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TRABAJO\CA SAN CRISTOBAL\WORK\3. FACTIBILIDAD\4. INFORME FINAL V3_23062021\Def\Anexos\DOCUMENTOS\Anexo 5. Pre-Inventario Forestal\"/>
    </mc:Choice>
  </mc:AlternateContent>
  <xr:revisionPtr revIDLastSave="0" documentId="13_ncr:1_{BD3667BB-8A92-4F9A-AC58-26783B2EA030}" xr6:coauthVersionLast="46" xr6:coauthVersionMax="46" xr10:uidLastSave="{00000000-0000-0000-0000-000000000000}"/>
  <bookViews>
    <workbookView xWindow="-120" yWindow="-120" windowWidth="20730" windowHeight="11160" firstSheet="6" activeTab="9" xr2:uid="{00000000-000D-0000-FFFF-FFFF00000000}"/>
  </bookViews>
  <sheets>
    <sheet name="Hoja1" sheetId="3" state="hidden" r:id="rId1"/>
    <sheet name="Promedios Presupuesto" sheetId="13" r:id="rId2"/>
    <sheet name="SPP" sheetId="5" r:id="rId3"/>
    <sheet name="BD" sheetId="1" r:id="rId4"/>
    <sheet name="DinamicaTR1" sheetId="8" r:id="rId5"/>
    <sheet name="Presupuesto" sheetId="12" r:id="rId6"/>
    <sheet name="IVP" sheetId="11" r:id="rId7"/>
    <sheet name="DinamicaTR2" sheetId="9" r:id="rId8"/>
    <sheet name="DinamicaTR3" sheetId="2" r:id="rId9"/>
    <sheet name="Tablas y Graficas TR3" sheetId="6" r:id="rId10"/>
    <sheet name="Hoja3" sheetId="15" r:id="rId11"/>
    <sheet name="Tablas y Graficas TR1" sheetId="7" r:id="rId12"/>
    <sheet name="Hoja2" sheetId="14" r:id="rId13"/>
    <sheet name="Tablas y Graficas TR2 " sheetId="10" r:id="rId14"/>
  </sheets>
  <definedNames>
    <definedName name="_xlnm._FilterDatabase" localSheetId="3" hidden="1">BD!$A$1:$Z$56</definedName>
    <definedName name="_xlnm._FilterDatabase" localSheetId="0" hidden="1">Hoja1!$C$30:$D$30</definedName>
    <definedName name="_xlnm._FilterDatabase" localSheetId="2" hidden="1">SPP!$A$2:$J$375</definedName>
    <definedName name="_xlnm.Database" localSheetId="2">#REF!</definedName>
  </definedNames>
  <calcPr calcId="181029"/>
  <pivotCaches>
    <pivotCache cacheId="0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AD9" i="14" l="1"/>
  <c r="AD10" i="14"/>
  <c r="AD12" i="14"/>
  <c r="AD15" i="14"/>
  <c r="AD7" i="14"/>
  <c r="AB8" i="14"/>
  <c r="Z12" i="14"/>
  <c r="Z13" i="14"/>
  <c r="Z14" i="14"/>
  <c r="Z15" i="14"/>
  <c r="Z16" i="14"/>
  <c r="Z11" i="14"/>
  <c r="AB15" i="14"/>
  <c r="AB12" i="14"/>
  <c r="AB11" i="14"/>
  <c r="AB10" i="14"/>
  <c r="AB9" i="14"/>
  <c r="AB7" i="14"/>
  <c r="AS17" i="14"/>
  <c r="AS20" i="14"/>
  <c r="AS7" i="14"/>
  <c r="AQ20" i="14"/>
  <c r="AQ8" i="14"/>
  <c r="AQ9" i="14"/>
  <c r="AQ10" i="14"/>
  <c r="AQ11" i="14"/>
  <c r="AQ12" i="14"/>
  <c r="AQ15" i="14"/>
  <c r="AQ17" i="14"/>
  <c r="AQ18" i="14"/>
  <c r="AQ7" i="14"/>
  <c r="AO20" i="14"/>
  <c r="AO13" i="14"/>
  <c r="AO14" i="14"/>
  <c r="AO16" i="14"/>
  <c r="AO17" i="14"/>
  <c r="AO19" i="14"/>
  <c r="S12" i="14"/>
  <c r="Q12" i="14"/>
  <c r="Q9" i="14"/>
  <c r="O11" i="14"/>
  <c r="O12" i="14"/>
  <c r="O13" i="14"/>
  <c r="O14" i="14"/>
  <c r="O8" i="14"/>
  <c r="M10" i="14"/>
  <c r="K11" i="14"/>
  <c r="I7" i="14"/>
  <c r="G15" i="14"/>
  <c r="G16" i="14"/>
  <c r="G7" i="14"/>
  <c r="H43" i="13" l="1"/>
  <c r="H42" i="13"/>
  <c r="H41" i="13"/>
  <c r="H40" i="13"/>
  <c r="H39" i="13"/>
  <c r="H38" i="13"/>
  <c r="H37" i="13"/>
  <c r="H36" i="13"/>
  <c r="H35" i="13"/>
  <c r="H34" i="13"/>
  <c r="H33" i="13"/>
  <c r="H32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5" i="13"/>
  <c r="H14" i="13"/>
  <c r="H13" i="13"/>
  <c r="H12" i="13"/>
  <c r="H11" i="13"/>
  <c r="H10" i="13"/>
  <c r="H9" i="13"/>
  <c r="H8" i="13"/>
  <c r="H7" i="13"/>
  <c r="H6" i="13"/>
  <c r="H5" i="13"/>
  <c r="H4" i="13"/>
  <c r="F17" i="12"/>
  <c r="F5" i="12"/>
  <c r="R37" i="12"/>
  <c r="L37" i="12"/>
  <c r="F37" i="12"/>
  <c r="F4" i="12"/>
  <c r="L28" i="12"/>
  <c r="R28" i="12"/>
  <c r="R21" i="12"/>
  <c r="F24" i="12"/>
  <c r="F21" i="12"/>
  <c r="L12" i="12"/>
  <c r="L4" i="12"/>
  <c r="R4" i="12"/>
  <c r="L21" i="12"/>
  <c r="R17" i="12"/>
  <c r="L17" i="12"/>
  <c r="F14" i="12"/>
  <c r="F13" i="12"/>
  <c r="F12" i="12"/>
  <c r="R12" i="12"/>
  <c r="F6" i="12"/>
  <c r="D11" i="11"/>
  <c r="C12" i="11"/>
  <c r="D12" i="11" s="1"/>
  <c r="C11" i="11"/>
  <c r="C10" i="11"/>
  <c r="D10" i="11" s="1"/>
  <c r="C9" i="11"/>
  <c r="D9" i="11" s="1"/>
  <c r="H98" i="6" l="1"/>
  <c r="H99" i="6"/>
  <c r="G28" i="1"/>
  <c r="H28" i="1"/>
  <c r="I28" i="1"/>
  <c r="J28" i="1"/>
  <c r="K28" i="1"/>
  <c r="L28" i="1"/>
  <c r="M28" i="1"/>
  <c r="N28" i="1"/>
  <c r="G29" i="1"/>
  <c r="H29" i="1"/>
  <c r="I29" i="1"/>
  <c r="J29" i="1"/>
  <c r="K29" i="1"/>
  <c r="L29" i="1"/>
  <c r="M29" i="1"/>
  <c r="N29" i="1"/>
  <c r="G30" i="1"/>
  <c r="H30" i="1"/>
  <c r="I30" i="1"/>
  <c r="J30" i="1"/>
  <c r="K30" i="1"/>
  <c r="L30" i="1"/>
  <c r="M30" i="1"/>
  <c r="N30" i="1"/>
  <c r="G31" i="1"/>
  <c r="H31" i="1"/>
  <c r="I31" i="1"/>
  <c r="J31" i="1"/>
  <c r="K31" i="1"/>
  <c r="L31" i="1"/>
  <c r="M31" i="1"/>
  <c r="N31" i="1"/>
  <c r="G32" i="1"/>
  <c r="H32" i="1"/>
  <c r="I32" i="1"/>
  <c r="J32" i="1"/>
  <c r="K32" i="1"/>
  <c r="L32" i="1"/>
  <c r="M32" i="1"/>
  <c r="N32" i="1"/>
  <c r="G33" i="1"/>
  <c r="H33" i="1"/>
  <c r="I33" i="1"/>
  <c r="J33" i="1"/>
  <c r="K33" i="1"/>
  <c r="L33" i="1"/>
  <c r="M33" i="1"/>
  <c r="N33" i="1"/>
  <c r="G34" i="1"/>
  <c r="H34" i="1"/>
  <c r="I34" i="1"/>
  <c r="J34" i="1"/>
  <c r="K34" i="1"/>
  <c r="L34" i="1"/>
  <c r="M34" i="1"/>
  <c r="N34" i="1"/>
  <c r="G35" i="1"/>
  <c r="H35" i="1"/>
  <c r="I35" i="1"/>
  <c r="J35" i="1"/>
  <c r="K35" i="1"/>
  <c r="L35" i="1"/>
  <c r="M35" i="1"/>
  <c r="N35" i="1"/>
  <c r="G36" i="1"/>
  <c r="H36" i="1"/>
  <c r="I36" i="1"/>
  <c r="J36" i="1"/>
  <c r="K36" i="1"/>
  <c r="L36" i="1"/>
  <c r="M36" i="1"/>
  <c r="N36" i="1"/>
  <c r="G37" i="1"/>
  <c r="H37" i="1"/>
  <c r="I37" i="1"/>
  <c r="J37" i="1"/>
  <c r="K37" i="1"/>
  <c r="L37" i="1"/>
  <c r="M37" i="1"/>
  <c r="N37" i="1"/>
  <c r="G38" i="1"/>
  <c r="H38" i="1"/>
  <c r="I38" i="1"/>
  <c r="J38" i="1"/>
  <c r="K38" i="1"/>
  <c r="L38" i="1"/>
  <c r="M38" i="1"/>
  <c r="N38" i="1"/>
  <c r="G39" i="1"/>
  <c r="H39" i="1"/>
  <c r="I39" i="1"/>
  <c r="J39" i="1"/>
  <c r="K39" i="1"/>
  <c r="L39" i="1"/>
  <c r="M39" i="1"/>
  <c r="N39" i="1"/>
  <c r="G40" i="1"/>
  <c r="H40" i="1"/>
  <c r="I40" i="1"/>
  <c r="J40" i="1"/>
  <c r="K40" i="1"/>
  <c r="L40" i="1"/>
  <c r="M40" i="1"/>
  <c r="N40" i="1"/>
  <c r="G41" i="1"/>
  <c r="H41" i="1"/>
  <c r="I41" i="1"/>
  <c r="J41" i="1"/>
  <c r="K41" i="1"/>
  <c r="L41" i="1"/>
  <c r="M41" i="1"/>
  <c r="N41" i="1"/>
  <c r="G42" i="1"/>
  <c r="H42" i="1"/>
  <c r="I42" i="1"/>
  <c r="J42" i="1"/>
  <c r="K42" i="1"/>
  <c r="L42" i="1"/>
  <c r="M42" i="1"/>
  <c r="N42" i="1"/>
  <c r="G43" i="1"/>
  <c r="H43" i="1"/>
  <c r="I43" i="1"/>
  <c r="J43" i="1"/>
  <c r="K43" i="1"/>
  <c r="L43" i="1"/>
  <c r="M43" i="1"/>
  <c r="N43" i="1"/>
  <c r="G44" i="1"/>
  <c r="H44" i="1"/>
  <c r="I44" i="1"/>
  <c r="J44" i="1"/>
  <c r="K44" i="1"/>
  <c r="L44" i="1"/>
  <c r="M44" i="1"/>
  <c r="N44" i="1"/>
  <c r="G45" i="1"/>
  <c r="H45" i="1"/>
  <c r="I45" i="1"/>
  <c r="J45" i="1"/>
  <c r="K45" i="1"/>
  <c r="L45" i="1"/>
  <c r="M45" i="1"/>
  <c r="N45" i="1"/>
  <c r="G46" i="1"/>
  <c r="H46" i="1"/>
  <c r="I46" i="1"/>
  <c r="J46" i="1"/>
  <c r="K46" i="1"/>
  <c r="L46" i="1"/>
  <c r="M46" i="1"/>
  <c r="N46" i="1"/>
  <c r="G47" i="1"/>
  <c r="H47" i="1"/>
  <c r="I47" i="1"/>
  <c r="J47" i="1"/>
  <c r="K47" i="1"/>
  <c r="L47" i="1"/>
  <c r="M47" i="1"/>
  <c r="N47" i="1"/>
  <c r="G48" i="1"/>
  <c r="H48" i="1"/>
  <c r="I48" i="1"/>
  <c r="J48" i="1"/>
  <c r="K48" i="1"/>
  <c r="L48" i="1"/>
  <c r="M48" i="1"/>
  <c r="N48" i="1"/>
  <c r="G49" i="1"/>
  <c r="H49" i="1"/>
  <c r="I49" i="1"/>
  <c r="J49" i="1"/>
  <c r="K49" i="1"/>
  <c r="L49" i="1"/>
  <c r="M49" i="1"/>
  <c r="N49" i="1"/>
  <c r="G50" i="1"/>
  <c r="H50" i="1"/>
  <c r="I50" i="1"/>
  <c r="J50" i="1"/>
  <c r="K50" i="1"/>
  <c r="L50" i="1"/>
  <c r="M50" i="1"/>
  <c r="N50" i="1"/>
  <c r="G51" i="1"/>
  <c r="H51" i="1"/>
  <c r="I51" i="1"/>
  <c r="J51" i="1"/>
  <c r="K51" i="1"/>
  <c r="L51" i="1"/>
  <c r="M51" i="1"/>
  <c r="N51" i="1"/>
  <c r="G52" i="1"/>
  <c r="H52" i="1"/>
  <c r="I52" i="1"/>
  <c r="J52" i="1"/>
  <c r="K52" i="1"/>
  <c r="L52" i="1"/>
  <c r="M52" i="1"/>
  <c r="N52" i="1"/>
  <c r="G53" i="1"/>
  <c r="H53" i="1"/>
  <c r="I53" i="1"/>
  <c r="J53" i="1"/>
  <c r="K53" i="1"/>
  <c r="L53" i="1"/>
  <c r="M53" i="1"/>
  <c r="N53" i="1"/>
  <c r="G54" i="1"/>
  <c r="H54" i="1"/>
  <c r="I54" i="1"/>
  <c r="J54" i="1"/>
  <c r="K54" i="1"/>
  <c r="L54" i="1"/>
  <c r="M54" i="1"/>
  <c r="N54" i="1"/>
  <c r="G55" i="1"/>
  <c r="H55" i="1"/>
  <c r="I55" i="1"/>
  <c r="J55" i="1"/>
  <c r="K55" i="1"/>
  <c r="L55" i="1"/>
  <c r="M55" i="1"/>
  <c r="N55" i="1"/>
  <c r="G56" i="1"/>
  <c r="H56" i="1"/>
  <c r="I56" i="1"/>
  <c r="J56" i="1"/>
  <c r="K56" i="1"/>
  <c r="L56" i="1"/>
  <c r="M56" i="1"/>
  <c r="N56" i="1"/>
  <c r="R100" i="6" l="1"/>
  <c r="R99" i="6"/>
  <c r="R98" i="6"/>
  <c r="M100" i="6"/>
  <c r="M99" i="6"/>
  <c r="M98" i="6"/>
  <c r="H100" i="6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G22" i="1"/>
  <c r="H22" i="1"/>
  <c r="I22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G3" i="1" l="1"/>
  <c r="H3" i="1"/>
  <c r="I3" i="1"/>
  <c r="J3" i="1"/>
  <c r="K3" i="1"/>
  <c r="L3" i="1"/>
  <c r="M3" i="1"/>
  <c r="N3" i="1"/>
  <c r="G4" i="1"/>
  <c r="H4" i="1"/>
  <c r="I4" i="1"/>
  <c r="J4" i="1"/>
  <c r="K4" i="1"/>
  <c r="L4" i="1"/>
  <c r="M4" i="1"/>
  <c r="N4" i="1"/>
  <c r="G5" i="1"/>
  <c r="H5" i="1"/>
  <c r="I5" i="1"/>
  <c r="J5" i="1"/>
  <c r="K5" i="1"/>
  <c r="L5" i="1"/>
  <c r="M5" i="1"/>
  <c r="N5" i="1"/>
  <c r="G6" i="1"/>
  <c r="H6" i="1"/>
  <c r="I6" i="1"/>
  <c r="J6" i="1"/>
  <c r="K6" i="1"/>
  <c r="L6" i="1"/>
  <c r="M6" i="1"/>
  <c r="N6" i="1"/>
  <c r="G7" i="1"/>
  <c r="H7" i="1"/>
  <c r="I7" i="1"/>
  <c r="J7" i="1"/>
  <c r="K7" i="1"/>
  <c r="L7" i="1"/>
  <c r="M7" i="1"/>
  <c r="N7" i="1"/>
  <c r="G8" i="1"/>
  <c r="H8" i="1"/>
  <c r="I8" i="1"/>
  <c r="J8" i="1"/>
  <c r="K8" i="1"/>
  <c r="L8" i="1"/>
  <c r="M8" i="1"/>
  <c r="N8" i="1"/>
  <c r="G9" i="1"/>
  <c r="H9" i="1"/>
  <c r="I9" i="1"/>
  <c r="K9" i="1"/>
  <c r="L9" i="1"/>
  <c r="M9" i="1"/>
  <c r="N9" i="1"/>
  <c r="G10" i="1"/>
  <c r="H10" i="1"/>
  <c r="I10" i="1"/>
  <c r="J10" i="1"/>
  <c r="K10" i="1"/>
  <c r="L10" i="1"/>
  <c r="M10" i="1"/>
  <c r="N10" i="1"/>
  <c r="G11" i="1"/>
  <c r="H11" i="1"/>
  <c r="I11" i="1"/>
  <c r="J11" i="1"/>
  <c r="K11" i="1"/>
  <c r="L11" i="1"/>
  <c r="M11" i="1"/>
  <c r="N11" i="1"/>
  <c r="G12" i="1"/>
  <c r="H12" i="1"/>
  <c r="I12" i="1"/>
  <c r="J12" i="1"/>
  <c r="K12" i="1"/>
  <c r="L12" i="1"/>
  <c r="M12" i="1"/>
  <c r="N12" i="1"/>
  <c r="G13" i="1"/>
  <c r="H13" i="1"/>
  <c r="I13" i="1"/>
  <c r="J13" i="1"/>
  <c r="K13" i="1"/>
  <c r="L13" i="1"/>
  <c r="M13" i="1"/>
  <c r="N13" i="1"/>
  <c r="G14" i="1"/>
  <c r="H14" i="1"/>
  <c r="I14" i="1"/>
  <c r="J14" i="1"/>
  <c r="K14" i="1"/>
  <c r="L14" i="1"/>
  <c r="M14" i="1"/>
  <c r="N14" i="1"/>
  <c r="G15" i="1"/>
  <c r="H15" i="1"/>
  <c r="I15" i="1"/>
  <c r="J15" i="1"/>
  <c r="K15" i="1"/>
  <c r="L15" i="1"/>
  <c r="M15" i="1"/>
  <c r="N15" i="1"/>
  <c r="G16" i="1"/>
  <c r="H16" i="1"/>
  <c r="I16" i="1"/>
  <c r="J16" i="1"/>
  <c r="K16" i="1"/>
  <c r="L16" i="1"/>
  <c r="M16" i="1"/>
  <c r="N16" i="1"/>
  <c r="G17" i="1"/>
  <c r="H17" i="1"/>
  <c r="I17" i="1"/>
  <c r="J17" i="1"/>
  <c r="K17" i="1"/>
  <c r="L17" i="1"/>
  <c r="M17" i="1"/>
  <c r="N17" i="1"/>
  <c r="G18" i="1"/>
  <c r="H18" i="1"/>
  <c r="I18" i="1"/>
  <c r="J18" i="1"/>
  <c r="K18" i="1"/>
  <c r="L18" i="1"/>
  <c r="M18" i="1"/>
  <c r="N18" i="1"/>
  <c r="G19" i="1"/>
  <c r="H19" i="1"/>
  <c r="I19" i="1"/>
  <c r="K19" i="1"/>
  <c r="L19" i="1"/>
  <c r="M19" i="1"/>
  <c r="N19" i="1"/>
  <c r="G20" i="1"/>
  <c r="H20" i="1"/>
  <c r="I20" i="1"/>
  <c r="J20" i="1"/>
  <c r="K20" i="1"/>
  <c r="L20" i="1"/>
  <c r="M20" i="1"/>
  <c r="N20" i="1"/>
  <c r="G21" i="1"/>
  <c r="H21" i="1"/>
  <c r="I21" i="1"/>
  <c r="J21" i="1"/>
  <c r="K21" i="1"/>
  <c r="L21" i="1"/>
  <c r="M21" i="1"/>
  <c r="N21" i="1"/>
  <c r="J22" i="1"/>
  <c r="K22" i="1"/>
  <c r="L22" i="1"/>
  <c r="M22" i="1"/>
  <c r="N22" i="1"/>
  <c r="G23" i="1"/>
  <c r="H23" i="1"/>
  <c r="I23" i="1"/>
  <c r="J23" i="1"/>
  <c r="K23" i="1"/>
  <c r="L23" i="1"/>
  <c r="M23" i="1"/>
  <c r="N23" i="1"/>
  <c r="G24" i="1"/>
  <c r="H24" i="1"/>
  <c r="I24" i="1"/>
  <c r="J24" i="1"/>
  <c r="K24" i="1"/>
  <c r="L24" i="1"/>
  <c r="M24" i="1"/>
  <c r="N24" i="1"/>
  <c r="G25" i="1"/>
  <c r="H25" i="1"/>
  <c r="I25" i="1"/>
  <c r="J25" i="1"/>
  <c r="K25" i="1"/>
  <c r="L25" i="1"/>
  <c r="M25" i="1"/>
  <c r="N25" i="1"/>
  <c r="G26" i="1"/>
  <c r="H26" i="1"/>
  <c r="I26" i="1"/>
  <c r="J26" i="1"/>
  <c r="K26" i="1"/>
  <c r="L26" i="1"/>
  <c r="M26" i="1"/>
  <c r="N26" i="1"/>
  <c r="G27" i="1"/>
  <c r="H27" i="1"/>
  <c r="I27" i="1"/>
  <c r="J27" i="1"/>
  <c r="K27" i="1"/>
  <c r="L27" i="1"/>
  <c r="M27" i="1"/>
  <c r="N27" i="1"/>
  <c r="N2" i="1"/>
  <c r="M2" i="1"/>
  <c r="L2" i="1"/>
  <c r="K2" i="1"/>
  <c r="J2" i="1"/>
  <c r="I2" i="1"/>
  <c r="H2" i="1"/>
  <c r="G2" i="1"/>
</calcChain>
</file>

<file path=xl/sharedStrings.xml><?xml version="1.0" encoding="utf-8"?>
<sst xmlns="http://schemas.openxmlformats.org/spreadsheetml/2006/main" count="4483" uniqueCount="1381">
  <si>
    <t>Codigo_Arb</t>
  </si>
  <si>
    <t>Con_Especi</t>
  </si>
  <si>
    <t>Nombre_Esp</t>
  </si>
  <si>
    <t>Altura_Tot</t>
  </si>
  <si>
    <t>Tipo_Empla</t>
  </si>
  <si>
    <t>Codigo_UPZ</t>
  </si>
  <si>
    <t>Codigo_Loc</t>
  </si>
  <si>
    <t>Fecha_Actu</t>
  </si>
  <si>
    <t>X</t>
  </si>
  <si>
    <t>Y</t>
  </si>
  <si>
    <t>PAP</t>
  </si>
  <si>
    <t>PB</t>
  </si>
  <si>
    <t>PILONA</t>
  </si>
  <si>
    <t>Holly liso</t>
  </si>
  <si>
    <t>P1</t>
  </si>
  <si>
    <t>P13</t>
  </si>
  <si>
    <t>Alcaparro enano</t>
  </si>
  <si>
    <t>H2</t>
  </si>
  <si>
    <t>Caballero de la noche</t>
  </si>
  <si>
    <t>Abutilon blanco</t>
  </si>
  <si>
    <t>Raque, San juanito</t>
  </si>
  <si>
    <t>ESTACION</t>
  </si>
  <si>
    <t>Alternativa</t>
  </si>
  <si>
    <t>Aguacate</t>
  </si>
  <si>
    <t>L3</t>
  </si>
  <si>
    <t>Palma yuca, palmiche</t>
  </si>
  <si>
    <t>Ciprés, Pino ciprés, Pino</t>
  </si>
  <si>
    <t>Cerezo</t>
  </si>
  <si>
    <t>Schefflera, Pategallina hojipequeña</t>
  </si>
  <si>
    <t>Chicalá, chirlobirlo, flor amarillo</t>
  </si>
  <si>
    <t>U11</t>
  </si>
  <si>
    <t>Papayuelo</t>
  </si>
  <si>
    <t>Sauco</t>
  </si>
  <si>
    <t>Cuenta de Nombre_Esp</t>
  </si>
  <si>
    <t>Total 3</t>
  </si>
  <si>
    <t>Total 1</t>
  </si>
  <si>
    <t>Total 2</t>
  </si>
  <si>
    <t>Tramo 3</t>
  </si>
  <si>
    <t>Abundancia</t>
  </si>
  <si>
    <t>Corredor ecologico</t>
  </si>
  <si>
    <t>Parque</t>
  </si>
  <si>
    <t>Zona Verde</t>
  </si>
  <si>
    <t xml:space="preserve"> Antejardin</t>
  </si>
  <si>
    <t>Antejardin</t>
  </si>
  <si>
    <t>Parques</t>
  </si>
  <si>
    <t>Separador Vial</t>
  </si>
  <si>
    <t>Tramo 1</t>
  </si>
  <si>
    <t>Separador vial</t>
  </si>
  <si>
    <t>Tramo 2</t>
  </si>
  <si>
    <t>Area (m2)</t>
  </si>
  <si>
    <t>SPP</t>
  </si>
  <si>
    <t>Columna1</t>
  </si>
  <si>
    <t>NC</t>
  </si>
  <si>
    <t>Nombre Común</t>
  </si>
  <si>
    <t>No</t>
  </si>
  <si>
    <t>FLIA</t>
  </si>
  <si>
    <t>ORIGEN</t>
  </si>
  <si>
    <t>Incluida en el MSUJBB</t>
  </si>
  <si>
    <t>Porte</t>
  </si>
  <si>
    <t>Columna2</t>
  </si>
  <si>
    <t>Madera</t>
  </si>
  <si>
    <t>1 1 - Araucaria - Araucaria excelsa</t>
  </si>
  <si>
    <t>Araucaria excelsa</t>
  </si>
  <si>
    <t>Araucaria</t>
  </si>
  <si>
    <t>Araucaraceae</t>
  </si>
  <si>
    <t>F</t>
  </si>
  <si>
    <t>si</t>
  </si>
  <si>
    <t>Comerciales</t>
  </si>
  <si>
    <t>Abutilon sp.</t>
  </si>
  <si>
    <t>2 2 - Araucaria crespa - Araucaria araucana</t>
  </si>
  <si>
    <t>Araucaria araucana</t>
  </si>
  <si>
    <t>Araucaria crespa</t>
  </si>
  <si>
    <t>Abutilon megapotamicum</t>
  </si>
  <si>
    <t>3 3 - Cipres, Pino cipres, Pino - Cupressus lusitanica</t>
  </si>
  <si>
    <t>Cupressus lusitanica</t>
  </si>
  <si>
    <t>Cipres, Pino cipres, Pino</t>
  </si>
  <si>
    <t>Cupressaceae</t>
  </si>
  <si>
    <t>Acacia retinodes</t>
  </si>
  <si>
    <t>4 4 - Pino candelabro - Pinus radiata</t>
  </si>
  <si>
    <t>Pinus radiata</t>
  </si>
  <si>
    <t>Pino candelabro</t>
  </si>
  <si>
    <t>Pinnaceae</t>
  </si>
  <si>
    <t>Acacia alata</t>
  </si>
  <si>
    <t>5 5 - Pino patula - Pinus patula</t>
  </si>
  <si>
    <t>Pinus patula</t>
  </si>
  <si>
    <t>Pino patula</t>
  </si>
  <si>
    <t>Arbóreo</t>
  </si>
  <si>
    <t>Acacia mearnsii</t>
  </si>
  <si>
    <t>6 6 - Cipres italiano - Cupressus sempervirens</t>
  </si>
  <si>
    <t>Cupressus sempervirens</t>
  </si>
  <si>
    <t>Cipres italiano</t>
  </si>
  <si>
    <t>Acacia cultriformis</t>
  </si>
  <si>
    <t>7 7 - Pino hayuelo - Prumnopitys montana</t>
  </si>
  <si>
    <t>Prumnopitys montana</t>
  </si>
  <si>
    <t>Pino hayuelo</t>
  </si>
  <si>
    <t>Podocarpaceae</t>
  </si>
  <si>
    <t>N</t>
  </si>
  <si>
    <t>Paraserianthes lophanta</t>
  </si>
  <si>
    <t>8 8 - Cipres enano - Chamaecyparis pisifera</t>
  </si>
  <si>
    <t>Chamaecyparis pisifera</t>
  </si>
  <si>
    <t>Cipres enano</t>
  </si>
  <si>
    <t>Acacia calamifolia</t>
  </si>
  <si>
    <t>9 9 - Pino azul - Psoralea pinnata</t>
  </si>
  <si>
    <t>Psoralea pinnata</t>
  </si>
  <si>
    <t>Pino azul</t>
  </si>
  <si>
    <t>Fabaceae</t>
  </si>
  <si>
    <t>Acacia melanoxylon</t>
  </si>
  <si>
    <t>10 10 - Pino australiano - Casuarina equisetifolia</t>
  </si>
  <si>
    <t>Casuarina equisetifolia</t>
  </si>
  <si>
    <t>Pino australiano</t>
  </si>
  <si>
    <t>Casuarinaceae</t>
  </si>
  <si>
    <t>Acacia baileyana ssp. purpurea</t>
  </si>
  <si>
    <t>11 11 - Pino colombiano, pino de pacho, pino romeron - Nageia rospigliosii</t>
  </si>
  <si>
    <t>Nageia rospigliosii</t>
  </si>
  <si>
    <t>Pino colombiano, pino de pacho, pino romeron</t>
  </si>
  <si>
    <t xml:space="preserve">Resolución 0316 de 1974 del INDERENA </t>
  </si>
  <si>
    <t>Acacia decurrens</t>
  </si>
  <si>
    <t>12 12 - Pino colombiano, chaquiro - Podocarpus oleifolius</t>
  </si>
  <si>
    <t>Podocarpus oleifolius</t>
  </si>
  <si>
    <t>Pino colombiano, chaquiro</t>
  </si>
  <si>
    <t>Persea americana</t>
  </si>
  <si>
    <t>13 13 - Eucalipto común - Eucalyptus globulus</t>
  </si>
  <si>
    <t>Eucalyptus globulus</t>
  </si>
  <si>
    <t>Eucalipto común</t>
  </si>
  <si>
    <t>Myrtaceae</t>
  </si>
  <si>
    <t>Populus deltoides</t>
  </si>
  <si>
    <t>14 14 - Eucalipto pomarroso - Eucalyptus ficifolia</t>
  </si>
  <si>
    <t>Eucalyptus ficifolia</t>
  </si>
  <si>
    <t>Eucalipto pomarroso</t>
  </si>
  <si>
    <t>Senna viarum</t>
  </si>
  <si>
    <t>15 15 - Eucalipto plateado - Eucalyptus cinerea</t>
  </si>
  <si>
    <t>Eucalyptus cinerea</t>
  </si>
  <si>
    <t>Eucalipto plateado</t>
  </si>
  <si>
    <t>Senna multiglandulosa</t>
  </si>
  <si>
    <t>16 16 - Eucalipto de flor, eucalipto lavabotella - Callistemon citrinuss</t>
  </si>
  <si>
    <t>Callistemon citrinuss</t>
  </si>
  <si>
    <t>Eucalipto de flor, eucalipto lavabotella</t>
  </si>
  <si>
    <t>Sparrmannia africana</t>
  </si>
  <si>
    <t>17 17 - Eucalipto - Eucalyptus camaldulensis</t>
  </si>
  <si>
    <t>Eucalyptus camaldulensis</t>
  </si>
  <si>
    <t>Eucalipto</t>
  </si>
  <si>
    <t>Dombeya</t>
  </si>
  <si>
    <t>18 18 - Palma de cera, Palma blanca - Ceroxylon quindiuense</t>
  </si>
  <si>
    <t>Ceroxylon quindiuense</t>
  </si>
  <si>
    <t>Palma de cera, Palma blanca</t>
  </si>
  <si>
    <t>Arecaceae</t>
  </si>
  <si>
    <t>Ley 61 de 1985</t>
  </si>
  <si>
    <t>Alnus acuminata</t>
  </si>
  <si>
    <t>19 19 - Palma coquito - Parajubaea cocoides</t>
  </si>
  <si>
    <t>Parajubaea cocoides</t>
  </si>
  <si>
    <t>Palma coquito</t>
  </si>
  <si>
    <t>Critoniopsis bogotana</t>
  </si>
  <si>
    <t>20 20 - Palma yuca, palmiche - Yucca elephantipes</t>
  </si>
  <si>
    <t>Yucca elephantipes</t>
  </si>
  <si>
    <t>Asparagaceae</t>
  </si>
  <si>
    <t>Resolucion conjunta 001 de 2017</t>
  </si>
  <si>
    <t>No comerciales</t>
  </si>
  <si>
    <t>Meriania nobilis</t>
  </si>
  <si>
    <t>21 21 - Palma fenix - Phoenix canariensis</t>
  </si>
  <si>
    <t>Phoenix canariensis</t>
  </si>
  <si>
    <t>Palma fenix</t>
  </si>
  <si>
    <t>22 22 - Palma washingtoniana - Washingtonia filifera</t>
  </si>
  <si>
    <t>Washingtonia filifera</t>
  </si>
  <si>
    <t>Palma washingtoniana</t>
  </si>
  <si>
    <t>23 23 - Helecho palma - Trichipteris frigida</t>
  </si>
  <si>
    <t>Trichipteris frigida</t>
  </si>
  <si>
    <t>Helecho palma</t>
  </si>
  <si>
    <t>Cyatheaceae</t>
  </si>
  <si>
    <t>Smallanthus pyramidalis</t>
  </si>
  <si>
    <t>24 24 - Urapán, Fresno - Fraxinus chinensis</t>
  </si>
  <si>
    <t>Fraxinus chinensis</t>
  </si>
  <si>
    <t>Urapán, Fresno</t>
  </si>
  <si>
    <t>Oleaceae</t>
  </si>
  <si>
    <t>Myrcianthes leucoxyla</t>
  </si>
  <si>
    <t>25 25 - Acacia japonesa - Acacia melanoxylon</t>
  </si>
  <si>
    <t>Acacia japonesa</t>
  </si>
  <si>
    <t>Eugenia rhopaloides</t>
  </si>
  <si>
    <t>26 26 - Acacia negra, gris - Acacia decurrens</t>
  </si>
  <si>
    <t>Acacia negra, gris</t>
  </si>
  <si>
    <t>Brugmansia candida</t>
  </si>
  <si>
    <t>27 27 - Acacia de jardin - Acacia calamifolia</t>
  </si>
  <si>
    <t>Acacia de jardin</t>
  </si>
  <si>
    <t>Brugmansia sanguinea</t>
  </si>
  <si>
    <t>28 28 - Acacia baracatinga, acacia sabanera, acacia nigra - Paraserianthes lophanta</t>
  </si>
  <si>
    <t>Acacia baracatinga, acacia sabanera, acacia nigra</t>
  </si>
  <si>
    <t>Ficus carica</t>
  </si>
  <si>
    <t>29 29 - Acacia blanca, leucaena - Leucaena leucocephala</t>
  </si>
  <si>
    <t>Leucaena leucocephala</t>
  </si>
  <si>
    <t>Acacia blanca, leucaena</t>
  </si>
  <si>
    <t>Mimosaceae</t>
  </si>
  <si>
    <t>Cestrum nocturnum</t>
  </si>
  <si>
    <t>30 30 - Carbonero rojo - Calliandra carbonaria</t>
  </si>
  <si>
    <t>Calliandra carbonaria</t>
  </si>
  <si>
    <t>Carbonero rojo</t>
  </si>
  <si>
    <t>Citharexylum subflavescens</t>
  </si>
  <si>
    <t>31 31 - Carbonero rosado - Calliandra pittieri</t>
  </si>
  <si>
    <t>Calliandra pittieri</t>
  </si>
  <si>
    <t>Carbonero rosado</t>
  </si>
  <si>
    <t>Callistemon viminalis</t>
  </si>
  <si>
    <t>32 32 - Aliso, fresno, chaquiro - Alnus acuminata</t>
  </si>
  <si>
    <t>Aliso, fresno, chaquiro</t>
  </si>
  <si>
    <t>Betulaceae</t>
  </si>
  <si>
    <t>Callistemun citrinus</t>
  </si>
  <si>
    <t>33 33 - Cedro, cedro andino, cedro clavel - Cedrela montana</t>
  </si>
  <si>
    <t>Cedrela montana</t>
  </si>
  <si>
    <t>Cedro, cedro andino, cedro clavel</t>
  </si>
  <si>
    <t>Meliaceae</t>
  </si>
  <si>
    <t>Callistemun rigidus</t>
  </si>
  <si>
    <t>34 34 - Nogal, cedro nogal, cedro negro - Juglans neotropica</t>
  </si>
  <si>
    <t>Juglans neotropica</t>
  </si>
  <si>
    <t>Nogal, cedro nogal, cedro negro</t>
  </si>
  <si>
    <t>Juglandaceae</t>
  </si>
  <si>
    <t>Calliandra haematophylla</t>
  </si>
  <si>
    <t>35 35 - Roble - Quercus humboldtii</t>
  </si>
  <si>
    <t>Quercus humboldtii</t>
  </si>
  <si>
    <t>Roble</t>
  </si>
  <si>
    <t>Fagaceae</t>
  </si>
  <si>
    <t>Calliandra inequilatera</t>
  </si>
  <si>
    <t>36 36 - Caucho de la india, caucho - Ficus elastica</t>
  </si>
  <si>
    <t>Ficus elastica</t>
  </si>
  <si>
    <t>Caucho de la india, caucho</t>
  </si>
  <si>
    <t>Moraceae</t>
  </si>
  <si>
    <t>Calliandra trinervia</t>
  </si>
  <si>
    <t>37 37 - Caucho sabanero - Ficus soatensis</t>
  </si>
  <si>
    <t>Ficus soatensis</t>
  </si>
  <si>
    <t>Caucho sabanero</t>
  </si>
  <si>
    <t>38 38 - Caucho tequendama - Ficus tequendamae</t>
  </si>
  <si>
    <t>Ficus tequendamae</t>
  </si>
  <si>
    <t>Caucho tequendama</t>
  </si>
  <si>
    <t>Billia colombiana</t>
  </si>
  <si>
    <t>39 39 - Cerezo, capuli - Prunus capuli</t>
  </si>
  <si>
    <t>Prunus capuli</t>
  </si>
  <si>
    <t>Cerezo, capuli</t>
  </si>
  <si>
    <t>Rosaceae</t>
  </si>
  <si>
    <t>Ficus retusa</t>
  </si>
  <si>
    <t>40 40 - Durazno comun - Prunus persica</t>
  </si>
  <si>
    <t>Prunus persica</t>
  </si>
  <si>
    <t>Durazno comun</t>
  </si>
  <si>
    <t>Ficus benjamina</t>
  </si>
  <si>
    <t>41 41 - Duraznillo, velitas - Abatia  parviflora</t>
  </si>
  <si>
    <t>Abatia  parviflora</t>
  </si>
  <si>
    <t>Duraznillo, velitas</t>
  </si>
  <si>
    <t>Salicaceae</t>
  </si>
  <si>
    <t>42 42 - Eugenia - Eugenia myrtifolia</t>
  </si>
  <si>
    <t>Eugenia myrtifolia</t>
  </si>
  <si>
    <t>Eugenia</t>
  </si>
  <si>
    <t>Ficus lyrata</t>
  </si>
  <si>
    <t>43 43 - Roble australiano - Grevillea robusta</t>
  </si>
  <si>
    <t>Grevillea robusta</t>
  </si>
  <si>
    <t>Roble australiano</t>
  </si>
  <si>
    <t>Proteaceae</t>
  </si>
  <si>
    <t>44 44 - Guayacan de Manizales - Lafoensia acuminata</t>
  </si>
  <si>
    <t>Lafoensia acuminata</t>
  </si>
  <si>
    <t>Guayacan de Manizales</t>
  </si>
  <si>
    <t>Lythraceae</t>
  </si>
  <si>
    <t>45 45 - Hojarasco - Magnolia caricifragans</t>
  </si>
  <si>
    <t>Magnolia caricifragans</t>
  </si>
  <si>
    <t>Hojarasco</t>
  </si>
  <si>
    <t>Magnoliaceae</t>
  </si>
  <si>
    <t>Hibiscus rosasinensis</t>
  </si>
  <si>
    <t>46 46 - Liquidambar, estoraque - Liquidambar styraciflua</t>
  </si>
  <si>
    <t>Liquidambar styraciflua</t>
  </si>
  <si>
    <t>Liquidambar, estoraque</t>
  </si>
  <si>
    <t>Altingiaceae</t>
  </si>
  <si>
    <t>Phyllanthus salviaefolius</t>
  </si>
  <si>
    <t>47 47 - Magnolio - Magnolia grandiflora</t>
  </si>
  <si>
    <t>Magnolia grandiflora</t>
  </si>
  <si>
    <t>Magnolio</t>
  </si>
  <si>
    <t>48 48 - Sangregao, drago, croto - Croton bogotensis</t>
  </si>
  <si>
    <t>Croton bogotensis</t>
  </si>
  <si>
    <t>Sangregao, drago, croto</t>
  </si>
  <si>
    <t>Euphorbiaceae</t>
  </si>
  <si>
    <t>49 49 - Sauce lloron - Salix humboldtiana</t>
  </si>
  <si>
    <t>Salix humboldtiana</t>
  </si>
  <si>
    <t>Sauce lloron</t>
  </si>
  <si>
    <t>Tecoma stans</t>
  </si>
  <si>
    <t>50 50 - Alcaparro doble - Senna viarum</t>
  </si>
  <si>
    <t>Alcaparro doble</t>
  </si>
  <si>
    <t>Erythrina rubrinervia</t>
  </si>
  <si>
    <t>51 51 - Alcaparro enano - Senna multiglandulosa</t>
  </si>
  <si>
    <t>52 52 - Amarrabollo - Meriania nobilis</t>
  </si>
  <si>
    <t>Amarrabollo</t>
  </si>
  <si>
    <t>Convolvulaceae</t>
  </si>
  <si>
    <t>Cupressus macrocarpa</t>
  </si>
  <si>
    <t>53 53 - Arboloco - Smallanthus pyramidalis</t>
  </si>
  <si>
    <t>Arboloco</t>
  </si>
  <si>
    <t>Compositae</t>
  </si>
  <si>
    <t>Chamaecyparis lawsoniana</t>
  </si>
  <si>
    <t>54 54 - Cajeto, garagay, urapo - Cytharexylum subflavescens</t>
  </si>
  <si>
    <t>Cytharexylum subflavescens</t>
  </si>
  <si>
    <t>Cajeto, garagay, urapo</t>
  </si>
  <si>
    <t>Verbenaceae</t>
  </si>
  <si>
    <t>55 55 - Cedrillo, Yuco - Phyllanthus salviaefolius</t>
  </si>
  <si>
    <t>Cedrillo, Yuco</t>
  </si>
  <si>
    <t>Phyllanthaceae</t>
  </si>
  <si>
    <t>Cryptomeria japonica</t>
  </si>
  <si>
    <t>56 56 - Corono - Xylosma spiculiferum</t>
  </si>
  <si>
    <t>Xylosma spiculiferum</t>
  </si>
  <si>
    <t>Corono</t>
  </si>
  <si>
    <t>Bacharis macrantha</t>
  </si>
  <si>
    <t>57 57 - Cucharo - Myrsine guianensis</t>
  </si>
  <si>
    <t>Myrsine guianensis</t>
  </si>
  <si>
    <t>Cucharo</t>
  </si>
  <si>
    <t>Primuliaceae</t>
  </si>
  <si>
    <t>Prunus doméstica</t>
  </si>
  <si>
    <t>58 58 - Falso pimiento - Schinus molle</t>
  </si>
  <si>
    <t>Schinus molle</t>
  </si>
  <si>
    <t>Falso pimiento</t>
  </si>
  <si>
    <t>Anacardiaceae</t>
  </si>
  <si>
    <t>Iochroma fuchsiodes</t>
  </si>
  <si>
    <t>59 59 - Gaque - Clusia multiflora</t>
  </si>
  <si>
    <t>Clusia multiflora</t>
  </si>
  <si>
    <t>Gaque</t>
  </si>
  <si>
    <t>Clusiaceae</t>
  </si>
  <si>
    <t>Piper bogotense</t>
  </si>
  <si>
    <t>60 60 - Jazmin de la china - Ligustrum lucidum</t>
  </si>
  <si>
    <t>Ligustrum lucidum</t>
  </si>
  <si>
    <t>Jazmin de la china</t>
  </si>
  <si>
    <t>61 61 - Jazmin del cabo, laurel huesito - Pittosporum undulatum</t>
  </si>
  <si>
    <t>Pittosporum undulatum</t>
  </si>
  <si>
    <t>Jazmin del cabo, laurel huesito</t>
  </si>
  <si>
    <t>Pittosporaceae</t>
  </si>
  <si>
    <t>62 62 - Laurel de cera (hoja pequeña) - Morella parvifolia</t>
  </si>
  <si>
    <t>Morella parvifolia</t>
  </si>
  <si>
    <t>Laurel de cera (hoja pequeña)</t>
  </si>
  <si>
    <t>Myricaceae</t>
  </si>
  <si>
    <t>Solanum auctoserpalun</t>
  </si>
  <si>
    <t>63 63 - Laurel de cera - Morella pubescens</t>
  </si>
  <si>
    <t>Morella pubescens</t>
  </si>
  <si>
    <t>Laurel de cera</t>
  </si>
  <si>
    <t>Caesalpinia spinosa</t>
  </si>
  <si>
    <t>64 64 - Mangle de tierra fria - Escallonia pendula</t>
  </si>
  <si>
    <t>Escallonia pendula</t>
  </si>
  <si>
    <t>Mangle de tierra fria</t>
  </si>
  <si>
    <t>Escalloniaceae</t>
  </si>
  <si>
    <t>Abatia  parviflora</t>
  </si>
  <si>
    <t>65 65 - Mano de oso - Oreopanax floribundum</t>
  </si>
  <si>
    <t>Oreopanax floribundum</t>
  </si>
  <si>
    <t>Mano de oso</t>
  </si>
  <si>
    <t>Araliaceae</t>
  </si>
  <si>
    <t>66 66 - Mortillo - Hesperomeles goudotiana</t>
  </si>
  <si>
    <t>Hesperomeles goudotiana</t>
  </si>
  <si>
    <t>Mortillo</t>
  </si>
  <si>
    <t>Eucaliptus calophylla</t>
  </si>
  <si>
    <t>67 67 - Raque, San juanito - Vallea stipularis</t>
  </si>
  <si>
    <t>Vallea stipularis</t>
  </si>
  <si>
    <t>Elaeocarpaceae</t>
  </si>
  <si>
    <t>Weinmannia tomentosa</t>
  </si>
  <si>
    <t>68 68 - Sietecueros nazareno - Tibouchina urvilleana</t>
  </si>
  <si>
    <t>Tibouchina urvilleana</t>
  </si>
  <si>
    <t>Sietecueros nazareno</t>
  </si>
  <si>
    <t>Melastomataceae</t>
  </si>
  <si>
    <t>Duranta mutisii</t>
  </si>
  <si>
    <t>69 69 - Sietecueros real - Tibouchina lepidota</t>
  </si>
  <si>
    <t>Tibouchina lepidota</t>
  </si>
  <si>
    <t>Sietecueros real</t>
  </si>
  <si>
    <t>Eucalyptus camandulensis</t>
  </si>
  <si>
    <t>70 70 - Tibar, pagoda o rodamonte - Escallonia floribunda</t>
  </si>
  <si>
    <t>Escallonia floribunda</t>
  </si>
  <si>
    <t>Tibar, pagoda o rodamonte</t>
  </si>
  <si>
    <t>Eucaliptus viminalis</t>
  </si>
  <si>
    <t>71 71 - Yarumo - Cecropia telenitida</t>
  </si>
  <si>
    <t>Cecropia telenitida</t>
  </si>
  <si>
    <t>Yarumo</t>
  </si>
  <si>
    <t>Urticaceae</t>
  </si>
  <si>
    <t>72 72 - Abutilon blanco - Abutilon insigne</t>
  </si>
  <si>
    <t>Abutilon insigne</t>
  </si>
  <si>
    <t>Malvaceae</t>
  </si>
  <si>
    <t>Callistemon citrinus</t>
  </si>
  <si>
    <t>73 73 - Abutilon rojo y amarillo (Farolito) - Abutilon megapotamicum</t>
  </si>
  <si>
    <t>Abutilon rojo y amarillo (Farolito)</t>
  </si>
  <si>
    <t>74 74 - Arrayan blanco - Myrcianthes leucoxyla</t>
  </si>
  <si>
    <t>Arrayan blanco</t>
  </si>
  <si>
    <t>Eucalyptus pulverulenta</t>
  </si>
  <si>
    <t>75 75 - Brevo - Ficus carica</t>
  </si>
  <si>
    <t>Brevo</t>
  </si>
  <si>
    <t>76 76 - Papayuelo - Carica pubescens</t>
  </si>
  <si>
    <t>Carica pubescens</t>
  </si>
  <si>
    <t>Caricaceae</t>
  </si>
  <si>
    <t>77 77 - Calistemo lloron - Callistemon viminalis</t>
  </si>
  <si>
    <t>Calistemo lloron</t>
  </si>
  <si>
    <t>78 78 - Cayeno - Hibiscus rosa-sinensis</t>
  </si>
  <si>
    <t>Hibiscus rosa sinensis</t>
  </si>
  <si>
    <t>Cayeno</t>
  </si>
  <si>
    <t>Acca sellowiana</t>
  </si>
  <si>
    <t>79 79 - Chicala, chirlobirlo, flor amarillo - Tecoma stans</t>
  </si>
  <si>
    <t>Chicala, chirlobirlo, flor amarillo</t>
  </si>
  <si>
    <t>Bignoniaceae</t>
  </si>
  <si>
    <t>80 80 - Chilco - Bacharis floribunda</t>
  </si>
  <si>
    <t>Bacharis floribunda</t>
  </si>
  <si>
    <t>Chilco</t>
  </si>
  <si>
    <t>Clusia</t>
  </si>
  <si>
    <t>81 81 - Chocho - Erythrina rubrinervia</t>
  </si>
  <si>
    <t>Chocho</t>
  </si>
  <si>
    <t>Viburnum tinoides</t>
  </si>
  <si>
    <t>82 82 - Ciro - Bacharis macrantha</t>
  </si>
  <si>
    <t>Ciro</t>
  </si>
  <si>
    <t>Daphnopsis bogotense</t>
  </si>
  <si>
    <t>83 83 - Ciruelo - Prunus domestica</t>
  </si>
  <si>
    <t>Prunus domestica</t>
  </si>
  <si>
    <t>Ciruelo</t>
  </si>
  <si>
    <t>84 84 - Dividivi de tierra fria - Caesalpinia spinosa</t>
  </si>
  <si>
    <t>Dividivi de tierra fria</t>
  </si>
  <si>
    <t>Caesalpinaceae</t>
  </si>
  <si>
    <t>Jacaranda mimosifolia</t>
  </si>
  <si>
    <t>85 85 - Espino, Garbancillo - Duranta mutisii</t>
  </si>
  <si>
    <t>Espino, Garbancillo</t>
  </si>
  <si>
    <t>Inga bogotensis</t>
  </si>
  <si>
    <t>86 86 - Feijoa - Acca sellowiana</t>
  </si>
  <si>
    <t>Feijoa</t>
  </si>
  <si>
    <t>Calycolpus moritzianus</t>
  </si>
  <si>
    <t>87 87 - Gurrubo - Solanum lycioides</t>
  </si>
  <si>
    <t>Solanum lycioides</t>
  </si>
  <si>
    <t>Gurrubo</t>
  </si>
  <si>
    <t>Solanaceae</t>
  </si>
  <si>
    <t>Psidium guajava</t>
  </si>
  <si>
    <t>88 88 - Hayuelo - Dodonaea viscosa</t>
  </si>
  <si>
    <t>Dodonaea viscosa</t>
  </si>
  <si>
    <t>Hayuelo</t>
  </si>
  <si>
    <t>Sapindaceae</t>
  </si>
  <si>
    <t>Eugenia brasiliensis</t>
  </si>
  <si>
    <t>89 89 - Higuerillo - Ricinus communis</t>
  </si>
  <si>
    <t>Ricinus communis</t>
  </si>
  <si>
    <t>Higuerillo</t>
  </si>
  <si>
    <t>90 90 - Higueron - Ficus gigantosyce</t>
  </si>
  <si>
    <t>Ficus gigantosyce</t>
  </si>
  <si>
    <t>Higueron</t>
  </si>
  <si>
    <t>91 91 - Holly espinoso - Pyracantha coccinea</t>
  </si>
  <si>
    <t>Pyracantha coccinea</t>
  </si>
  <si>
    <t>Holly espinoso</t>
  </si>
  <si>
    <t>Cyathea</t>
  </si>
  <si>
    <t>92 92 - Holly liso - Cotoneaster multiflora</t>
  </si>
  <si>
    <t>Cotoneaster multiflora</t>
  </si>
  <si>
    <t>93 93 - Platano de tierra fria - Ensete ventricosum</t>
  </si>
  <si>
    <t>Ensete ventricosum</t>
  </si>
  <si>
    <t>Platano de tierra fria</t>
  </si>
  <si>
    <t>Musaceae</t>
  </si>
  <si>
    <t>94 94 - Sauco - Sambucus nigra</t>
  </si>
  <si>
    <t>Sambucus nigra</t>
  </si>
  <si>
    <t>Adoxaceae</t>
  </si>
  <si>
    <t>Talauma caricifragrans</t>
  </si>
  <si>
    <t>95 95 - Trompeto - Bocconia frutescens</t>
  </si>
  <si>
    <t>Bocconia frutescens</t>
  </si>
  <si>
    <t>Trompeto</t>
  </si>
  <si>
    <t>Papaveraceae</t>
  </si>
  <si>
    <t>96 96 - Tuno roso - Axinaea macrophylla</t>
  </si>
  <si>
    <t>Axinaea macrophylla</t>
  </si>
  <si>
    <t>Tuno roso</t>
  </si>
  <si>
    <t>Cotoneaster panosa</t>
  </si>
  <si>
    <t>97 97 - Aguacate - Persea americana</t>
  </si>
  <si>
    <t>Lauraceae</t>
  </si>
  <si>
    <t>98 98 - Sombrilla japonesa - Euphorbia pulcherrima</t>
  </si>
  <si>
    <t>Euphorbia pulcherrima</t>
  </si>
  <si>
    <t>Sombrilla japonesa</t>
  </si>
  <si>
    <t>99 99 - Guamo santafereño - Inga bogotensis</t>
  </si>
  <si>
    <t>Guamo santafereño</t>
  </si>
  <si>
    <t>100 100 - Encenillo - Weinmannia tomentosa</t>
  </si>
  <si>
    <t>Encenillo</t>
  </si>
  <si>
    <t>Cunoniaceae</t>
  </si>
  <si>
    <t>101 101 - Alamo de lombardia - Populus tremuloides</t>
  </si>
  <si>
    <t>Populus tremuloides</t>
  </si>
  <si>
    <t>Alamo de lombardia</t>
  </si>
  <si>
    <t>Laurus nobilis</t>
  </si>
  <si>
    <t>102 102 - Tomate de arbol - Cyphomandra betacea</t>
  </si>
  <si>
    <t>Cyphomandra betacea</t>
  </si>
  <si>
    <t>Tomate de arbol</t>
  </si>
  <si>
    <t>103 103 - Mandarina - Citrus reticulata Blanco</t>
  </si>
  <si>
    <t>Citrus reticulata Blanco</t>
  </si>
  <si>
    <t>Mandarina</t>
  </si>
  <si>
    <t>Rutaceae</t>
  </si>
  <si>
    <t>104 104 - Garrocho - Viburnum tinoides</t>
  </si>
  <si>
    <t>Garrocho</t>
  </si>
  <si>
    <t>Citrus nobilis</t>
  </si>
  <si>
    <t>105 105 - Cafe - Coffea arabica</t>
  </si>
  <si>
    <t>Coffea arabica</t>
  </si>
  <si>
    <t>Cafe</t>
  </si>
  <si>
    <t>Rubiaceae</t>
  </si>
  <si>
    <t>Escallonia péndula</t>
  </si>
  <si>
    <t>106 106 - NN - NN</t>
  </si>
  <si>
    <t>NN</t>
  </si>
  <si>
    <t>Na</t>
  </si>
  <si>
    <t>NA</t>
  </si>
  <si>
    <t>107 107 - Otro - Otro</t>
  </si>
  <si>
    <t>Otro</t>
  </si>
  <si>
    <t>108 108 - Pino libro - Thuja orientalis</t>
  </si>
  <si>
    <t>Thuja orientalis</t>
  </si>
  <si>
    <t>Pino libro</t>
  </si>
  <si>
    <t>Citrus sinensis</t>
  </si>
  <si>
    <t>109 109 - Cipres Japones, criptomeria - Cryptomeria japonica</t>
  </si>
  <si>
    <t>Cipres Japones, criptomeria</t>
  </si>
  <si>
    <t>Juglans neotrópica</t>
  </si>
  <si>
    <t>110 110 - Eucalipto - Eucalyptus viminalis</t>
  </si>
  <si>
    <t>Eucalyptus viminalis</t>
  </si>
  <si>
    <t>Olea europea</t>
  </si>
  <si>
    <t>111 111 - Eucalipto blanco - Eucalyptus calophylla</t>
  </si>
  <si>
    <t>Eucalyptus calophylla</t>
  </si>
  <si>
    <t>Eucalipto blanco</t>
  </si>
  <si>
    <t>112 112 - Palma de cera, Palma de ramo - Ceroxylon vogelianum</t>
  </si>
  <si>
    <t>Ceroxylon vogelianum</t>
  </si>
  <si>
    <t>Palma de cera, Palma de ramo</t>
  </si>
  <si>
    <t>113 113 - Palma de yuca, Palma de bayoneta - Yucca aloifolia</t>
  </si>
  <si>
    <t>Yucca aloifolia</t>
  </si>
  <si>
    <t>Palma de yuca, Palma de bayoneta</t>
  </si>
  <si>
    <t>Ceroxylum vogelianum</t>
  </si>
  <si>
    <t>114 114 - Palma de datiles - Phoenix dactylifera</t>
  </si>
  <si>
    <t>Phoenix dactylifera</t>
  </si>
  <si>
    <t>Palma de datiles</t>
  </si>
  <si>
    <t>115 115 - Palma roebeleni - Phoenix roebelinii</t>
  </si>
  <si>
    <t>Phoenix roebelinii</t>
  </si>
  <si>
    <t>Palma roebeleni</t>
  </si>
  <si>
    <t>116 116 - Palma payanesa - Archontophoenix cunninghamiano</t>
  </si>
  <si>
    <t>Archontophoenix cunninghamiano</t>
  </si>
  <si>
    <t>Palma payanesa</t>
  </si>
  <si>
    <t>117 117 - Palma sancona - Syagrus sancona</t>
  </si>
  <si>
    <t>Syagrus sancona</t>
  </si>
  <si>
    <t>Palma sancona</t>
  </si>
  <si>
    <t>118 118 - Acacia morada - Acacia baileyana</t>
  </si>
  <si>
    <t>Acacia baileyana</t>
  </si>
  <si>
    <t>Acacia morada</t>
  </si>
  <si>
    <t>119 119 - Acacia   - Acacia retinodes</t>
  </si>
  <si>
    <t>Acacia  </t>
  </si>
  <si>
    <t>120 120 - Acacia   - Acacia alata</t>
  </si>
  <si>
    <t>121 121 - Acacia   - Acacia mearnsii</t>
  </si>
  <si>
    <t>122 122 - Carbonero - Calliandra haematophylla</t>
  </si>
  <si>
    <t>Carbonero</t>
  </si>
  <si>
    <t>123 123 - Carbonero - Calliandra inequilatera</t>
  </si>
  <si>
    <t>Pimenta</t>
  </si>
  <si>
    <t>124 124 - Caucho - Ficus retusa</t>
  </si>
  <si>
    <t>Caucho</t>
  </si>
  <si>
    <t>Pinus pinaster</t>
  </si>
  <si>
    <t>125 125 - Caucho benjamin - Ficus benjamina</t>
  </si>
  <si>
    <t>Caucho benjamin</t>
  </si>
  <si>
    <t>126 126 - Caucho lira - Ficus lyrata</t>
  </si>
  <si>
    <t>Caucho lira</t>
  </si>
  <si>
    <t>127 127 - Guayabo brasilero - Eugenia brasiliensis</t>
  </si>
  <si>
    <t>Guayabo brasilero</t>
  </si>
  <si>
    <t>128 128 - Cordoncillo - Piper bogotense</t>
  </si>
  <si>
    <t>Cordoncillo</t>
  </si>
  <si>
    <t>Piperaceae</t>
  </si>
  <si>
    <t>129 129 - Salvio negro - Cordia cylindrostachya</t>
  </si>
  <si>
    <t>Cordia cylindrostachya</t>
  </si>
  <si>
    <t>Salvio negro</t>
  </si>
  <si>
    <t>Boraginaceae</t>
  </si>
  <si>
    <t>130 130 - Laurel europeo - Laurus nobilis</t>
  </si>
  <si>
    <t>Laurel europeo</t>
  </si>
  <si>
    <t>132 132 - Sangregado - Croton magdalenensis</t>
  </si>
  <si>
    <t>Croton magdalenensis</t>
  </si>
  <si>
    <t>Sangregado</t>
  </si>
  <si>
    <t>133 133 - Tibar, Rodamonte, Pagoda - Escallonia myrtilloides</t>
  </si>
  <si>
    <t>Escallonia myrtilloides</t>
  </si>
  <si>
    <t>Tibar, Rodamonte, Pagoda</t>
  </si>
  <si>
    <t>134 134 - Gaquillo - Clusia orthoneura</t>
  </si>
  <si>
    <t>Clusia orthoneura</t>
  </si>
  <si>
    <t>Gaquillo</t>
  </si>
  <si>
    <t>Pittosporum tobira</t>
  </si>
  <si>
    <t>135 135 - Pitosporo - Pittosporum tobira</t>
  </si>
  <si>
    <t>Pitosporo</t>
  </si>
  <si>
    <t>136 136 - Arrayan negro - Myrcianthes rhopaloides</t>
  </si>
  <si>
    <t>Myrcianthes rhopaloides</t>
  </si>
  <si>
    <t>Arrayan negro</t>
  </si>
  <si>
    <t>138 138 - Callistemo - Callistemon rigidus</t>
  </si>
  <si>
    <t>Callistemon rigidus</t>
  </si>
  <si>
    <t>Callistemo</t>
  </si>
  <si>
    <t>139 139 - Corazon de pollo - Iochroma fuchsiodes</t>
  </si>
  <si>
    <t>Corazon de pollo</t>
  </si>
  <si>
    <t>140 140 - Schefflera, Pategallina hojigrande - Schefflera actinophylla</t>
  </si>
  <si>
    <t>Schefflera actinophylla</t>
  </si>
  <si>
    <t>Schefflera, Pategallina hojigrande</t>
  </si>
  <si>
    <t>Croton bogotanus</t>
  </si>
  <si>
    <t>141 141 - Schefflera, Pategallina hojipequeña - Schefflera monticola</t>
  </si>
  <si>
    <t>Schefflera monticola</t>
  </si>
  <si>
    <t>142 142 - Gualanday - Jacaranda mimosifolia</t>
  </si>
  <si>
    <t>Gualanday</t>
  </si>
  <si>
    <t>143 143 - Amarguero amarillo - Critoniopsis bogotana</t>
  </si>
  <si>
    <t>Amarguero amarillo</t>
  </si>
  <si>
    <t>144 144 - Tabaquillo - Verbesina crassiramea</t>
  </si>
  <si>
    <t>Verbesina crassiramea</t>
  </si>
  <si>
    <t>Tabaquillo</t>
  </si>
  <si>
    <t>145 145 - Algodoncillo - Dombeya wallichii</t>
  </si>
  <si>
    <t>Dombeya wallichii</t>
  </si>
  <si>
    <t>Algodoncillo</t>
  </si>
  <si>
    <t>146 146 - Guayabo - Psidium guajava</t>
  </si>
  <si>
    <t>Guayabo</t>
  </si>
  <si>
    <t>147 147 - Pimiento - Pimenta dioica</t>
  </si>
  <si>
    <t>Pimenta dioica</t>
  </si>
  <si>
    <t>Pimiento</t>
  </si>
  <si>
    <t>148 148 - Olivo - Olea europea</t>
  </si>
  <si>
    <t>Olivo</t>
  </si>
  <si>
    <t>149 149 - Naranjo - Citrus sinensis</t>
  </si>
  <si>
    <t>Naranjo</t>
  </si>
  <si>
    <t>150 150 - Borrachero blanco - Brugmansia candida</t>
  </si>
  <si>
    <t>Borrachero blanco</t>
  </si>
  <si>
    <t>151 151 - Borrachero rojo - Brugmansia sanguinea</t>
  </si>
  <si>
    <t>Borrachero rojo</t>
  </si>
  <si>
    <t>Escallonia laevis</t>
  </si>
  <si>
    <t>152 152 - Caballero de la noche, Jazmin, Dama de noche - Cestrum nocturnum</t>
  </si>
  <si>
    <t>Caballero de la noche, Jazmin, Dama de noche</t>
  </si>
  <si>
    <t>153 153 - Granado - Daphnopsis bogotense</t>
  </si>
  <si>
    <t>Granado</t>
  </si>
  <si>
    <t>Thymeleaceae</t>
  </si>
  <si>
    <t>154 154 - Tominejero - Palicourea lineariflora</t>
  </si>
  <si>
    <t>Palicourea lineariflora</t>
  </si>
  <si>
    <t>Tominejero</t>
  </si>
  <si>
    <t>Solanum ovalifoliun</t>
  </si>
  <si>
    <t>155 155 - Cariseco, Tres hojas - Billia colombiana</t>
  </si>
  <si>
    <t>Cariseco, Tres hojas</t>
  </si>
  <si>
    <t>156 156 - Tomatillo - Solanum oblongifolium</t>
  </si>
  <si>
    <t>Solanum oblongifolium</t>
  </si>
  <si>
    <t>Tomatillo</t>
  </si>
  <si>
    <t>157 157 - Cucubo - Solanum auctosepalun</t>
  </si>
  <si>
    <t>Solanum auctosepalun</t>
  </si>
  <si>
    <t>Cucubo</t>
  </si>
  <si>
    <t>158 158 - Algodon extranjero - Sparmannia africana</t>
  </si>
  <si>
    <t>Sparmannia africana</t>
  </si>
  <si>
    <t>Algodon extranjero</t>
  </si>
  <si>
    <t>159 159 - Pino   - Pinus pinaster</t>
  </si>
  <si>
    <t>Pino  </t>
  </si>
  <si>
    <t>Macleania rupestris</t>
  </si>
  <si>
    <t>160 160 - Cipres    - Cupressus macrocarpa</t>
  </si>
  <si>
    <t>Cipres   </t>
  </si>
  <si>
    <t>Cavendisha cordifolia</t>
  </si>
  <si>
    <t>161 161 - Eucalipto plateado - Eucalyptus pulverulenta</t>
  </si>
  <si>
    <t>162 162 - Tibar extranjero - Escallonia laevis</t>
  </si>
  <si>
    <t>Tibar extranjero</t>
  </si>
  <si>
    <t>163 163 - Guayabillo - Calycolpus moritzianus</t>
  </si>
  <si>
    <t>Guayabillo</t>
  </si>
  <si>
    <t>164 164 - Uva camarona - Macleania rupestris</t>
  </si>
  <si>
    <t>Uva camarona</t>
  </si>
  <si>
    <t>Ericaceae</t>
  </si>
  <si>
    <t>165 165 - Uva de Anis - Cavendisha cordifolia</t>
  </si>
  <si>
    <t>Uva de Anis</t>
  </si>
  <si>
    <t>167 167 - Salvio morado - Buddleja davidii</t>
  </si>
  <si>
    <t>Buddleja davidii</t>
  </si>
  <si>
    <t>Salvio morado</t>
  </si>
  <si>
    <t>Scrophulariaceae</t>
  </si>
  <si>
    <t>168 168 - Nispero - Eryobotria japonica</t>
  </si>
  <si>
    <t>Eryobotria japonica</t>
  </si>
  <si>
    <t>Nispero</t>
  </si>
  <si>
    <t>169 169 - Pomarroso - Syzigium jambos</t>
  </si>
  <si>
    <t>Syzigium jambos</t>
  </si>
  <si>
    <t>Pomarroso</t>
  </si>
  <si>
    <t>170 170 - Curapin, Campanilla - Delostoma integrifolia</t>
  </si>
  <si>
    <t>Delostoma integrifolia</t>
  </si>
  <si>
    <t>Curapin, Campanilla</t>
  </si>
  <si>
    <t>171 171 - Quina - Cinchona pubescens</t>
  </si>
  <si>
    <t>Cinchona pubescens</t>
  </si>
  <si>
    <t>Quina</t>
  </si>
  <si>
    <t>172 172 - Metrosideros - Metrosyderos sp.</t>
  </si>
  <si>
    <t>Metrosyderos sp.</t>
  </si>
  <si>
    <t>Metrosideros</t>
  </si>
  <si>
    <t>173 173 - Arbol de corcho - Melaleuca leucodendron</t>
  </si>
  <si>
    <t>Melaleuca leucodendron</t>
  </si>
  <si>
    <t>Arbol de corcho</t>
  </si>
  <si>
    <t>175 175 - Pero - Pyrus communis</t>
  </si>
  <si>
    <t>Pyrus communis</t>
  </si>
  <si>
    <t>Pero</t>
  </si>
  <si>
    <t>176 176 - Manzano - Malus pumila</t>
  </si>
  <si>
    <t>Malus pumila</t>
  </si>
  <si>
    <t>Manzano</t>
  </si>
  <si>
    <t>177 177 - Pino Montezuma - Pinus montezuma</t>
  </si>
  <si>
    <t>Pinus montezuma</t>
  </si>
  <si>
    <t>Pino Montezuma</t>
  </si>
  <si>
    <t>178 178 - Limon - Citrus limonum</t>
  </si>
  <si>
    <t>Citrus limonum</t>
  </si>
  <si>
    <t>Limon</t>
  </si>
  <si>
    <t>180 180 - Acacia - Acacia spp.</t>
  </si>
  <si>
    <t>Acacia spp.</t>
  </si>
  <si>
    <t>Acacia</t>
  </si>
  <si>
    <t>181 181 - Palo blanco - Aegiphila bogotensis</t>
  </si>
  <si>
    <t>Aegiphila bogotensis</t>
  </si>
  <si>
    <t>Palo blanco</t>
  </si>
  <si>
    <t>Lamiaceae</t>
  </si>
  <si>
    <t>182 182 - Arbol pipermint - Agonis flexuosa</t>
  </si>
  <si>
    <t>Agonis flexuosa</t>
  </si>
  <si>
    <t>Arbol pipermint</t>
  </si>
  <si>
    <t>183 183 - Algodoncillo - Alchornea latifolia</t>
  </si>
  <si>
    <t>Alchornea latifolia</t>
  </si>
  <si>
    <t>184 184 - Chirimoyo - Annona cherimolia</t>
  </si>
  <si>
    <t>Annona cherimolia</t>
  </si>
  <si>
    <t>Chirimoyo</t>
  </si>
  <si>
    <t>Annonaceae</t>
  </si>
  <si>
    <t>185 185 - Pate vaca - Bauhinia sp</t>
  </si>
  <si>
    <t>Bauhinia sp</t>
  </si>
  <si>
    <t>Pate vaca</t>
  </si>
  <si>
    <t>186 186 - Ayer, hoy y mañana - Brunfelsia pauciflora</t>
  </si>
  <si>
    <t>Brunfelsia pauciflora</t>
  </si>
  <si>
    <t>Ayer, hoy y mañana</t>
  </si>
  <si>
    <t>187 187 - Salton o Charne - Bucquetia glutinosa</t>
  </si>
  <si>
    <t>Bucquetia glutinosa</t>
  </si>
  <si>
    <t>Salton o Charne</t>
  </si>
  <si>
    <t>188 188 - Carbonero - Calliandra spp.</t>
  </si>
  <si>
    <t>Calliandra spp.</t>
  </si>
  <si>
    <t>189 189 - Calistemo - Callistemon spp.</t>
  </si>
  <si>
    <t>Callistemon spp.</t>
  </si>
  <si>
    <t>Calistemo</t>
  </si>
  <si>
    <t>190 190 - Caballero de la noche - Cestrum spp.</t>
  </si>
  <si>
    <t>Cestrum spp.</t>
  </si>
  <si>
    <t>191 191 - Arupo - Chionanthus virginicus</t>
  </si>
  <si>
    <t>Chionanthus virginicus</t>
  </si>
  <si>
    <t>Arupo</t>
  </si>
  <si>
    <t>192 192 - Palma areca - Dypsis lutescens</t>
  </si>
  <si>
    <t>Dypsis lutescens</t>
  </si>
  <si>
    <t>Palma areca</t>
  </si>
  <si>
    <t>193 193 - Citrus spp. - Citrus spp.</t>
  </si>
  <si>
    <t>Citrus spp.</t>
  </si>
  <si>
    <t>194 194 - Manzano de monte - Clethra fimbriata</t>
  </si>
  <si>
    <t>Clethra fimbriata</t>
  </si>
  <si>
    <t>Manzano de monte</t>
  </si>
  <si>
    <t>Clethraceae</t>
  </si>
  <si>
    <t>197 197 - Sangregado - Croton spp.</t>
  </si>
  <si>
    <t>Croton spp.</t>
  </si>
  <si>
    <t>198 198 - Cipres - Cupressus spp.</t>
  </si>
  <si>
    <t>Cupressus spp.</t>
  </si>
  <si>
    <t>Cipres</t>
  </si>
  <si>
    <t>199 199 - Palma funeral - Cycas revoluta</t>
  </si>
  <si>
    <t>Cycas revoluta</t>
  </si>
  <si>
    <t>Palma funeral</t>
  </si>
  <si>
    <t>Cycadaceae</t>
  </si>
  <si>
    <t>200 200 - Chiripique - Dalea caerulea</t>
  </si>
  <si>
    <t>Dalea caerulea</t>
  </si>
  <si>
    <t>Chiripique</t>
  </si>
  <si>
    <t>201 201 - Chocho, balu, cambulo - Erythrina edullis</t>
  </si>
  <si>
    <t>Erythrina edullis</t>
  </si>
  <si>
    <t>Chocho, balu, cambulo</t>
  </si>
  <si>
    <t>202 202 - Tibar, tobo, rodamonte - Escallonia sp.</t>
  </si>
  <si>
    <t>Escallonia sp.</t>
  </si>
  <si>
    <t>Tibar, tobo, rodamonte</t>
  </si>
  <si>
    <t>203 203 - Eucalipto manchado - Eucalyptus maculata</t>
  </si>
  <si>
    <t>Eucalyptus maculata</t>
  </si>
  <si>
    <t>Eucalipto manchado</t>
  </si>
  <si>
    <t>204 204 - Eucalipto - Eucalyptus spp</t>
  </si>
  <si>
    <t>Eucalyptus spp</t>
  </si>
  <si>
    <t>206 206 - Bonetero del Japon - Evonymus japonica</t>
  </si>
  <si>
    <t>Evonymus japonica</t>
  </si>
  <si>
    <t>Bonetero del Japon</t>
  </si>
  <si>
    <t>Celastraceae</t>
  </si>
  <si>
    <t>207 207 - Liberal o lechero - Euphorbia cotinifolia</t>
  </si>
  <si>
    <t>Euphorbia cotinifolia</t>
  </si>
  <si>
    <t>Liberal o lechero</t>
  </si>
  <si>
    <t>208 208 - Caucho - Ficus spp</t>
  </si>
  <si>
    <t>Ficus spp</t>
  </si>
  <si>
    <t>209 209 - Fucsia boliviana - Fuchsia boliviana</t>
  </si>
  <si>
    <t>Fuchsia boliviana</t>
  </si>
  <si>
    <t>Fucsia boliviana</t>
  </si>
  <si>
    <t>Onagraceae</t>
  </si>
  <si>
    <t>210 210 - Motilon, chuguaca - Hyeronima colombiana</t>
  </si>
  <si>
    <t>Hyeronima colombiana</t>
  </si>
  <si>
    <t>Motilon, chuguaca</t>
  </si>
  <si>
    <t>211 211 - Guamo - Inga sp</t>
  </si>
  <si>
    <t>Inga sp</t>
  </si>
  <si>
    <t>Guamo</t>
  </si>
  <si>
    <t>212 212 - Jazmin amarillo - Jazminum sp</t>
  </si>
  <si>
    <t>Jazminum sp</t>
  </si>
  <si>
    <t>Jazmin amarillo</t>
  </si>
  <si>
    <t>214 214 - Lavatera, Malvavisco morado - Lavatera sp</t>
  </si>
  <si>
    <t>Lavatera sp</t>
  </si>
  <si>
    <t>Lavatera, Malvavisco morado</t>
  </si>
  <si>
    <t>215 215 - Leptospermun - Leptospermun scoparium</t>
  </si>
  <si>
    <t>Leptospermun scoparium</t>
  </si>
  <si>
    <t>Leptospermun</t>
  </si>
  <si>
    <t>216 216 - Aligustre del Japon - Ligustrum japonicum</t>
  </si>
  <si>
    <t>Ligustrum japonicum</t>
  </si>
  <si>
    <t>Aligustre del Japon</t>
  </si>
  <si>
    <t>217 217 - Magnolia rosada - Magnolia sp</t>
  </si>
  <si>
    <t>Magnolia sp</t>
  </si>
  <si>
    <t>Magnolia rosada</t>
  </si>
  <si>
    <t>218 218 - Malvavisco - Malvaviscus arboreus</t>
  </si>
  <si>
    <t>Malvaviscus arboreus</t>
  </si>
  <si>
    <t>Malvavisco</t>
  </si>
  <si>
    <t>219 219 - Tuno esmeraldo - Miconia squamulosa</t>
  </si>
  <si>
    <t>Miconia squamulosa</t>
  </si>
  <si>
    <t>Tuno esmeraldo</t>
  </si>
  <si>
    <t>220 220 - Tuno - Miconia ligustrina</t>
  </si>
  <si>
    <t>Miconia ligustrina</t>
  </si>
  <si>
    <t>Tuno</t>
  </si>
  <si>
    <t>221 221 - Tuno - Miconia sp</t>
  </si>
  <si>
    <t>Miconia sp</t>
  </si>
  <si>
    <t>222 222 - Tinto - Monnina aestuans</t>
  </si>
  <si>
    <t>Monnina aestuans</t>
  </si>
  <si>
    <t>Tinto</t>
  </si>
  <si>
    <t>Polygalaceae</t>
  </si>
  <si>
    <t>223 223 - Angelito - Monochaetum myrtoideum</t>
  </si>
  <si>
    <t>Monochaetum myrtoideum</t>
  </si>
  <si>
    <t>Angelito</t>
  </si>
  <si>
    <t>224 224 - Arrayan - Myrcianthes spp</t>
  </si>
  <si>
    <t>Myrcianthes spp</t>
  </si>
  <si>
    <t>Arrayan</t>
  </si>
  <si>
    <t>225 225 - Cucharo - Myrsine spp</t>
  </si>
  <si>
    <t>Myrsine spp</t>
  </si>
  <si>
    <t>226 226 - Susque - Ocotea calophylla</t>
  </si>
  <si>
    <t>Ocotea calophylla</t>
  </si>
  <si>
    <t>Susque</t>
  </si>
  <si>
    <t>227 227 - Yolombo - Panopsis suaveolens</t>
  </si>
  <si>
    <t>Panopsis suaveolens</t>
  </si>
  <si>
    <t>Yolombo</t>
  </si>
  <si>
    <t>228 228 - Fenix - Phoenix spp</t>
  </si>
  <si>
    <t>Phoenix spp</t>
  </si>
  <si>
    <t>Fenix</t>
  </si>
  <si>
    <t>229 229 - Pino - Pinus spp</t>
  </si>
  <si>
    <t>Pinus spp</t>
  </si>
  <si>
    <t>Pino</t>
  </si>
  <si>
    <t>230 230 - Cerezo, ciruelo - Prunus spp</t>
  </si>
  <si>
    <t>Prunus spp</t>
  </si>
  <si>
    <t>Cerezo, ciruelo</t>
  </si>
  <si>
    <t>231 231 - Romero - Rosmarinus officinalis</t>
  </si>
  <si>
    <t>Rosmarinus officinalis</t>
  </si>
  <si>
    <t>Romero</t>
  </si>
  <si>
    <t>232 232 - Jomi, upacon - Montanoa ovalifolia</t>
  </si>
  <si>
    <t>Montanoa ovalifolia</t>
  </si>
  <si>
    <t>Jomi, upacon</t>
  </si>
  <si>
    <t>233 233 - Tinto - Solanum spp</t>
  </si>
  <si>
    <t>Solanum spp</t>
  </si>
  <si>
    <t>234 234 - Tecomaria - Tecomaria capensis</t>
  </si>
  <si>
    <t>Tecomaria capensis</t>
  </si>
  <si>
    <t>Tecomaria</t>
  </si>
  <si>
    <t>235 235 - Trompo - Ternstroemia meridionalis</t>
  </si>
  <si>
    <t>Ternstroemia meridionalis</t>
  </si>
  <si>
    <t>Trompo</t>
  </si>
  <si>
    <t>Pentaphylacaceae</t>
  </si>
  <si>
    <t>237 237 - Yuca, palma yuca - Yucca spp</t>
  </si>
  <si>
    <t>Yucca spp</t>
  </si>
  <si>
    <t>Yuca, palma yuca</t>
  </si>
  <si>
    <t>238 238 - Olmo de agua - Zelkova serrata</t>
  </si>
  <si>
    <t>Zelkova serrata</t>
  </si>
  <si>
    <t>Olmo de agua</t>
  </si>
  <si>
    <t>Ulmaceae</t>
  </si>
  <si>
    <t>239 239 - Schefflera, Yuco blanco - Schefflera bogotensis</t>
  </si>
  <si>
    <t>Schefflera bogotensis</t>
  </si>
  <si>
    <t>Schefflera, Yuco blanco</t>
  </si>
  <si>
    <t>240 240 - Schefflera, Tortolito - Schefflera morototoni</t>
  </si>
  <si>
    <t>Schefflera morototoni</t>
  </si>
  <si>
    <t>Schefflera, Tortolito</t>
  </si>
  <si>
    <t>241 241 - Schefflera - Schefflera Spp.</t>
  </si>
  <si>
    <t>Schefflera Spp.</t>
  </si>
  <si>
    <t>Schefflera</t>
  </si>
  <si>
    <t>242 242 - Schefflera pategallina peludo - Schefflera fontiana</t>
  </si>
  <si>
    <t>Schefflera fontiana</t>
  </si>
  <si>
    <t>Schefflera pategallina peludo</t>
  </si>
  <si>
    <t>243 243 - Abutilon  pequeño - Abutilon spp</t>
  </si>
  <si>
    <t>Abutilon spp</t>
  </si>
  <si>
    <t>Abutilon  pequeño</t>
  </si>
  <si>
    <t>244 244 - Arce - Acer negundo</t>
  </si>
  <si>
    <t>Acer negundo</t>
  </si>
  <si>
    <t>Arce</t>
  </si>
  <si>
    <t>245 245 - Té de Bogotá - Symplocos theiformis</t>
  </si>
  <si>
    <t>Symplocos theiformis</t>
  </si>
  <si>
    <t>Té de Bogotá</t>
  </si>
  <si>
    <t>Symplocaceae</t>
  </si>
  <si>
    <t>246 246 - Almanegra, quedo - Buddleja americana</t>
  </si>
  <si>
    <t>Buddleja americana</t>
  </si>
  <si>
    <t>Almanegra, quedo</t>
  </si>
  <si>
    <t>247 247 - Lembo, pategallo - Dendropanax arboreus</t>
  </si>
  <si>
    <t>Dendropanax arboreus</t>
  </si>
  <si>
    <t>Lembo, pategallo</t>
  </si>
  <si>
    <t>248 248 - Diosme - Coleonema album</t>
  </si>
  <si>
    <t>Coleonema album</t>
  </si>
  <si>
    <t>Diosme</t>
  </si>
  <si>
    <t>249 249 - Ocobo, Guayacan - Tabebuia serratifolia</t>
  </si>
  <si>
    <t>Tabebuia serratifolia</t>
  </si>
  <si>
    <t>Ocobo, Guayacan</t>
  </si>
  <si>
    <t>250 250 - Gardenia - Gardenia augusta</t>
  </si>
  <si>
    <t>Gardenia augusta</t>
  </si>
  <si>
    <t>Gardenia</t>
  </si>
  <si>
    <t>251 251 - Granizo - Hedyosmum sp</t>
  </si>
  <si>
    <t>Hedyosmum sp</t>
  </si>
  <si>
    <t>Granizo</t>
  </si>
  <si>
    <t>Chloranthaceae</t>
  </si>
  <si>
    <t>252 252 - Balso blanco - Heliocarpus popayanensis</t>
  </si>
  <si>
    <t>Heliocarpus popayanensis</t>
  </si>
  <si>
    <t>Balso blanco</t>
  </si>
  <si>
    <t>253 253 - Romero de paramo - Diplostephium rosmarinifolium</t>
  </si>
  <si>
    <t>Diplostephium rosmarinifolium</t>
  </si>
  <si>
    <t>Romero de paramo</t>
  </si>
  <si>
    <t>254 254 - Chirriador - Sapium laurifolium</t>
  </si>
  <si>
    <t>Sapium laurifolium</t>
  </si>
  <si>
    <t>Chirriador</t>
  </si>
  <si>
    <t>255 255 - Siete Cueros peludo - Tibouchina spp</t>
  </si>
  <si>
    <t>Tibouchina spp</t>
  </si>
  <si>
    <t>Siete Cueros peludo</t>
  </si>
  <si>
    <t>256 256 - Canelo - Drimys granadensis</t>
  </si>
  <si>
    <t>Drimys granadensis</t>
  </si>
  <si>
    <t>Canelo</t>
  </si>
  <si>
    <t>Winteraceae</t>
  </si>
  <si>
    <t>257 257 - Pegamosco - Befaria sp</t>
  </si>
  <si>
    <t>Befaria sp</t>
  </si>
  <si>
    <t>Pegamosco</t>
  </si>
  <si>
    <t>258 258 - Punta de lanza - Vismia sp</t>
  </si>
  <si>
    <t>Vismia sp</t>
  </si>
  <si>
    <t>Punta de lanza</t>
  </si>
  <si>
    <t>Hypericaceae</t>
  </si>
  <si>
    <t>259 259 - Tulipan africano - Spathodea campanulata</t>
  </si>
  <si>
    <t>Spathodea campanulata</t>
  </si>
  <si>
    <t>Tulipan africano</t>
  </si>
  <si>
    <t>260 260 - Acacia blanca, Cultriformes - Acacia cultriformis</t>
  </si>
  <si>
    <t>Acacia blanca, Cultriformes</t>
  </si>
  <si>
    <t>262 262 - Buganbil, veranera - Bougainvillea glabra</t>
  </si>
  <si>
    <t>Bougainvillea glabra</t>
  </si>
  <si>
    <t>Buganbil, veranera</t>
  </si>
  <si>
    <t>Nyctaginaceae</t>
  </si>
  <si>
    <t>263 263 - Boj - Buxus sempervirens</t>
  </si>
  <si>
    <t>Buxus sempervirens</t>
  </si>
  <si>
    <t>Boj</t>
  </si>
  <si>
    <t>Buxaceae</t>
  </si>
  <si>
    <t>264 264 - Camelia - Camellia japonica</t>
  </si>
  <si>
    <t>Camellia japonica</t>
  </si>
  <si>
    <t>Camelia</t>
  </si>
  <si>
    <t>Theaceae</t>
  </si>
  <si>
    <t>265 265 - Pajarito - Crotalaria agathiflora</t>
  </si>
  <si>
    <t>Crotalaria agathiflora</t>
  </si>
  <si>
    <t>Pajarito</t>
  </si>
  <si>
    <t>266 266 - Mangostino - Garcinia mangostana</t>
  </si>
  <si>
    <t>Garcinia mangostana</t>
  </si>
  <si>
    <t>Mangostino</t>
  </si>
  <si>
    <t>267 267 - Acebo - Ilex aquifolium</t>
  </si>
  <si>
    <t>Ilex aquifolium</t>
  </si>
  <si>
    <t>Acebo</t>
  </si>
  <si>
    <t>Aquifoliaceae</t>
  </si>
  <si>
    <t>268 268 - Venturosa - Lantana camara</t>
  </si>
  <si>
    <t>Lantana camara</t>
  </si>
  <si>
    <t>Venturosa</t>
  </si>
  <si>
    <t>269 269 - Cidron - Lippia citriodora</t>
  </si>
  <si>
    <t>Lippia citriodora</t>
  </si>
  <si>
    <t>Cidron</t>
  </si>
  <si>
    <t>270 270 - Azuceno, enebro - Nerium oleander</t>
  </si>
  <si>
    <t>Nerium oleander</t>
  </si>
  <si>
    <t>Azuceno, enebro</t>
  </si>
  <si>
    <t>Apocynaceae</t>
  </si>
  <si>
    <t>271 271 - Ombu, Arbol de la bella sombra - Phytolacca dioica</t>
  </si>
  <si>
    <t>Phytolacca dioica</t>
  </si>
  <si>
    <t>Ombu, Arbol de la bella sombra</t>
  </si>
  <si>
    <t>Phytolacaceae</t>
  </si>
  <si>
    <t>272 272 - Árbol de platano - Platanus acerifolia</t>
  </si>
  <si>
    <t>Platanus acerifolia</t>
  </si>
  <si>
    <t>Árbol de platano</t>
  </si>
  <si>
    <t>Platanaceae</t>
  </si>
  <si>
    <t>273 273 - Cafetillo, crucito - Psychotria bogotensis</t>
  </si>
  <si>
    <t>Psychotria bogotensis</t>
  </si>
  <si>
    <t>Cafetillo, crucito</t>
  </si>
  <si>
    <t>274 274 - Azalea - Rhododendron indicum</t>
  </si>
  <si>
    <t>Rhododendron indicum</t>
  </si>
  <si>
    <t>Azalea</t>
  </si>
  <si>
    <t>275 275 - Mimbre - Salix viminalis</t>
  </si>
  <si>
    <t>Salix viminalis</t>
  </si>
  <si>
    <t>Mimbre</t>
  </si>
  <si>
    <t>277 277 - Moquillo - Saurauia scabra</t>
  </si>
  <si>
    <t>Saurauia scabra</t>
  </si>
  <si>
    <t>Moquillo</t>
  </si>
  <si>
    <t>Actinidiaceae</t>
  </si>
  <si>
    <t>278 278 - Ceiba de tierra fria - Spirotheca sp</t>
  </si>
  <si>
    <t>Spirotheca sp</t>
  </si>
  <si>
    <t>Ceiba de tierra fria</t>
  </si>
  <si>
    <t>279 279 - Guayabo de pava - Bellucia axinanthera</t>
  </si>
  <si>
    <t>Bellucia axinanthera</t>
  </si>
  <si>
    <t>Guayabo de pava</t>
  </si>
  <si>
    <t>280 280 - Lulo de perro - Solanum marginatum</t>
  </si>
  <si>
    <t>Solanum marginatum</t>
  </si>
  <si>
    <t>Lulo de perro</t>
  </si>
  <si>
    <t>281 281 - Aloe arboreo - Aloe sp</t>
  </si>
  <si>
    <t>Aloe sp</t>
  </si>
  <si>
    <t>Aloe arboreo</t>
  </si>
  <si>
    <t>Xanthorrhoeaceae</t>
  </si>
  <si>
    <t>282 282 - Balazo - Monstera deliciosa</t>
  </si>
  <si>
    <t>Monstera deliciosa</t>
  </si>
  <si>
    <t>Balazo</t>
  </si>
  <si>
    <t>283 283 - Camaron - Beloperone guttata</t>
  </si>
  <si>
    <t>Beloperone guttata</t>
  </si>
  <si>
    <t>Camaron</t>
  </si>
  <si>
    <t>Acanthaceae</t>
  </si>
  <si>
    <t>284 284 - Cigarrillo - Cuphea dipetala</t>
  </si>
  <si>
    <t>Cuphea dipetala</t>
  </si>
  <si>
    <t>Cigarrillo</t>
  </si>
  <si>
    <t>285 285 - Dalia - Dalia imperialis</t>
  </si>
  <si>
    <t>Dalia imperialis</t>
  </si>
  <si>
    <t>Dalia</t>
  </si>
  <si>
    <t>286 286 - Rosa - Rosa sp.</t>
  </si>
  <si>
    <t>Rosa sp.</t>
  </si>
  <si>
    <t>Rosa</t>
  </si>
  <si>
    <t>287 287 - Manto de Maria - Solanum jazminoides</t>
  </si>
  <si>
    <t>Solanum jazminoides</t>
  </si>
  <si>
    <t>Manto de Maria</t>
  </si>
  <si>
    <t>288 288 - Hebe - Hebe speciosa</t>
  </si>
  <si>
    <t>Hebe speciosa</t>
  </si>
  <si>
    <t>Hebe</t>
  </si>
  <si>
    <t>Plantaginaceae</t>
  </si>
  <si>
    <t>289 289 - Marihuana - Cannabis sativa</t>
  </si>
  <si>
    <t>Cannabis sativa</t>
  </si>
  <si>
    <t>Marihuana</t>
  </si>
  <si>
    <t>Cannabaceae</t>
  </si>
  <si>
    <t>290 290 - Mermelada - Streptosolen jamesonii</t>
  </si>
  <si>
    <t>Streptosolen jamesonii</t>
  </si>
  <si>
    <t>Mermelada</t>
  </si>
  <si>
    <t>291 291 - Mirto - Solanum pseudocapsicum</t>
  </si>
  <si>
    <t>Solanum pseudocapsicum</t>
  </si>
  <si>
    <t>Mirto</t>
  </si>
  <si>
    <t>292 292 - Retamo - Teline monspessulana</t>
  </si>
  <si>
    <t>Teline monspessulana</t>
  </si>
  <si>
    <t>Retamo</t>
  </si>
  <si>
    <t>293 293 - Palma cinta - Dracaena sp</t>
  </si>
  <si>
    <t>Dracaena sp</t>
  </si>
  <si>
    <t>Palma cinta</t>
  </si>
  <si>
    <t>294 294 - Aralia japonesa - Fatsia japonica</t>
  </si>
  <si>
    <t>Fatsia japonica</t>
  </si>
  <si>
    <t>Aralia japonesa</t>
  </si>
  <si>
    <t>295 295 - Abelia - Abelia sp</t>
  </si>
  <si>
    <t>Abelia sp</t>
  </si>
  <si>
    <t>Abelia</t>
  </si>
  <si>
    <t>Caprifoliaceae</t>
  </si>
  <si>
    <t>296 296 - Azara - Azara mycrophylla</t>
  </si>
  <si>
    <t>Azara mycrophylla</t>
  </si>
  <si>
    <t>Azara</t>
  </si>
  <si>
    <t>297 297 - Guayabo anselmo, Champo - Campomanesia sp</t>
  </si>
  <si>
    <t>Campomanesia sp</t>
  </si>
  <si>
    <t>Guayabo anselmo, Champo</t>
  </si>
  <si>
    <t>298 298 - Moradilla - Palicourea angustifolia</t>
  </si>
  <si>
    <t>Palicourea angustifolia</t>
  </si>
  <si>
    <t>Moradilla</t>
  </si>
  <si>
    <t>299 299 - Hiperico, Corazoncillo - Hypericum patulum</t>
  </si>
  <si>
    <t>Hypericum patulum</t>
  </si>
  <si>
    <t>Hiperico, Corazoncillo</t>
  </si>
  <si>
    <t>300 300 - Platano - Musa sp</t>
  </si>
  <si>
    <t>Musa sp</t>
  </si>
  <si>
    <t>Platano</t>
  </si>
  <si>
    <t>301 301 - Secuoya - Sequoya sempervirens</t>
  </si>
  <si>
    <t>Sequoya sempervirens</t>
  </si>
  <si>
    <t>Secuoya</t>
  </si>
  <si>
    <t>302 302 - Algarrobo - Ceratonia siliqua</t>
  </si>
  <si>
    <t>Ceratonia siliqua</t>
  </si>
  <si>
    <t>Algarrobo</t>
  </si>
  <si>
    <t>303 303 - Anona - Annona rollinia</t>
  </si>
  <si>
    <t>Annona rollinia</t>
  </si>
  <si>
    <t>Anona</t>
  </si>
  <si>
    <t>304 304 - Arbol de neem - Azadirachta indica</t>
  </si>
  <si>
    <t>Azadirachta indica</t>
  </si>
  <si>
    <t>Arbol de neem</t>
  </si>
  <si>
    <t>305 305 - Arbol de Te - Tea chinensis</t>
  </si>
  <si>
    <t>Tea chinensis</t>
  </si>
  <si>
    <t>Arbol de Te</t>
  </si>
  <si>
    <t>306 306 - Arupo - Lonicera pubescens</t>
  </si>
  <si>
    <t>Lonicera pubescens</t>
  </si>
  <si>
    <t>307 307 - Guacimo - Guazuma ulmifolia</t>
  </si>
  <si>
    <t>Guazuma ulmifolia</t>
  </si>
  <si>
    <t>Guacimo</t>
  </si>
  <si>
    <t>308 308 - Mamey - Mammea americana</t>
  </si>
  <si>
    <t>Mammea americana</t>
  </si>
  <si>
    <t>Mamey</t>
  </si>
  <si>
    <t>Calophyllaceae</t>
  </si>
  <si>
    <t>309 309 - Oreja de Burro - Echeverria gibbiflora</t>
  </si>
  <si>
    <t>Echeverria gibbiflora</t>
  </si>
  <si>
    <t>Oreja de Burro</t>
  </si>
  <si>
    <t>Crassulaceae</t>
  </si>
  <si>
    <t>310 310 - Punga - Sterculia sp.</t>
  </si>
  <si>
    <t>Sterculia sp.</t>
  </si>
  <si>
    <t>Punga</t>
  </si>
  <si>
    <t>312 312 - Totumillo - Paullinia leiocarpa</t>
  </si>
  <si>
    <t>Paullinia leiocarpa</t>
  </si>
  <si>
    <t>Totumillo</t>
  </si>
  <si>
    <t>313 313 - Espino blanco - Crataegus monogyna</t>
  </si>
  <si>
    <t>Crataegus monogyna</t>
  </si>
  <si>
    <t>Espino blanco</t>
  </si>
  <si>
    <t>314 314 - Guarana, guacharo - Cupania americana</t>
  </si>
  <si>
    <t>Cupania americana</t>
  </si>
  <si>
    <t>Guarana, guacharo</t>
  </si>
  <si>
    <t>315 315 - Guayabo de mico - Posoqueria latifolia</t>
  </si>
  <si>
    <t>Posoqueria latifolia</t>
  </si>
  <si>
    <t>Guayabo de mico</t>
  </si>
  <si>
    <t>316 316 - Tachuelo - Zanthoxylum sp.</t>
  </si>
  <si>
    <t>Zanthoxylum sp.</t>
  </si>
  <si>
    <t>Tachuelo</t>
  </si>
  <si>
    <t>317 317 - Mango - Mangifera indica</t>
  </si>
  <si>
    <t>Mangifera indica</t>
  </si>
  <si>
    <t>Mango</t>
  </si>
  <si>
    <t>318 318 - Morera - Morus alba</t>
  </si>
  <si>
    <t>Morus alba</t>
  </si>
  <si>
    <t>Morera</t>
  </si>
  <si>
    <t>319 319 - Nacedero - Trichanthera gigantea</t>
  </si>
  <si>
    <t>Trichanthera gigantea</t>
  </si>
  <si>
    <t>Nacedero</t>
  </si>
  <si>
    <t>320 320 - Tabaquillo - Aegiphila sp.</t>
  </si>
  <si>
    <t>Aegiphila sp.</t>
  </si>
  <si>
    <t>321 321 - Flor morado - Tabebulia rosea</t>
  </si>
  <si>
    <t>Tabebulia rosea</t>
  </si>
  <si>
    <t>Flor morado</t>
  </si>
  <si>
    <t>322 322 - Escolin, Espadero - Myrsine ferruginea</t>
  </si>
  <si>
    <t>Myrsine ferruginea</t>
  </si>
  <si>
    <t>Escolin, Espadero</t>
  </si>
  <si>
    <t>323 323 - Pimiento negro - Schinus terebentifolius</t>
  </si>
  <si>
    <t>Schinus terebentifolius</t>
  </si>
  <si>
    <t>Pimiento negro</t>
  </si>
  <si>
    <t>324 324 - Fotinia - Photinia serrulata</t>
  </si>
  <si>
    <t>Photinia serrulata</t>
  </si>
  <si>
    <t>Fotinia</t>
  </si>
  <si>
    <t>325 325 - Ojo de perdiz - Rhamnus goudotiana</t>
  </si>
  <si>
    <t>Rhamnus goudotiana</t>
  </si>
  <si>
    <t>Ojo de perdiz</t>
  </si>
  <si>
    <t>Rhamnaceae</t>
  </si>
  <si>
    <t>326 326 - Motilón - Hyperonima macrocarpa</t>
  </si>
  <si>
    <t>Hyperonima macrocarpa</t>
  </si>
  <si>
    <t>Motilón</t>
  </si>
  <si>
    <t>327 327 - Cipres - Juniperus sp.</t>
  </si>
  <si>
    <t>Juniperus sp.</t>
  </si>
  <si>
    <t>328 328 - Tinto - Citharexylum sulcatum</t>
  </si>
  <si>
    <t>Citharexylum sulcatum</t>
  </si>
  <si>
    <t>329 329 - Agracejo - Berberis thunbergii</t>
  </si>
  <si>
    <t>Berberis thunbergii</t>
  </si>
  <si>
    <t>Agracejo</t>
  </si>
  <si>
    <t>Berberidaceae</t>
  </si>
  <si>
    <t>330 330 - Arrayan - Myrcia popayanensis</t>
  </si>
  <si>
    <t>Myrcia popayanensis</t>
  </si>
  <si>
    <t>331 331 - Mulato - Ilex sp.</t>
  </si>
  <si>
    <t>Ilex sp.</t>
  </si>
  <si>
    <t>Mulato</t>
  </si>
  <si>
    <t>332 332 - Cucharo - Geissanthus andinus</t>
  </si>
  <si>
    <t>Geissanthus andinus</t>
  </si>
  <si>
    <t>333 333 - Fucsia arbustiva - Fucsia arborea</t>
  </si>
  <si>
    <t>Fucsia arborea</t>
  </si>
  <si>
    <t>Fucsia arbustiva</t>
  </si>
  <si>
    <t>334 334 - Tagua - Gaiadendron punctatum</t>
  </si>
  <si>
    <t>Gaiadendron punctatum</t>
  </si>
  <si>
    <t>Tagua</t>
  </si>
  <si>
    <t>Loranthaceae</t>
  </si>
  <si>
    <t>335 335 - Crucito - Psychotria boqueronensis</t>
  </si>
  <si>
    <t>Psychotria boqueronensis</t>
  </si>
  <si>
    <t>Crucito</t>
  </si>
  <si>
    <t>336 336 - Cerezo - Prunus serotina</t>
  </si>
  <si>
    <t>Prunus serotina</t>
  </si>
  <si>
    <t>337 337 - Tuno roso - Cetronia Brashycera</t>
  </si>
  <si>
    <t>Cetronia Brashycera</t>
  </si>
  <si>
    <t>338 338 - Palma Alejandra - Archontophoenix alexandrae</t>
  </si>
  <si>
    <t>Archontophoenix alexandrae</t>
  </si>
  <si>
    <t>Palma Alejandra</t>
  </si>
  <si>
    <t>339 339 - Abutilon quesito - Malvabiscus arboreo</t>
  </si>
  <si>
    <t>Malvabiscus arboreo</t>
  </si>
  <si>
    <t>Abutilon quesito</t>
  </si>
  <si>
    <t>340 340 - Acacia azul - Tephrosia sp</t>
  </si>
  <si>
    <t>Tephrosia sp</t>
  </si>
  <si>
    <t>Acacia azul</t>
  </si>
  <si>
    <t>341 341 - Alcaparro enano - Cassia tomentosa</t>
  </si>
  <si>
    <t>Cassia tomentosa</t>
  </si>
  <si>
    <t>342 342 - Arbol de hierro - Metrosideros excelsa</t>
  </si>
  <si>
    <t>Metrosideros excelsa</t>
  </si>
  <si>
    <t>Arbol de hierro</t>
  </si>
  <si>
    <t>343 343 - Ardicia - Geisanthus andicola</t>
  </si>
  <si>
    <t>Geisanthus andicola</t>
  </si>
  <si>
    <t>Ardicia</t>
  </si>
  <si>
    <t>344 344 - Aromo - Solanum laurifrom</t>
  </si>
  <si>
    <t>Solanum laurifrom</t>
  </si>
  <si>
    <t>Aromo</t>
  </si>
  <si>
    <t>345 345 - Cajeto - Cytharexylon montanum</t>
  </si>
  <si>
    <t>Cytharexylon montanum</t>
  </si>
  <si>
    <t>Cajeto</t>
  </si>
  <si>
    <t>346 346 - Cajeto - Cytharexylon sulcatum</t>
  </si>
  <si>
    <t>Cytharexylon sulcatum</t>
  </si>
  <si>
    <t>347 347 - Cajeto de Bogota - Aegyphilla bogotensis</t>
  </si>
  <si>
    <t>Aegyphilla bogotensis</t>
  </si>
  <si>
    <t>Cajeto de Bogota</t>
  </si>
  <si>
    <t>348 348 - Cerezo - Prunus integrifolia</t>
  </si>
  <si>
    <t>Prunus integrifolia</t>
  </si>
  <si>
    <t>352 352 - Chicala rosado - Delostoma integrifolia</t>
  </si>
  <si>
    <t>Chicala rosado</t>
  </si>
  <si>
    <t>353 353 - Guayabo del peru - Psidium catleyanum</t>
  </si>
  <si>
    <t>Psidium catleyanum</t>
  </si>
  <si>
    <t>Guayabo del peru</t>
  </si>
  <si>
    <t>354 354 - Holly liso - Cotoneaster panosa</t>
  </si>
  <si>
    <t>356 356 - Jazmin australiano - Pittosporun undulatum</t>
  </si>
  <si>
    <t>Pittosporun undulatum</t>
  </si>
  <si>
    <t>Jazmin australiano</t>
  </si>
  <si>
    <t>357 357 - Mano de oso - Oreopanax bogotensis</t>
  </si>
  <si>
    <t>Oreopanax bogotensis</t>
  </si>
  <si>
    <t>358 358 - Pajarito - Crotalaria x hibrida</t>
  </si>
  <si>
    <t>Crotalaria x hibrida</t>
  </si>
  <si>
    <t>359 359 - Palma de ramo - Ceroxylon sasaimae</t>
  </si>
  <si>
    <t>Ceroxylon sasaimae</t>
  </si>
  <si>
    <t>Palma de ramo</t>
  </si>
  <si>
    <t>360 360 - Pino romeron - Retrophyllum rospigliosii</t>
  </si>
  <si>
    <t>Retrophyllum rospigliosii</t>
  </si>
  <si>
    <t>Pino romeron</t>
  </si>
  <si>
    <t>362 362 - Brunelia - Brunellia comocladifolia</t>
  </si>
  <si>
    <t>Brunellia comocladifolia</t>
  </si>
  <si>
    <t>Brunelia</t>
  </si>
  <si>
    <t>Bruneliaceae</t>
  </si>
  <si>
    <t>363 363 - Borrachero - Brumancia sanguinea</t>
  </si>
  <si>
    <t>Brumancia sanguinea</t>
  </si>
  <si>
    <t>Borrachero</t>
  </si>
  <si>
    <t>364 364 - Cariseco - Billia rosea</t>
  </si>
  <si>
    <t>Billia rosea</t>
  </si>
  <si>
    <t>Cariseco</t>
  </si>
  <si>
    <t>365 365 - Cedrillo - Phylantus sp</t>
  </si>
  <si>
    <t>Phylantus sp</t>
  </si>
  <si>
    <t>Cedrillo</t>
  </si>
  <si>
    <t>366 366 - Ciro - Baccharis bogotense</t>
  </si>
  <si>
    <t>Baccharis bogotense</t>
  </si>
  <si>
    <t>367 367 - Dulomoco - Sarauia scabra</t>
  </si>
  <si>
    <t>Sarauia scabra</t>
  </si>
  <si>
    <t>Dulomoco</t>
  </si>
  <si>
    <t>368 368 - Endrino - Myrcia popayanensis</t>
  </si>
  <si>
    <t>Endrino</t>
  </si>
  <si>
    <t>369 369 - Foetinia - Phoetinia serrulata</t>
  </si>
  <si>
    <t>Phoetinia serrulata</t>
  </si>
  <si>
    <t>Foetinia</t>
  </si>
  <si>
    <t>370 370 - Garbancillo - Duranta mutisii</t>
  </si>
  <si>
    <t>Garbancillo</t>
  </si>
  <si>
    <t>371 371 - Granado - Punnica granatus</t>
  </si>
  <si>
    <t>Punnica granatus</t>
  </si>
  <si>
    <t>372 372 - Grevilea - Grevillea banksia</t>
  </si>
  <si>
    <t>Grevillea banksia</t>
  </si>
  <si>
    <t>Grevilea</t>
  </si>
  <si>
    <t>373 373 - Gurrubo - Lycianthes lycioides</t>
  </si>
  <si>
    <t>Lycianthes lycioides</t>
  </si>
  <si>
    <t>374 374 - Helecho arborecente - Cyathea caracasana</t>
  </si>
  <si>
    <t>Cyathea caracasana</t>
  </si>
  <si>
    <t>Helecho arborecente</t>
  </si>
  <si>
    <t>375 375 - Lavanda - Brunfelsia pauciflora</t>
  </si>
  <si>
    <t>Lavanda</t>
  </si>
  <si>
    <t>376 376 - Lechero - Sapium verum</t>
  </si>
  <si>
    <t>Sapium verum</t>
  </si>
  <si>
    <t>Lechero</t>
  </si>
  <si>
    <t>377 377 - Ligustrum - Ligustrum lucidum</t>
  </si>
  <si>
    <t>Ligustrum</t>
  </si>
  <si>
    <t>378 378 - Milflores - Ledenbergia seguerioides</t>
  </si>
  <si>
    <t>Ledenbergia seguerioides</t>
  </si>
  <si>
    <t>Milflores</t>
  </si>
  <si>
    <t>379 379 - Mote - Dapnosis bogotensis</t>
  </si>
  <si>
    <t>Dapnosis bogotensis</t>
  </si>
  <si>
    <t>Mote</t>
  </si>
  <si>
    <t>380 380 - Paulonia - Paulonia powelli</t>
  </si>
  <si>
    <t>Paulonia powelli</t>
  </si>
  <si>
    <t>Paulonia</t>
  </si>
  <si>
    <t>Paulowniaceae</t>
  </si>
  <si>
    <t>381 381 - Poligala - Poligala</t>
  </si>
  <si>
    <t>Poligala</t>
  </si>
  <si>
    <t>382 382 - Raphiolepys - Rhaphiolepis umbellata</t>
  </si>
  <si>
    <t>Rhaphiolepis umbellata</t>
  </si>
  <si>
    <t>Raphiolepys</t>
  </si>
  <si>
    <t>383 383 - Romerillo - Westringia fruticosa</t>
  </si>
  <si>
    <t>Westringia fruticosa</t>
  </si>
  <si>
    <t>Romerillo</t>
  </si>
  <si>
    <t>384 384 - Sangregado - Croton bogotanus</t>
  </si>
  <si>
    <t>385 385 - Sauco - Sambucus nigra</t>
  </si>
  <si>
    <t>386 386 - Tibar - Escallonia paniculata</t>
  </si>
  <si>
    <t>Escallonia paniculata</t>
  </si>
  <si>
    <t>Tibar</t>
  </si>
  <si>
    <t>387 387 - Tilo - Spermania africana</t>
  </si>
  <si>
    <t>Spermania africana</t>
  </si>
  <si>
    <t>Tilo</t>
  </si>
  <si>
    <t>388 388 - Tinto - Cestrum mutiisi</t>
  </si>
  <si>
    <t>Cestrum mutiisi</t>
  </si>
  <si>
    <t>391 391 - Lupinus - Lupinus bogotensis</t>
  </si>
  <si>
    <t>Lupinus bogotensis</t>
  </si>
  <si>
    <t>Lupinus</t>
  </si>
  <si>
    <t>Santalaceae</t>
  </si>
  <si>
    <t>Santalum album</t>
  </si>
  <si>
    <t>Sandalo</t>
  </si>
  <si>
    <t>Totumito</t>
  </si>
  <si>
    <t>FAMILIA</t>
  </si>
  <si>
    <t>Nombre cientifico</t>
  </si>
  <si>
    <t>Normatividad</t>
  </si>
  <si>
    <t>Familia</t>
  </si>
  <si>
    <t>Nombre científico</t>
  </si>
  <si>
    <t>Nombre común</t>
  </si>
  <si>
    <t>Origen</t>
  </si>
  <si>
    <t>ABUNDANCIA</t>
  </si>
  <si>
    <t xml:space="preserve">ALT. 1 </t>
  </si>
  <si>
    <t>ALT. 2</t>
  </si>
  <si>
    <t>ALT. 3</t>
  </si>
  <si>
    <t>Abs.</t>
  </si>
  <si>
    <t>%</t>
  </si>
  <si>
    <t xml:space="preserve"> Ceroxylon quindiuense</t>
  </si>
  <si>
    <t xml:space="preserve">Total </t>
  </si>
  <si>
    <t>Valores</t>
  </si>
  <si>
    <t>Cuenta de Nombre cientifico</t>
  </si>
  <si>
    <t>Total general</t>
  </si>
  <si>
    <t>Clases Altimetricas</t>
  </si>
  <si>
    <t>Tramo</t>
  </si>
  <si>
    <t>Jazmín del cabo, laurel huesito</t>
  </si>
  <si>
    <t>U4</t>
  </si>
  <si>
    <t>P8</t>
  </si>
  <si>
    <t>P7</t>
  </si>
  <si>
    <t>P2</t>
  </si>
  <si>
    <t>U10</t>
  </si>
  <si>
    <t>P9</t>
  </si>
  <si>
    <t>P5</t>
  </si>
  <si>
    <t>P6</t>
  </si>
  <si>
    <t>Caucho benjamín</t>
  </si>
  <si>
    <t>P4</t>
  </si>
  <si>
    <t>H4</t>
  </si>
  <si>
    <t>(Todas)</t>
  </si>
  <si>
    <t>Altrernativa 1</t>
  </si>
  <si>
    <t>Alternativa 2</t>
  </si>
  <si>
    <t>Alternativa 3</t>
  </si>
  <si>
    <t>Abundancia de individuos arbóreos, arbustivos y palmas para  Tramo 3 del proyecto.</t>
  </si>
  <si>
    <t>I</t>
  </si>
  <si>
    <t>ALTERNATIVA 1</t>
  </si>
  <si>
    <t>ALTERNATIVA 2</t>
  </si>
  <si>
    <t>ALTERNATIVA 3</t>
  </si>
  <si>
    <t>II</t>
  </si>
  <si>
    <t>III</t>
  </si>
  <si>
    <t>Clases Altimétricas definidas por alternativa en Tramo 3</t>
  </si>
  <si>
    <t>Veda o Restriccion de tala</t>
  </si>
  <si>
    <t>ALT. 1</t>
  </si>
  <si>
    <t>Palma de cera</t>
  </si>
  <si>
    <t xml:space="preserve">TOTAL </t>
  </si>
  <si>
    <t xml:space="preserve">Análisis de solicitud de permisos </t>
  </si>
  <si>
    <t>ABUNDANCIA DE ESPECIES</t>
  </si>
  <si>
    <t xml:space="preserve"> %</t>
  </si>
  <si>
    <t xml:space="preserve">% </t>
  </si>
  <si>
    <t>-</t>
  </si>
  <si>
    <t>TOTAL TRAMO 2</t>
  </si>
  <si>
    <t>TOTAL TRAMO 3</t>
  </si>
  <si>
    <t>Tratamiento</t>
  </si>
  <si>
    <t>Tala</t>
  </si>
  <si>
    <t>Bloqueo y Traslado</t>
  </si>
  <si>
    <t xml:space="preserve">Tramo </t>
  </si>
  <si>
    <t>TRATAMIENTOS SILVICULTURALES RECOMENDADOS</t>
  </si>
  <si>
    <t>Tala (Resolución Conjunta 001 de 2017)</t>
  </si>
  <si>
    <t>Conservación</t>
  </si>
  <si>
    <t>Total</t>
  </si>
  <si>
    <t>TRATAMIENTOS SILVICULTURALES</t>
  </si>
  <si>
    <t>Abundancia de individuos arbóreos, arbustivos y palmas para  Tramo 1 del proyecto.</t>
  </si>
  <si>
    <t>Clases Altimétricas definidas por alternativa en Tramo 1</t>
  </si>
  <si>
    <t>Abundancia de individuos arbóreos, arbustivos y palmas para  Tramo 2 del proyecto.</t>
  </si>
  <si>
    <r>
      <t xml:space="preserve">TOTAL TRAMO </t>
    </r>
    <r>
      <rPr>
        <sz val="10"/>
        <color theme="1"/>
        <rFont val="Arial"/>
        <family val="2"/>
      </rPr>
      <t>1</t>
    </r>
  </si>
  <si>
    <t>Base</t>
  </si>
  <si>
    <t xml:space="preserve"> VA (Incluido en el Manual)</t>
  </si>
  <si>
    <t xml:space="preserve"> VA (No Incluido en el Manual)</t>
  </si>
  <si>
    <t>Altura &lt;5m</t>
  </si>
  <si>
    <t>Altura &gt;5m</t>
  </si>
  <si>
    <t>Amenazada</t>
  </si>
  <si>
    <t>Sp.A&amp;E</t>
  </si>
  <si>
    <t>Descuento</t>
  </si>
  <si>
    <t xml:space="preserve">Daños a la infraestructura aledaña (Di) </t>
  </si>
  <si>
    <t>Riesgo inminente de volcamiento (Riv)</t>
  </si>
  <si>
    <t>Deficiente estado físico y sanitario (Df&amp;s)</t>
  </si>
  <si>
    <t>IVP (IMJ + &gt;5m)</t>
  </si>
  <si>
    <t>IVP (IMJ + &lt;5m)</t>
  </si>
  <si>
    <t>IVP (NIMJ + &gt;5m)</t>
  </si>
  <si>
    <t>IVP (NIMJ + &lt;5m)</t>
  </si>
  <si>
    <t>IVP</t>
  </si>
  <si>
    <t>Numero</t>
  </si>
  <si>
    <t>Tra 1</t>
  </si>
  <si>
    <t>Promedio</t>
  </si>
  <si>
    <t>Tra 2</t>
  </si>
  <si>
    <t>Tra 3</t>
  </si>
  <si>
    <t>Evaluacion</t>
  </si>
  <si>
    <t>INCLUIDO&lt; 5m</t>
  </si>
  <si>
    <t>NO INCLUIDO&lt; 5m</t>
  </si>
  <si>
    <t>INCLUIDO&gt;5m</t>
  </si>
  <si>
    <t>NO INCLUIDO&gt;5m</t>
  </si>
  <si>
    <t>Estación 20 de julio</t>
  </si>
  <si>
    <t>Estación la Victoria</t>
  </si>
  <si>
    <t>ALT6</t>
  </si>
  <si>
    <t>ALT1</t>
  </si>
  <si>
    <t>ALT4</t>
  </si>
  <si>
    <t xml:space="preserve">Promedio </t>
  </si>
  <si>
    <t>TALA DE ARBOLES CLASE I (H&lt;5m). Incluye Desenraice, Retiro y Disposición Final).</t>
  </si>
  <si>
    <t>TALA DE ARBOLES CLASE II (5m&lt;H&lt;10m). Incluye Desenraice, Retiro y Disposición Final).</t>
  </si>
  <si>
    <t>TALA DE ARBOLES CLASE III (10m&lt;H&lt;20m). Incluye Desenraice, Retiro y Disposición Final).</t>
  </si>
  <si>
    <t>BLOQUEO Y TRANSPLANTE DE ARBOLES DE 1 A 5 MT. (INCLUYE TRANSPORTE Y RECOLECCIÓN)</t>
  </si>
  <si>
    <t>BLOQUEO Y TRANSPLANTE DE ARBOLES DE 5 A 10 MT. (INCLUYE TRANSPORTE Y RECOLECCIÓN)</t>
  </si>
  <si>
    <t>BLOQUEO Y TRANSPLANTE DE ARBOLES DE 10 A 15 MT. (INCLUYE TRANSPORTE Y RECOLECCIÓN)</t>
  </si>
  <si>
    <t>EVALUACIÓN  PARA TRATAMIENTOS A LA VEGETACION DE LA SDA (SEGUN RESOLUCION SDA No. 5589 DEL 30/09/2011).</t>
  </si>
  <si>
    <t>SEGUIMIENTO PARA TRATAMIENTOS A LA VEGETACION DE LA SDA (SEGUN RESOLUCION SDA No. 5589 DEL 30/09/2011).</t>
  </si>
  <si>
    <t>VALOR IVP POR TALA DE INDIVIDUOS VEGETALES NO INCLUIDOS EN EL MANUAL DE SILVICULTURA URBANA CON ALTURA &lt; 5m SEGUN RESOLUCION 7132 DEL 30/12/2011 DE LA SDA.</t>
  </si>
  <si>
    <t>VALOR IVP POR TALA DE INDIVIDUOS VEGETALES NO INCLUIDOS EN EL MANUAL DE SILVICULTURA URBANA CON ALTURA &gt; 5m SEGUN RESOLUCION 7132 DEL 30/12/2011 DE LA SDA.</t>
  </si>
  <si>
    <t>VALOR IVP  POR TALA DE INDIVIDUOS VEGETALES INCLUIDOS EN EL MANUAL DE SILVICULTURA URBANA CON ALTURA &lt;5M SEGÚN RESOLUCIÓN  7132 DEL 30/12/2011 DE LA SDA</t>
  </si>
  <si>
    <t>VALOR IVP  POR TALA DE INDIVIDUOS VEGETALES INCLUIDOS EN EL MANUAL DE SILVICULTURA URBANA CON ALTURA &gt;5M SEGÚN RESOLUCIÓN  7132 DEL 30/12/2011 DE LA SDA</t>
  </si>
  <si>
    <t>Estación Altamira</t>
  </si>
  <si>
    <t>ALT2</t>
  </si>
  <si>
    <t>ALT5</t>
  </si>
  <si>
    <t>ALT3</t>
  </si>
  <si>
    <t>Estación Juan Rey</t>
  </si>
  <si>
    <t>N°</t>
  </si>
  <si>
    <t>Clases Altimétricas definidas por alternativa en Tramo 2</t>
  </si>
  <si>
    <t>ALT. 6</t>
  </si>
  <si>
    <t>ALT. 4</t>
  </si>
  <si>
    <t>ALTERNATIVA 6</t>
  </si>
  <si>
    <t>ALT.6</t>
  </si>
  <si>
    <t>ALTERNATIVA 4</t>
  </si>
  <si>
    <t>ALT. 5</t>
  </si>
  <si>
    <t>ALTERNATIVA 5</t>
  </si>
  <si>
    <t>FORANEA</t>
  </si>
  <si>
    <t>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</si>
</sst>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10"/>
      <color rgb="FF212529"/>
      <name val="Segoe UI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D9D9D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04">
    <xf numFmtId="0" fontId="0" fillId="0" borderId="0" xfId="0"/>
    <xf numFmtId="47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0" borderId="0" xfId="0" pivotButton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2" borderId="1" xfId="0" applyNumberFormat="1" applyFont="1" applyFill="1" applyBorder="1"/>
    <xf numFmtId="1" fontId="5" fillId="2" borderId="1" xfId="0" applyNumberFormat="1" applyFont="1" applyFill="1" applyBorder="1"/>
    <xf numFmtId="2" fontId="6" fillId="2" borderId="1" xfId="0" applyNumberFormat="1" applyFont="1" applyFill="1" applyBorder="1"/>
    <xf numFmtId="0" fontId="0" fillId="2" borderId="5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2" borderId="6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2" fontId="5" fillId="0" borderId="1" xfId="0" applyNumberFormat="1" applyFont="1" applyBorder="1"/>
    <xf numFmtId="1" fontId="5" fillId="0" borderId="1" xfId="0" applyNumberFormat="1" applyFont="1" applyBorder="1"/>
    <xf numFmtId="2" fontId="6" fillId="0" borderId="1" xfId="0" applyNumberFormat="1" applyFont="1" applyBorder="1"/>
    <xf numFmtId="0" fontId="0" fillId="0" borderId="6" xfId="0" applyBorder="1" applyAlignment="1">
      <alignment vertical="center"/>
    </xf>
    <xf numFmtId="2" fontId="6" fillId="2" borderId="1" xfId="0" applyNumberFormat="1" applyFont="1" applyFill="1" applyBorder="1" applyAlignment="1">
      <alignment wrapText="1"/>
    </xf>
    <xf numFmtId="1" fontId="0" fillId="0" borderId="0" xfId="0" applyNumberFormat="1"/>
    <xf numFmtId="0" fontId="0" fillId="0" borderId="6" xfId="0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5" fillId="0" borderId="0" xfId="0" applyNumberFormat="1" applyFont="1"/>
    <xf numFmtId="1" fontId="5" fillId="0" borderId="0" xfId="0" applyNumberFormat="1" applyFont="1"/>
    <xf numFmtId="2" fontId="6" fillId="0" borderId="0" xfId="0" applyNumberFormat="1" applyFont="1"/>
    <xf numFmtId="0" fontId="7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5" fillId="0" borderId="6" xfId="0" applyNumberFormat="1" applyFont="1" applyBorder="1" applyAlignment="1">
      <alignment vertical="center"/>
    </xf>
    <xf numFmtId="10" fontId="0" fillId="0" borderId="0" xfId="0" applyNumberFormat="1"/>
    <xf numFmtId="0" fontId="0" fillId="0" borderId="0" xfId="0" applyAlignment="1">
      <alignment wrapText="1"/>
    </xf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4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9" fontId="1" fillId="4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10" fontId="1" fillId="4" borderId="12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10" fontId="1" fillId="7" borderId="12" xfId="0" applyNumberFormat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9" borderId="4" xfId="0" applyFont="1" applyFill="1" applyBorder="1"/>
    <xf numFmtId="0" fontId="3" fillId="9" borderId="16" xfId="0" applyFont="1" applyFill="1" applyBorder="1"/>
    <xf numFmtId="0" fontId="3" fillId="9" borderId="16" xfId="0" applyNumberFormat="1" applyFont="1" applyFill="1" applyBorder="1"/>
    <xf numFmtId="0" fontId="12" fillId="0" borderId="0" xfId="0" applyFont="1"/>
    <xf numFmtId="0" fontId="13" fillId="0" borderId="0" xfId="0" applyFont="1"/>
    <xf numFmtId="0" fontId="0" fillId="2" borderId="0" xfId="0" applyFill="1"/>
    <xf numFmtId="0" fontId="11" fillId="0" borderId="0" xfId="0" applyFont="1"/>
    <xf numFmtId="0" fontId="11" fillId="2" borderId="0" xfId="0" applyFont="1" applyFill="1"/>
    <xf numFmtId="165" fontId="0" fillId="2" borderId="0" xfId="0" applyNumberFormat="1" applyFill="1"/>
    <xf numFmtId="1" fontId="0" fillId="2" borderId="0" xfId="0" applyNumberFormat="1" applyFill="1"/>
    <xf numFmtId="1" fontId="3" fillId="9" borderId="16" xfId="0" applyNumberFormat="1" applyFont="1" applyFill="1" applyBorder="1"/>
    <xf numFmtId="1" fontId="11" fillId="2" borderId="0" xfId="0" applyNumberFormat="1" applyFont="1" applyFill="1"/>
    <xf numFmtId="1" fontId="11" fillId="0" borderId="0" xfId="0" applyNumberFormat="1" applyFont="1"/>
    <xf numFmtId="1" fontId="3" fillId="9" borderId="4" xfId="0" applyNumberFormat="1" applyFont="1" applyFill="1" applyBorder="1"/>
    <xf numFmtId="1" fontId="3" fillId="9" borderId="0" xfId="0" applyNumberFormat="1" applyFont="1" applyFill="1" applyBorder="1"/>
    <xf numFmtId="0" fontId="15" fillId="0" borderId="11" xfId="0" applyFont="1" applyBorder="1" applyAlignment="1">
      <alignment vertical="center" wrapText="1"/>
    </xf>
    <xf numFmtId="0" fontId="14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 wrapText="1"/>
    </xf>
    <xf numFmtId="9" fontId="1" fillId="11" borderId="12" xfId="0" applyNumberFormat="1" applyFont="1" applyFill="1" applyBorder="1" applyAlignment="1">
      <alignment horizontal="center" vertical="center" wrapText="1"/>
    </xf>
    <xf numFmtId="10" fontId="17" fillId="11" borderId="12" xfId="0" applyNumberFormat="1" applyFont="1" applyFill="1" applyBorder="1" applyAlignment="1">
      <alignment horizontal="center" vertical="center"/>
    </xf>
    <xf numFmtId="10" fontId="2" fillId="11" borderId="12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/>
    <xf numFmtId="0" fontId="1" fillId="6" borderId="13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10" fontId="2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9" fontId="1" fillId="0" borderId="1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NumberFormat="1" applyFont="1"/>
    <xf numFmtId="0" fontId="2" fillId="0" borderId="0" xfId="0" applyFont="1" applyFill="1" applyBorder="1"/>
    <xf numFmtId="0" fontId="1" fillId="4" borderId="19" xfId="0" applyFont="1" applyFill="1" applyBorder="1" applyAlignment="1">
      <alignment horizontal="center" vertical="center" wrapText="1"/>
    </xf>
    <xf numFmtId="9" fontId="1" fillId="4" borderId="1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justify" vertical="center" wrapText="1"/>
    </xf>
    <xf numFmtId="0" fontId="2" fillId="8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9" fontId="1" fillId="0" borderId="11" xfId="0" applyNumberFormat="1" applyFont="1" applyFill="1" applyBorder="1" applyAlignment="1">
      <alignment horizontal="center" vertical="center" wrapText="1"/>
    </xf>
    <xf numFmtId="9" fontId="2" fillId="0" borderId="12" xfId="1" applyFont="1" applyBorder="1" applyAlignment="1">
      <alignment horizontal="center" vertical="center"/>
    </xf>
    <xf numFmtId="9" fontId="1" fillId="0" borderId="11" xfId="1" applyFont="1" applyFill="1" applyBorder="1" applyAlignment="1">
      <alignment horizontal="center" vertical="center" wrapText="1"/>
    </xf>
    <xf numFmtId="10" fontId="1" fillId="0" borderId="11" xfId="0" applyNumberFormat="1" applyFont="1" applyFill="1" applyBorder="1" applyAlignment="1">
      <alignment horizontal="center" vertical="center" wrapText="1"/>
    </xf>
    <xf numFmtId="10" fontId="17" fillId="0" borderId="12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/>
    </xf>
    <xf numFmtId="0" fontId="0" fillId="12" borderId="24" xfId="0" applyNumberFormat="1" applyFill="1" applyBorder="1" applyAlignment="1">
      <alignment horizontal="center" vertical="center"/>
    </xf>
    <xf numFmtId="0" fontId="0" fillId="12" borderId="25" xfId="0" applyNumberFormat="1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7" xfId="0" applyNumberFormat="1" applyFill="1" applyBorder="1" applyAlignment="1">
      <alignment horizontal="center" vertical="center"/>
    </xf>
    <xf numFmtId="0" fontId="0" fillId="12" borderId="28" xfId="0" applyNumberFormat="1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13" borderId="24" xfId="0" applyNumberFormat="1" applyFill="1" applyBorder="1" applyAlignment="1">
      <alignment horizontal="center" vertical="center"/>
    </xf>
    <xf numFmtId="0" fontId="0" fillId="13" borderId="25" xfId="0" applyNumberFormat="1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27" xfId="0" applyNumberFormat="1" applyFill="1" applyBorder="1" applyAlignment="1">
      <alignment horizontal="center" vertical="center"/>
    </xf>
    <xf numFmtId="0" fontId="0" fillId="13" borderId="28" xfId="0" applyNumberFormat="1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14" borderId="24" xfId="0" applyNumberFormat="1" applyFill="1" applyBorder="1" applyAlignment="1">
      <alignment horizontal="center" vertical="center"/>
    </xf>
    <xf numFmtId="0" fontId="0" fillId="14" borderId="25" xfId="0" applyNumberFormat="1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0" fillId="14" borderId="27" xfId="0" applyNumberFormat="1" applyFill="1" applyBorder="1" applyAlignment="1">
      <alignment horizontal="center" vertical="center"/>
    </xf>
    <xf numFmtId="0" fontId="0" fillId="14" borderId="28" xfId="0" applyNumberForma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" fillId="13" borderId="23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4" borderId="23" xfId="0" applyFont="1" applyFill="1" applyBorder="1" applyAlignment="1">
      <alignment horizontal="center" vertical="center"/>
    </xf>
    <xf numFmtId="0" fontId="3" fillId="14" borderId="26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3" fillId="12" borderId="2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Graficas TR3'!$C$32</c:f>
              <c:strCache>
                <c:ptCount val="1"/>
                <c:pt idx="0">
                  <c:v>Tramo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'Tablas y Graficas TR3'!$C$33:$D$47</c:f>
              <c:multiLvlStrCache>
                <c:ptCount val="15"/>
                <c:lvl>
                  <c:pt idx="0">
                    <c:v>Abutilon insigne</c:v>
                  </c:pt>
                  <c:pt idx="1">
                    <c:v>Cestrum spp.</c:v>
                  </c:pt>
                  <c:pt idx="2">
                    <c:v>Cotoneaster multiflora</c:v>
                  </c:pt>
                  <c:pt idx="3">
                    <c:v>Senna multiglandulosa</c:v>
                  </c:pt>
                  <c:pt idx="4">
                    <c:v>Vallea stipularis</c:v>
                  </c:pt>
                  <c:pt idx="5">
                    <c:v>Carica pubescens</c:v>
                  </c:pt>
                  <c:pt idx="6">
                    <c:v>Cotoneaster multiflora</c:v>
                  </c:pt>
                  <c:pt idx="7">
                    <c:v>Cupressus lusitanica</c:v>
                  </c:pt>
                  <c:pt idx="8">
                    <c:v>Persea americana</c:v>
                  </c:pt>
                  <c:pt idx="9">
                    <c:v>Prunus capuli</c:v>
                  </c:pt>
                  <c:pt idx="10">
                    <c:v>Schefflera monticola</c:v>
                  </c:pt>
                  <c:pt idx="11">
                    <c:v>Tecoma stans</c:v>
                  </c:pt>
                  <c:pt idx="12">
                    <c:v>Yucca elephantipes</c:v>
                  </c:pt>
                  <c:pt idx="13">
                    <c:v>Cotoneaster multiflora</c:v>
                  </c:pt>
                  <c:pt idx="14">
                    <c:v>Sambucus nigra</c:v>
                  </c:pt>
                </c:lvl>
                <c:lvl>
                  <c:pt idx="0">
                    <c:v>Altrernativa 1</c:v>
                  </c:pt>
                  <c:pt idx="5">
                    <c:v>Alternativa 2</c:v>
                  </c:pt>
                  <c:pt idx="13">
                    <c:v>Alternativa 3</c:v>
                  </c:pt>
                </c:lvl>
              </c:multiLvlStrCache>
            </c:multiLvlStrRef>
          </c:cat>
          <c:val>
            <c:numRef>
              <c:f>'Tablas y Graficas TR3'!$E$33:$E$47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3-4D53-91DE-4D154B75D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795048"/>
        <c:axId val="616794064"/>
      </c:barChart>
      <c:catAx>
        <c:axId val="61679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794064"/>
        <c:crosses val="autoZero"/>
        <c:auto val="1"/>
        <c:lblAlgn val="ctr"/>
        <c:lblOffset val="100"/>
        <c:noMultiLvlLbl val="0"/>
      </c:catAx>
      <c:valAx>
        <c:axId val="61679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79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Graficas TR1'!$C$32</c:f>
              <c:strCache>
                <c:ptCount val="1"/>
                <c:pt idx="0">
                  <c:v>Tramo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'Tablas y Graficas TR1'!$C$33:$D$42</c:f>
              <c:multiLvlStrCache>
                <c:ptCount val="10"/>
                <c:lvl>
                  <c:pt idx="0">
                    <c:v>Sambucus nigra</c:v>
                  </c:pt>
                  <c:pt idx="1">
                    <c:v>Araucaria excelsa</c:v>
                  </c:pt>
                  <c:pt idx="2">
                    <c:v>Ficus benjamina</c:v>
                  </c:pt>
                  <c:pt idx="3">
                    <c:v>Pittosporum undulatum</c:v>
                  </c:pt>
                  <c:pt idx="4">
                    <c:v>Acacia decurrens</c:v>
                  </c:pt>
                  <c:pt idx="5">
                    <c:v>Yucca elephantipes</c:v>
                  </c:pt>
                  <c:pt idx="6">
                    <c:v>Pittosporum undulatum</c:v>
                  </c:pt>
                  <c:pt idx="7">
                    <c:v>Acacia melanoxylon</c:v>
                  </c:pt>
                  <c:pt idx="8">
                    <c:v>Cytharexylum subflavescens</c:v>
                  </c:pt>
                  <c:pt idx="9">
                    <c:v>Ligustrum lucidum</c:v>
                  </c:pt>
                </c:lvl>
                <c:lvl>
                  <c:pt idx="0">
                    <c:v>Altrernativa 1</c:v>
                  </c:pt>
                  <c:pt idx="3">
                    <c:v>Alternativa 2</c:v>
                  </c:pt>
                  <c:pt idx="5">
                    <c:v>Alternativa 3</c:v>
                  </c:pt>
                </c:lvl>
              </c:multiLvlStrCache>
            </c:multiLvlStrRef>
          </c:cat>
          <c:val>
            <c:numRef>
              <c:f>'Tablas y Graficas TR1'!$E$33:$E$42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6-4FF2-A739-7A552BFE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795048"/>
        <c:axId val="616794064"/>
      </c:barChart>
      <c:catAx>
        <c:axId val="61679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794064"/>
        <c:crosses val="autoZero"/>
        <c:auto val="1"/>
        <c:lblAlgn val="ctr"/>
        <c:lblOffset val="100"/>
        <c:noMultiLvlLbl val="0"/>
      </c:catAx>
      <c:valAx>
        <c:axId val="61679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79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Graficas TR2 '!$C$32</c:f>
              <c:strCache>
                <c:ptCount val="1"/>
                <c:pt idx="0">
                  <c:v>Tramo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'Tablas y Graficas TR2 '!$C$33:$D$43</c:f>
              <c:multiLvlStrCache>
                <c:ptCount val="11"/>
                <c:lvl>
                  <c:pt idx="0">
                    <c:v>Aegyphilla bogotensis</c:v>
                  </c:pt>
                  <c:pt idx="1">
                    <c:v>Psidium catleyanum</c:v>
                  </c:pt>
                  <c:pt idx="2">
                    <c:v>Ceroxylon quindiuense</c:v>
                  </c:pt>
                  <c:pt idx="3">
                    <c:v>Clusia multiflora</c:v>
                  </c:pt>
                  <c:pt idx="4">
                    <c:v>Billia colombiana</c:v>
                  </c:pt>
                  <c:pt idx="5">
                    <c:v>Oreopanax floribundum</c:v>
                  </c:pt>
                  <c:pt idx="6">
                    <c:v>Sambucus nigra</c:v>
                  </c:pt>
                  <c:pt idx="7">
                    <c:v>Tecoma stans</c:v>
                  </c:pt>
                  <c:pt idx="8">
                    <c:v>Pittosporum undulatum</c:v>
                  </c:pt>
                  <c:pt idx="9">
                    <c:v>Psidium catleyanum</c:v>
                  </c:pt>
                  <c:pt idx="10">
                    <c:v>Tibouchina urvilleana</c:v>
                  </c:pt>
                </c:lvl>
                <c:lvl>
                  <c:pt idx="0">
                    <c:v>Altrernativa 1</c:v>
                  </c:pt>
                  <c:pt idx="4">
                    <c:v>Alternativa 2</c:v>
                  </c:pt>
                  <c:pt idx="6">
                    <c:v>Alternativa 3</c:v>
                  </c:pt>
                </c:lvl>
              </c:multiLvlStrCache>
            </c:multiLvlStrRef>
          </c:cat>
          <c:val>
            <c:numRef>
              <c:f>'Tablas y Graficas TR2 '!$E$33:$E$43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4-49E2-8C28-262213CD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795048"/>
        <c:axId val="616794064"/>
      </c:barChart>
      <c:catAx>
        <c:axId val="61679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794064"/>
        <c:crosses val="autoZero"/>
        <c:auto val="1"/>
        <c:lblAlgn val="ctr"/>
        <c:lblOffset val="100"/>
        <c:noMultiLvlLbl val="0"/>
      </c:catAx>
      <c:valAx>
        <c:axId val="61679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79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21</xdr:row>
      <xdr:rowOff>80962</xdr:rowOff>
    </xdr:from>
    <xdr:to>
      <xdr:col>15</xdr:col>
      <xdr:colOff>9524</xdr:colOff>
      <xdr:row>34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19</xdr:row>
      <xdr:rowOff>23812</xdr:rowOff>
    </xdr:from>
    <xdr:to>
      <xdr:col>15</xdr:col>
      <xdr:colOff>171449</xdr:colOff>
      <xdr:row>32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19</xdr:row>
      <xdr:rowOff>23812</xdr:rowOff>
    </xdr:from>
    <xdr:to>
      <xdr:col>15</xdr:col>
      <xdr:colOff>171449</xdr:colOff>
      <xdr:row>32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357.001554166665" createdVersion="6" refreshedVersion="6" minRefreshableVersion="3" recordCount="55" xr:uid="{00000000-000A-0000-FFFF-FFFF00000000}">
  <cacheSource type="worksheet">
    <worksheetSource ref="A1:Z56" sheet="BD"/>
  </cacheSource>
  <cacheFields count="26">
    <cacheField name="Tramo" numFmtId="0">
      <sharedItems containsSemiMixedTypes="0" containsString="0" containsNumber="1" containsInteger="1" minValue="1" maxValue="3" count="3">
        <n v="3"/>
        <n v="1"/>
        <n v="2"/>
      </sharedItems>
    </cacheField>
    <cacheField name="Alternativa" numFmtId="0">
      <sharedItems containsSemiMixedTypes="0" containsString="0" containsNumber="1" containsInteger="1" minValue="1" maxValue="3" count="3">
        <n v="1"/>
        <n v="2"/>
        <n v="3"/>
      </sharedItems>
    </cacheField>
    <cacheField name="Codigo_Arb" numFmtId="2">
      <sharedItems containsSemiMixedTypes="0" containsString="0" containsNumber="1" containsInteger="1" minValue="4010104000091" maxValue="4010601001201"/>
    </cacheField>
    <cacheField name="Con_Especi" numFmtId="0">
      <sharedItems containsSemiMixedTypes="0" containsString="0" containsNumber="1" containsInteger="1" minValue="1" maxValue="377"/>
    </cacheField>
    <cacheField name="Numero" numFmtId="0">
      <sharedItems containsSemiMixedTypes="0" containsString="0" containsNumber="1" containsInteger="1" minValue="1" maxValue="1"/>
    </cacheField>
    <cacheField name="Nombre_Esp" numFmtId="0">
      <sharedItems/>
    </cacheField>
    <cacheField name="FAMILIA" numFmtId="0">
      <sharedItems count="23">
        <s v="Rosaceae"/>
        <s v="Fabaceae"/>
        <s v="Solanaceae"/>
        <s v="Malvaceae"/>
        <s v="Elaeocarpaceae"/>
        <s v="Lauraceae"/>
        <s v="Asparagaceae"/>
        <s v="Cupressaceae"/>
        <s v="Araliaceae"/>
        <s v="Bignoniaceae"/>
        <s v="Caricaceae"/>
        <s v="Adoxaceae"/>
        <s v="Pittosporaceae"/>
        <s v="Verbenaceae"/>
        <s v="Oleaceae"/>
        <s v="Araucaraceae"/>
        <s v="Moraceae"/>
        <s v="Lamiaceae"/>
        <s v="Myrtaceae"/>
        <s v="Arecaceae"/>
        <s v="Clusiaceae"/>
        <s v="Melastomataceae"/>
        <s v="Sapindaceae"/>
      </sharedItems>
    </cacheField>
    <cacheField name="Nombre cientifico" numFmtId="0">
      <sharedItems count="27">
        <s v="Cotoneaster multiflora"/>
        <s v="Senna multiglandulosa"/>
        <s v="Cestrum spp."/>
        <s v="Abutilon insigne"/>
        <s v="Vallea stipularis"/>
        <s v="Persea americana"/>
        <s v="Yucca elephantipes"/>
        <s v="Cupressus lusitanica"/>
        <s v="Prunus capuli"/>
        <s v="Schefflera monticola"/>
        <s v="Tecoma stans"/>
        <s v="Carica pubescens"/>
        <s v="Sambucus nigra"/>
        <s v="Pittosporum undulatum"/>
        <s v="Acacia melanoxylon"/>
        <s v="Cytharexylum subflavescens"/>
        <s v="Ligustrum lucidum"/>
        <s v="Acacia decurrens"/>
        <s v="Araucaria excelsa"/>
        <s v="Ficus benjamina"/>
        <s v="Aegyphilla bogotensis"/>
        <s v="Psidium catleyanum"/>
        <s v="Ceroxylon quindiuense"/>
        <s v="Clusia multiflora"/>
        <s v="Tibouchina urvilleana"/>
        <s v="Billia colombiana"/>
        <s v="Oreopanax floribundum"/>
      </sharedItems>
    </cacheField>
    <cacheField name="Nombre Común" numFmtId="0">
      <sharedItems count="28">
        <s v="Holly liso"/>
        <s v="Alcaparro enano"/>
        <s v="Caballero de la noche"/>
        <s v="Abutilon blanco"/>
        <s v="Raque, San juanito"/>
        <s v="Aguacate"/>
        <s v="Palma yuca, palmiche"/>
        <s v="Cipres, Pino cipres, Pino"/>
        <s v="Cerezo, capuli"/>
        <s v="Schefflera, Pategallina hojipequeña"/>
        <s v="Chicala, chirlobirlo, flor amarillo"/>
        <s v="Papayuelo"/>
        <s v="Sauco"/>
        <s v="Jazmin del cabo, laurel huesito"/>
        <s v="Acacia japonesa"/>
        <s v="Cajeto, garagay, urapo"/>
        <s v="Ligustrum"/>
        <s v="Jazmin de la china"/>
        <s v="Acacia negra, gris"/>
        <s v="Araucaria"/>
        <s v="Caucho benjamin"/>
        <s v="Cajeto de Bogota"/>
        <s v="Guayabo del peru"/>
        <s v="Palma de cera, Palma blanca"/>
        <s v="Gaque"/>
        <s v="Sietecueros nazareno"/>
        <s v="Cariseco, Tres hojas"/>
        <s v="Mano de oso"/>
      </sharedItems>
    </cacheField>
    <cacheField name="ORIGEN" numFmtId="0">
      <sharedItems count="2">
        <s v="F"/>
        <s v="N"/>
      </sharedItems>
    </cacheField>
    <cacheField name="Incluida en el MSUJBB" numFmtId="0">
      <sharedItems count="2">
        <s v="No"/>
        <s v="si"/>
      </sharedItems>
    </cacheField>
    <cacheField name="Porte" numFmtId="0">
      <sharedItems containsMixedTypes="1" containsNumber="1" containsInteger="1" minValue="0" maxValue="0"/>
    </cacheField>
    <cacheField name="Normatividad" numFmtId="0">
      <sharedItems containsMixedTypes="1" containsNumber="1" containsInteger="1" minValue="0" maxValue="0" count="3">
        <n v="0"/>
        <s v="Resolucion conjunta 001 de 2017"/>
        <s v="Ley 61 de 1985"/>
      </sharedItems>
    </cacheField>
    <cacheField name="Madera" numFmtId="0">
      <sharedItems containsMixedTypes="1" containsNumber="1" containsInteger="1" minValue="0" maxValue="0"/>
    </cacheField>
    <cacheField name="Altura_Tot" numFmtId="0">
      <sharedItems containsSemiMixedTypes="0" containsString="0" containsNumber="1" minValue="0.7" maxValue="11.236535999999999"/>
    </cacheField>
    <cacheField name="Clases Altimetricas" numFmtId="0">
      <sharedItems count="3">
        <s v="I"/>
        <s v="II"/>
        <s v="III"/>
      </sharedItems>
    </cacheField>
    <cacheField name="Tipo_Empla" numFmtId="0">
      <sharedItems/>
    </cacheField>
    <cacheField name="Codigo_UPZ" numFmtId="0">
      <sharedItems containsSemiMixedTypes="0" containsDate="1" containsString="0" containsMixedTypes="1" minDate="1899-12-31T01:05:04" maxDate="1900-07-20T00:00:00"/>
    </cacheField>
    <cacheField name="Codigo_Loc" numFmtId="0">
      <sharedItems containsSemiMixedTypes="0" containsString="0" containsNumber="1" containsInteger="1" minValue="4" maxValue="4"/>
    </cacheField>
    <cacheField name="Fecha_Actu" numFmtId="47">
      <sharedItems containsSemiMixedTypes="0" containsNonDate="0" containsDate="1" containsString="0" minDate="2007-08-24T00:00:00" maxDate="2017-12-04T15:37:10"/>
    </cacheField>
    <cacheField name="X" numFmtId="0">
      <sharedItems containsSemiMixedTypes="0" containsString="0" containsNumber="1" minValue="97844.118000000002" maxValue="99299.835999999996"/>
    </cacheField>
    <cacheField name="Y" numFmtId="0">
      <sharedItems containsSemiMixedTypes="0" containsString="0" containsNumber="1" minValue="92700.941000000006" maxValue="96513.882199999993"/>
    </cacheField>
    <cacheField name="PAP" numFmtId="0">
      <sharedItems containsSemiMixedTypes="0" containsString="0" containsNumber="1" minValue="0" maxValue="1.02"/>
    </cacheField>
    <cacheField name="PB" numFmtId="0">
      <sharedItems containsSemiMixedTypes="0" containsString="0" containsNumber="1" minValue="0" maxValue="1.28"/>
    </cacheField>
    <cacheField name="Tratamiento" numFmtId="0">
      <sharedItems count="3">
        <s v="Tala"/>
        <s v="Bloqueo y Traslado"/>
        <s v="Tala (Resolución Conjunta 001 de 2017)"/>
      </sharedItems>
    </cacheField>
    <cacheField name="PILON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x v="0"/>
    <x v="0"/>
    <n v="4010201001230"/>
    <n v="92"/>
    <n v="1"/>
    <s v="Holly liso"/>
    <x v="0"/>
    <x v="0"/>
    <x v="0"/>
    <x v="0"/>
    <x v="0"/>
    <s v="Arbóreo"/>
    <x v="0"/>
    <s v="No comerciales"/>
    <n v="2.5038429999999998"/>
    <x v="0"/>
    <s v="P1"/>
    <n v="196"/>
    <n v="4"/>
    <d v="2007-10-19T00:00:00"/>
    <n v="98581.232000000004"/>
    <n v="93356.531000000003"/>
    <n v="0.15"/>
    <n v="0.32"/>
    <x v="0"/>
    <s v="P13"/>
  </r>
  <r>
    <x v="0"/>
    <x v="0"/>
    <n v="4010201001225"/>
    <n v="92"/>
    <n v="1"/>
    <s v="Holly liso"/>
    <x v="0"/>
    <x v="0"/>
    <x v="0"/>
    <x v="0"/>
    <x v="0"/>
    <s v="Arbóreo"/>
    <x v="0"/>
    <s v="No comerciales"/>
    <n v="3.1099329999999998"/>
    <x v="0"/>
    <s v="P1"/>
    <n v="196"/>
    <n v="4"/>
    <d v="2007-10-19T00:00:00"/>
    <n v="98577.616999999998"/>
    <n v="93359.569000000003"/>
    <n v="0.17"/>
    <n v="0.28999999999999998"/>
    <x v="0"/>
    <s v="P13"/>
  </r>
  <r>
    <x v="0"/>
    <x v="0"/>
    <n v="4010201001227"/>
    <n v="92"/>
    <n v="1"/>
    <s v="Holly liso"/>
    <x v="0"/>
    <x v="0"/>
    <x v="0"/>
    <x v="0"/>
    <x v="0"/>
    <s v="Arbóreo"/>
    <x v="0"/>
    <s v="No comerciales"/>
    <n v="1.8203279999999999"/>
    <x v="0"/>
    <s v="P1"/>
    <n v="196"/>
    <n v="4"/>
    <d v="2007-10-19T00:00:00"/>
    <n v="98580.074999999997"/>
    <n v="93359.926000000007"/>
    <n v="0"/>
    <n v="0.18"/>
    <x v="0"/>
    <s v="P13"/>
  </r>
  <r>
    <x v="0"/>
    <x v="0"/>
    <n v="4010201001226"/>
    <n v="92"/>
    <n v="1"/>
    <s v="Holly liso"/>
    <x v="0"/>
    <x v="0"/>
    <x v="0"/>
    <x v="0"/>
    <x v="0"/>
    <s v="Arbóreo"/>
    <x v="0"/>
    <s v="No comerciales"/>
    <n v="3.6445820000000002"/>
    <x v="0"/>
    <s v="P1"/>
    <n v="196"/>
    <n v="4"/>
    <d v="2007-10-19T00:00:00"/>
    <n v="98578.100999999995"/>
    <n v="93361.547000000006"/>
    <n v="0.24"/>
    <n v="0.52"/>
    <x v="0"/>
    <s v="P13"/>
  </r>
  <r>
    <x v="0"/>
    <x v="0"/>
    <n v="4010104000534"/>
    <n v="51"/>
    <n v="1"/>
    <s v="Alcaparro enano"/>
    <x v="1"/>
    <x v="1"/>
    <x v="1"/>
    <x v="1"/>
    <x v="1"/>
    <n v="0"/>
    <x v="0"/>
    <n v="0"/>
    <n v="1.2"/>
    <x v="0"/>
    <s v="H2"/>
    <n v="204"/>
    <n v="4"/>
    <d v="2013-03-13T14:27:48"/>
    <n v="98627.362999999998"/>
    <n v="93280.260999999999"/>
    <n v="0"/>
    <n v="0.06"/>
    <x v="1"/>
    <s v="ESTACION"/>
  </r>
  <r>
    <x v="0"/>
    <x v="0"/>
    <n v="4010104000537"/>
    <n v="190"/>
    <n v="1"/>
    <s v="Caballero de la noche"/>
    <x v="2"/>
    <x v="2"/>
    <x v="2"/>
    <x v="1"/>
    <x v="0"/>
    <n v="0"/>
    <x v="0"/>
    <s v="No comerciales"/>
    <n v="1.2"/>
    <x v="0"/>
    <s v="H2"/>
    <n v="204"/>
    <n v="4"/>
    <d v="2013-03-13T14:27:53"/>
    <n v="98622.634000000005"/>
    <n v="93282.251000000004"/>
    <n v="0"/>
    <n v="0.16"/>
    <x v="1"/>
    <s v="ESTACION"/>
  </r>
  <r>
    <x v="0"/>
    <x v="0"/>
    <n v="4010104000539"/>
    <n v="51"/>
    <n v="1"/>
    <s v="Alcaparro enano"/>
    <x v="1"/>
    <x v="1"/>
    <x v="1"/>
    <x v="1"/>
    <x v="1"/>
    <n v="0"/>
    <x v="0"/>
    <n v="0"/>
    <n v="1.2"/>
    <x v="0"/>
    <s v="H2"/>
    <n v="204"/>
    <n v="4"/>
    <d v="2013-03-13T14:27:56"/>
    <n v="98617.732000000004"/>
    <n v="93283.61"/>
    <n v="0"/>
    <n v="0.05"/>
    <x v="1"/>
    <s v="ESTACION"/>
  </r>
  <r>
    <x v="0"/>
    <x v="0"/>
    <n v="4010104000548"/>
    <n v="72"/>
    <n v="1"/>
    <s v="Abutilon blanco"/>
    <x v="3"/>
    <x v="3"/>
    <x v="3"/>
    <x v="1"/>
    <x v="0"/>
    <n v="0"/>
    <x v="0"/>
    <s v="No comerciales"/>
    <n v="1.6"/>
    <x v="0"/>
    <s v="H2"/>
    <n v="204"/>
    <n v="4"/>
    <d v="2013-03-13T14:28:11"/>
    <n v="98596.864000000001"/>
    <n v="93285.918000000005"/>
    <n v="0"/>
    <n v="0.12"/>
    <x v="1"/>
    <s v="ESTACION"/>
  </r>
  <r>
    <x v="0"/>
    <x v="0"/>
    <n v="4010104000547"/>
    <n v="51"/>
    <n v="1"/>
    <s v="Alcaparro enano"/>
    <x v="1"/>
    <x v="1"/>
    <x v="1"/>
    <x v="1"/>
    <x v="1"/>
    <n v="0"/>
    <x v="0"/>
    <n v="0"/>
    <n v="1.2"/>
    <x v="0"/>
    <s v="H2"/>
    <n v="204"/>
    <n v="4"/>
    <d v="2013-03-13T14:28:09"/>
    <n v="98601.445999999996"/>
    <n v="93286.15"/>
    <n v="0"/>
    <n v="0.06"/>
    <x v="1"/>
    <s v="ESTACION"/>
  </r>
  <r>
    <x v="0"/>
    <x v="0"/>
    <n v="4010104000545"/>
    <n v="67"/>
    <n v="1"/>
    <s v="Raque, San juanito"/>
    <x v="4"/>
    <x v="4"/>
    <x v="4"/>
    <x v="1"/>
    <x v="1"/>
    <n v="0"/>
    <x v="0"/>
    <n v="0"/>
    <n v="1.9829319999999999"/>
    <x v="0"/>
    <s v="H2"/>
    <n v="204"/>
    <n v="4"/>
    <d v="2013-03-13T14:28:06"/>
    <n v="98607.062000000005"/>
    <n v="93286.194000000003"/>
    <n v="0"/>
    <n v="7.0000000000000007E-2"/>
    <x v="1"/>
    <s v="ESTACION"/>
  </r>
  <r>
    <x v="0"/>
    <x v="1"/>
    <n v="4010201001230"/>
    <n v="92"/>
    <n v="1"/>
    <s v="Holly liso"/>
    <x v="0"/>
    <x v="0"/>
    <x v="0"/>
    <x v="0"/>
    <x v="0"/>
    <s v="Arbóreo"/>
    <x v="0"/>
    <s v="No comerciales"/>
    <n v="2.5038429999999998"/>
    <x v="0"/>
    <s v="P1"/>
    <n v="196"/>
    <n v="4"/>
    <d v="2007-10-19T00:00:00"/>
    <n v="98581.232000000004"/>
    <n v="93356.531000000003"/>
    <n v="0.15"/>
    <n v="0.32"/>
    <x v="0"/>
    <s v="P13"/>
  </r>
  <r>
    <x v="0"/>
    <x v="1"/>
    <n v="4010201001225"/>
    <n v="92"/>
    <n v="1"/>
    <s v="Holly liso"/>
    <x v="0"/>
    <x v="0"/>
    <x v="0"/>
    <x v="0"/>
    <x v="0"/>
    <s v="Arbóreo"/>
    <x v="0"/>
    <s v="No comerciales"/>
    <n v="3.1099329999999998"/>
    <x v="0"/>
    <s v="P1"/>
    <n v="196"/>
    <n v="4"/>
    <d v="2007-10-19T00:00:00"/>
    <n v="98577.616999999998"/>
    <n v="93359.569000000003"/>
    <n v="0.17"/>
    <n v="0.28999999999999998"/>
    <x v="0"/>
    <s v="P13"/>
  </r>
  <r>
    <x v="0"/>
    <x v="1"/>
    <n v="4010201001227"/>
    <n v="92"/>
    <n v="1"/>
    <s v="Holly liso"/>
    <x v="0"/>
    <x v="0"/>
    <x v="0"/>
    <x v="0"/>
    <x v="0"/>
    <s v="Arbóreo"/>
    <x v="0"/>
    <s v="No comerciales"/>
    <n v="1.8203279999999999"/>
    <x v="0"/>
    <s v="P1"/>
    <n v="196"/>
    <n v="4"/>
    <d v="2007-10-19T00:00:00"/>
    <n v="98580.074999999997"/>
    <n v="93359.926000000007"/>
    <n v="0"/>
    <n v="0.18"/>
    <x v="0"/>
    <s v="P13"/>
  </r>
  <r>
    <x v="0"/>
    <x v="1"/>
    <n v="4010201001226"/>
    <n v="92"/>
    <n v="1"/>
    <s v="Holly liso"/>
    <x v="0"/>
    <x v="0"/>
    <x v="0"/>
    <x v="0"/>
    <x v="0"/>
    <s v="Arbóreo"/>
    <x v="0"/>
    <s v="No comerciales"/>
    <n v="3.6445820000000002"/>
    <x v="0"/>
    <s v="P1"/>
    <n v="196"/>
    <n v="4"/>
    <d v="2007-10-19T00:00:00"/>
    <n v="98578.100999999995"/>
    <n v="93361.547000000006"/>
    <n v="0.24"/>
    <n v="0.52"/>
    <x v="0"/>
    <s v="P13"/>
  </r>
  <r>
    <x v="0"/>
    <x v="1"/>
    <n v="4010104000252"/>
    <n v="97"/>
    <n v="1"/>
    <s v="Aguacate"/>
    <x v="5"/>
    <x v="5"/>
    <x v="5"/>
    <x v="0"/>
    <x v="1"/>
    <s v="Arbóreo"/>
    <x v="0"/>
    <s v="No comerciales"/>
    <n v="0.7"/>
    <x v="0"/>
    <s v="L3"/>
    <n v="196"/>
    <n v="4"/>
    <d v="2007-10-08T00:00:00"/>
    <n v="98717.370999999999"/>
    <n v="92817.930999999997"/>
    <n v="0"/>
    <n v="0"/>
    <x v="0"/>
    <s v="ESTACION"/>
  </r>
  <r>
    <x v="0"/>
    <x v="1"/>
    <n v="4010104000249"/>
    <n v="20"/>
    <n v="1"/>
    <s v="Palma yuca, palmiche"/>
    <x v="6"/>
    <x v="6"/>
    <x v="6"/>
    <x v="0"/>
    <x v="1"/>
    <n v="0"/>
    <x v="1"/>
    <s v="No comerciales"/>
    <n v="1"/>
    <x v="0"/>
    <s v="L3"/>
    <n v="196"/>
    <n v="4"/>
    <d v="2007-10-08T00:00:00"/>
    <n v="98717.937000000005"/>
    <n v="92818.047000000006"/>
    <n v="0"/>
    <n v="0"/>
    <x v="2"/>
    <s v="ESTACION"/>
  </r>
  <r>
    <x v="0"/>
    <x v="1"/>
    <n v="4010104000233"/>
    <n v="3"/>
    <n v="1"/>
    <s v="Ciprés, Pino ciprés, Pino"/>
    <x v="7"/>
    <x v="7"/>
    <x v="7"/>
    <x v="0"/>
    <x v="1"/>
    <n v="0"/>
    <x v="0"/>
    <n v="0"/>
    <n v="2.9550459999999998"/>
    <x v="0"/>
    <s v="L3"/>
    <n v="196"/>
    <n v="4"/>
    <d v="2007-10-08T00:00:00"/>
    <n v="98706.932000000001"/>
    <n v="92830.226999999999"/>
    <n v="0"/>
    <n v="0.3"/>
    <x v="0"/>
    <s v="ESTACION"/>
  </r>
  <r>
    <x v="0"/>
    <x v="1"/>
    <n v="4010104000232"/>
    <n v="336"/>
    <n v="1"/>
    <s v="Cerezo"/>
    <x v="0"/>
    <x v="8"/>
    <x v="8"/>
    <x v="1"/>
    <x v="1"/>
    <n v="0"/>
    <x v="0"/>
    <n v="0"/>
    <n v="3.165788"/>
    <x v="0"/>
    <s v="L3"/>
    <n v="196"/>
    <n v="4"/>
    <d v="2007-10-08T00:00:00"/>
    <n v="98707.388999999996"/>
    <n v="92830.626000000004"/>
    <n v="0"/>
    <n v="0.33"/>
    <x v="1"/>
    <s v="ESTACION"/>
  </r>
  <r>
    <x v="0"/>
    <x v="1"/>
    <n v="4010104000234"/>
    <n v="141"/>
    <n v="1"/>
    <s v="Schefflera, Pategallina hojipequeña"/>
    <x v="8"/>
    <x v="9"/>
    <x v="9"/>
    <x v="0"/>
    <x v="1"/>
    <n v="0"/>
    <x v="0"/>
    <n v="0"/>
    <n v="1"/>
    <x v="0"/>
    <s v="L3"/>
    <n v="196"/>
    <n v="4"/>
    <d v="2007-10-08T00:00:00"/>
    <n v="98704.934999999998"/>
    <n v="92830.911999999997"/>
    <n v="0"/>
    <n v="0"/>
    <x v="0"/>
    <s v="ESTACION"/>
  </r>
  <r>
    <x v="0"/>
    <x v="1"/>
    <n v="4010104000253"/>
    <n v="79"/>
    <n v="1"/>
    <s v="Chicalá, chirlobirlo, flor amarillo"/>
    <x v="9"/>
    <x v="10"/>
    <x v="10"/>
    <x v="1"/>
    <x v="1"/>
    <s v="Arbóreo"/>
    <x v="0"/>
    <s v="No comerciales"/>
    <n v="1"/>
    <x v="0"/>
    <s v="U11"/>
    <n v="196"/>
    <n v="4"/>
    <d v="2007-10-08T00:00:00"/>
    <n v="98729.919999999998"/>
    <n v="92842.804000000004"/>
    <n v="0"/>
    <n v="0"/>
    <x v="1"/>
    <s v="ESTACION"/>
  </r>
  <r>
    <x v="0"/>
    <x v="1"/>
    <n v="4010104000231"/>
    <n v="76"/>
    <n v="1"/>
    <s v="Papayuelo"/>
    <x v="10"/>
    <x v="11"/>
    <x v="11"/>
    <x v="1"/>
    <x v="1"/>
    <s v="Arbóreo"/>
    <x v="1"/>
    <s v="No comerciales"/>
    <n v="3.5893389999999998"/>
    <x v="0"/>
    <s v="U11"/>
    <n v="196"/>
    <n v="4"/>
    <d v="2007-10-08T00:00:00"/>
    <n v="98690.217000000004"/>
    <n v="92851.79"/>
    <n v="0"/>
    <n v="0.4"/>
    <x v="1"/>
    <s v="ESTACION"/>
  </r>
  <r>
    <x v="0"/>
    <x v="2"/>
    <n v="4010201001230"/>
    <n v="92"/>
    <n v="1"/>
    <s v="Holly liso"/>
    <x v="0"/>
    <x v="0"/>
    <x v="0"/>
    <x v="0"/>
    <x v="0"/>
    <s v="Arbóreo"/>
    <x v="0"/>
    <s v="No comerciales"/>
    <n v="2.5038429999999998"/>
    <x v="0"/>
    <s v="P1"/>
    <n v="196"/>
    <n v="4"/>
    <d v="2007-10-19T00:00:00"/>
    <n v="98581.232000000004"/>
    <n v="93356.531000000003"/>
    <n v="0.15"/>
    <n v="0.32"/>
    <x v="0"/>
    <s v="P13"/>
  </r>
  <r>
    <x v="0"/>
    <x v="2"/>
    <n v="4010201001225"/>
    <n v="92"/>
    <n v="1"/>
    <s v="Holly liso"/>
    <x v="0"/>
    <x v="0"/>
    <x v="0"/>
    <x v="0"/>
    <x v="0"/>
    <s v="Arbóreo"/>
    <x v="0"/>
    <s v="No comerciales"/>
    <n v="3.1099329999999998"/>
    <x v="0"/>
    <s v="P1"/>
    <n v="196"/>
    <n v="4"/>
    <d v="2007-10-19T00:00:00"/>
    <n v="98577.616999999998"/>
    <n v="93359.569000000003"/>
    <n v="0.17"/>
    <n v="0.28999999999999998"/>
    <x v="0"/>
    <s v="P13"/>
  </r>
  <r>
    <x v="0"/>
    <x v="2"/>
    <n v="4010201001227"/>
    <n v="92"/>
    <n v="1"/>
    <s v="Holly liso"/>
    <x v="0"/>
    <x v="0"/>
    <x v="0"/>
    <x v="0"/>
    <x v="0"/>
    <s v="Arbóreo"/>
    <x v="0"/>
    <s v="No comerciales"/>
    <n v="1.8203279999999999"/>
    <x v="0"/>
    <s v="P1"/>
    <n v="196"/>
    <n v="4"/>
    <d v="2007-10-19T00:00:00"/>
    <n v="98580.074999999997"/>
    <n v="93359.926000000007"/>
    <n v="0"/>
    <n v="0.18"/>
    <x v="0"/>
    <s v="P13"/>
  </r>
  <r>
    <x v="0"/>
    <x v="2"/>
    <n v="4010201001226"/>
    <n v="92"/>
    <n v="1"/>
    <s v="Holly liso"/>
    <x v="0"/>
    <x v="0"/>
    <x v="0"/>
    <x v="0"/>
    <x v="0"/>
    <s v="Arbóreo"/>
    <x v="0"/>
    <s v="No comerciales"/>
    <n v="3.6445820000000002"/>
    <x v="0"/>
    <s v="P1"/>
    <n v="196"/>
    <n v="4"/>
    <d v="2007-10-19T00:00:00"/>
    <n v="98578.100999999995"/>
    <n v="93361.547000000006"/>
    <n v="0.24"/>
    <n v="0.52"/>
    <x v="0"/>
    <s v="P13"/>
  </r>
  <r>
    <x v="0"/>
    <x v="2"/>
    <n v="4010104000091"/>
    <n v="94"/>
    <n v="1"/>
    <s v="Sauco"/>
    <x v="11"/>
    <x v="12"/>
    <x v="12"/>
    <x v="0"/>
    <x v="1"/>
    <s v="Arbóreo"/>
    <x v="0"/>
    <s v="No comerciales"/>
    <n v="1.6"/>
    <x v="0"/>
    <s v="L3"/>
    <n v="196"/>
    <n v="4"/>
    <d v="2007-10-03T00:00:00"/>
    <n v="98728.376000000004"/>
    <n v="92700.941000000006"/>
    <n v="0"/>
    <n v="0.8"/>
    <x v="0"/>
    <s v="ESTACION"/>
  </r>
  <r>
    <x v="1"/>
    <x v="2"/>
    <n v="4010401000633"/>
    <n v="61"/>
    <n v="1"/>
    <s v="Jazmín del cabo, laurel huesito"/>
    <x v="12"/>
    <x v="13"/>
    <x v="13"/>
    <x v="0"/>
    <x v="1"/>
    <s v="Arbóreo"/>
    <x v="0"/>
    <s v="No comerciales"/>
    <n v="2.9550459999999998"/>
    <x v="0"/>
    <s v="U4"/>
    <n v="196"/>
    <n v="4"/>
    <d v="2007-08-27T00:00:00"/>
    <n v="98139.160999999993"/>
    <n v="95503.77"/>
    <n v="0"/>
    <n v="0.35"/>
    <x v="0"/>
    <s v="P8"/>
  </r>
  <r>
    <x v="1"/>
    <x v="2"/>
    <n v="4010401000684"/>
    <n v="25"/>
    <n v="1"/>
    <s v="Acacia japonesa"/>
    <x v="1"/>
    <x v="14"/>
    <x v="14"/>
    <x v="0"/>
    <x v="1"/>
    <s v="Arbóreo"/>
    <x v="0"/>
    <s v="Comerciales"/>
    <n v="9.9860389999999999"/>
    <x v="1"/>
    <s v="U4"/>
    <n v="196"/>
    <n v="4"/>
    <d v="2007-08-27T00:00:00"/>
    <n v="98133.214000000007"/>
    <n v="95505.032000000007"/>
    <n v="0.47"/>
    <n v="0.57999999999999996"/>
    <x v="0"/>
    <s v="P8"/>
  </r>
  <r>
    <x v="1"/>
    <x v="2"/>
    <n v="4010401000682"/>
    <n v="54"/>
    <n v="1"/>
    <s v="Cajeto, garagay, urapo"/>
    <x v="13"/>
    <x v="15"/>
    <x v="15"/>
    <x v="1"/>
    <x v="0"/>
    <n v="0"/>
    <x v="0"/>
    <n v="0"/>
    <n v="10.365745"/>
    <x v="2"/>
    <s v="U4"/>
    <n v="196"/>
    <n v="4"/>
    <d v="2007-08-27T00:00:00"/>
    <n v="98129.697"/>
    <n v="95505.805999999997"/>
    <n v="0.43"/>
    <n v="0.8"/>
    <x v="1"/>
    <s v="P8"/>
  </r>
  <r>
    <x v="1"/>
    <x v="2"/>
    <n v="4010401000634"/>
    <n v="54"/>
    <n v="1"/>
    <s v="Cajeto, garagay, urapo"/>
    <x v="13"/>
    <x v="15"/>
    <x v="15"/>
    <x v="1"/>
    <x v="0"/>
    <n v="0"/>
    <x v="0"/>
    <n v="0"/>
    <n v="5.321097"/>
    <x v="1"/>
    <s v="U4"/>
    <n v="196"/>
    <n v="4"/>
    <d v="2007-08-27T00:00:00"/>
    <n v="98132.764999999999"/>
    <n v="95505.956000000006"/>
    <n v="0.18"/>
    <n v="0.25"/>
    <x v="1"/>
    <s v="P8"/>
  </r>
  <r>
    <x v="1"/>
    <x v="2"/>
    <n v="4010401000765"/>
    <n v="20"/>
    <n v="1"/>
    <s v="Palma yuca, palmiche"/>
    <x v="6"/>
    <x v="6"/>
    <x v="6"/>
    <x v="0"/>
    <x v="1"/>
    <n v="0"/>
    <x v="1"/>
    <s v="No comerciales"/>
    <n v="2.341218"/>
    <x v="0"/>
    <s v="U4"/>
    <n v="196"/>
    <n v="4"/>
    <d v="2007-08-27T00:00:00"/>
    <n v="98132.505999999994"/>
    <n v="95506.130999999994"/>
    <n v="0"/>
    <n v="0.36"/>
    <x v="2"/>
    <s v="P8"/>
  </r>
  <r>
    <x v="1"/>
    <x v="2"/>
    <n v="4010401000766"/>
    <n v="54"/>
    <n v="1"/>
    <s v="Cajeto, garagay, urapo"/>
    <x v="13"/>
    <x v="15"/>
    <x v="15"/>
    <x v="1"/>
    <x v="0"/>
    <n v="0"/>
    <x v="0"/>
    <n v="0"/>
    <n v="1"/>
    <x v="0"/>
    <s v="U4"/>
    <n v="196"/>
    <n v="4"/>
    <d v="2007-08-27T00:00:00"/>
    <n v="98131.426000000007"/>
    <n v="95506.184999999998"/>
    <n v="0"/>
    <n v="0"/>
    <x v="1"/>
    <s v="P8"/>
  </r>
  <r>
    <x v="1"/>
    <x v="2"/>
    <n v="4010402001120"/>
    <n v="61"/>
    <n v="1"/>
    <s v="Jazmin del cabo, laurel huesito"/>
    <x v="12"/>
    <x v="13"/>
    <x v="13"/>
    <x v="0"/>
    <x v="1"/>
    <s v="Arbóreo"/>
    <x v="0"/>
    <s v="No comerciales"/>
    <n v="2.1055649999999999"/>
    <x v="0"/>
    <s v="L3"/>
    <n v="32"/>
    <n v="4"/>
    <d v="2012-01-23T11:04:19"/>
    <n v="98125.232000000004"/>
    <n v="95647.879000000001"/>
    <n v="0"/>
    <n v="0.22"/>
    <x v="0"/>
    <s v="P7"/>
  </r>
  <r>
    <x v="1"/>
    <x v="2"/>
    <n v="4010402001119"/>
    <n v="377"/>
    <n v="1"/>
    <s v="Ligustrum"/>
    <x v="14"/>
    <x v="16"/>
    <x v="16"/>
    <x v="0"/>
    <x v="1"/>
    <s v="Arbóreo"/>
    <x v="0"/>
    <s v="No comerciales"/>
    <n v="2.2284980000000001"/>
    <x v="0"/>
    <s v="L3"/>
    <n v="32"/>
    <n v="4"/>
    <d v="2012-01-23T11:04:19"/>
    <n v="98118.409"/>
    <n v="95649.452000000005"/>
    <n v="0"/>
    <n v="0.24"/>
    <x v="0"/>
    <s v="P7"/>
  </r>
  <r>
    <x v="1"/>
    <x v="2"/>
    <n v="4010502001071"/>
    <n v="60"/>
    <n v="1"/>
    <s v="Jazmin de la china"/>
    <x v="14"/>
    <x v="16"/>
    <x v="17"/>
    <x v="0"/>
    <x v="1"/>
    <s v="Arbóreo"/>
    <x v="0"/>
    <s v="No comerciales"/>
    <n v="4.6046139999999998"/>
    <x v="0"/>
    <s v="U11"/>
    <n v="32"/>
    <n v="4"/>
    <d v="2017-12-04T15:37:10"/>
    <n v="98041.700899999996"/>
    <n v="96513.882199999993"/>
    <n v="0.32"/>
    <n v="0.57999999999999996"/>
    <x v="0"/>
    <s v="P2"/>
  </r>
  <r>
    <x v="1"/>
    <x v="1"/>
    <n v="4010401000572"/>
    <n v="61"/>
    <n v="1"/>
    <s v="Jazmín del cabo, laurel huesito"/>
    <x v="12"/>
    <x v="13"/>
    <x v="13"/>
    <x v="0"/>
    <x v="1"/>
    <s v="Arbóreo"/>
    <x v="0"/>
    <s v="No comerciales"/>
    <n v="4.7530169999999998"/>
    <x v="0"/>
    <s v="U10"/>
    <n v="196"/>
    <n v="4"/>
    <d v="2007-08-27T00:00:00"/>
    <n v="98108.616999999998"/>
    <n v="95338.573000000004"/>
    <n v="0.3"/>
    <n v="0.8"/>
    <x v="0"/>
    <s v="P9"/>
  </r>
  <r>
    <x v="1"/>
    <x v="1"/>
    <n v="4010402000778"/>
    <n v="26"/>
    <n v="1"/>
    <s v="Acacia negra, gris"/>
    <x v="1"/>
    <x v="17"/>
    <x v="18"/>
    <x v="0"/>
    <x v="1"/>
    <s v="Arbóreo"/>
    <x v="0"/>
    <s v="Comerciales"/>
    <n v="11.236535999999999"/>
    <x v="2"/>
    <s v="L3"/>
    <n v="196"/>
    <n v="4"/>
    <d v="2007-08-30T00:00:00"/>
    <n v="97982.857999999993"/>
    <n v="95899.462"/>
    <n v="1.02"/>
    <n v="1.28"/>
    <x v="0"/>
    <s v="P5"/>
  </r>
  <r>
    <x v="1"/>
    <x v="1"/>
    <n v="4010402000779"/>
    <n v="61"/>
    <n v="1"/>
    <s v="Jazmín del cabo, laurel huesito"/>
    <x v="12"/>
    <x v="13"/>
    <x v="13"/>
    <x v="0"/>
    <x v="1"/>
    <s v="Arbóreo"/>
    <x v="0"/>
    <s v="No comerciales"/>
    <n v="4.0824670000000003"/>
    <x v="0"/>
    <s v="L3"/>
    <n v="196"/>
    <n v="4"/>
    <d v="2007-08-30T00:00:00"/>
    <n v="97981.921000000002"/>
    <n v="95905.572"/>
    <n v="0.44"/>
    <n v="0.47"/>
    <x v="0"/>
    <s v="P5"/>
  </r>
  <r>
    <x v="1"/>
    <x v="0"/>
    <n v="4010402000502"/>
    <n v="1"/>
    <n v="1"/>
    <s v="Araucaria"/>
    <x v="15"/>
    <x v="18"/>
    <x v="19"/>
    <x v="0"/>
    <x v="1"/>
    <n v="0"/>
    <x v="0"/>
    <s v="Comerciales"/>
    <n v="3.7318449999999999"/>
    <x v="0"/>
    <s v="U10"/>
    <n v="196"/>
    <n v="4"/>
    <d v="2007-08-27T00:00:00"/>
    <n v="97905.945999999996"/>
    <n v="95976.46"/>
    <n v="0"/>
    <n v="0.4"/>
    <x v="0"/>
    <s v="P6"/>
  </r>
  <r>
    <x v="1"/>
    <x v="0"/>
    <n v="4010402000326"/>
    <n v="94"/>
    <n v="1"/>
    <s v="Sauco"/>
    <x v="11"/>
    <x v="12"/>
    <x v="12"/>
    <x v="0"/>
    <x v="1"/>
    <s v="Arbóreo"/>
    <x v="0"/>
    <s v="No comerciales"/>
    <n v="3.288662"/>
    <x v="0"/>
    <s v="U10"/>
    <n v="196"/>
    <n v="4"/>
    <d v="2007-08-24T00:00:00"/>
    <n v="97872.307000000001"/>
    <n v="96124.043999999994"/>
    <n v="0"/>
    <n v="0.39"/>
    <x v="0"/>
    <s v="P5"/>
  </r>
  <r>
    <x v="1"/>
    <x v="0"/>
    <n v="4010402000366"/>
    <n v="94"/>
    <n v="1"/>
    <s v="Sauco"/>
    <x v="11"/>
    <x v="12"/>
    <x v="12"/>
    <x v="0"/>
    <x v="1"/>
    <s v="Arbóreo"/>
    <x v="0"/>
    <s v="No comerciales"/>
    <n v="5.3652800000000003"/>
    <x v="1"/>
    <s v="U10"/>
    <n v="196"/>
    <n v="4"/>
    <d v="2007-08-24T00:00:00"/>
    <n v="97866.387000000002"/>
    <n v="96127.195000000007"/>
    <n v="0.3"/>
    <n v="0.6"/>
    <x v="0"/>
    <s v="P5"/>
  </r>
  <r>
    <x v="1"/>
    <x v="0"/>
    <n v="4010502000854"/>
    <n v="125"/>
    <n v="1"/>
    <s v="Caucho benjamín"/>
    <x v="16"/>
    <x v="19"/>
    <x v="20"/>
    <x v="0"/>
    <x v="1"/>
    <s v="Arbóreo"/>
    <x v="0"/>
    <s v="No comerciales"/>
    <n v="2.7221850000000001"/>
    <x v="0"/>
    <s v="U11"/>
    <n v="196"/>
    <n v="4"/>
    <d v="2007-09-24T00:00:00"/>
    <n v="97844.118000000002"/>
    <n v="96227.142999999996"/>
    <n v="0.18"/>
    <n v="0.21"/>
    <x v="1"/>
    <s v="P4"/>
  </r>
  <r>
    <x v="2"/>
    <x v="0"/>
    <n v="4010601001188"/>
    <n v="347"/>
    <n v="1"/>
    <s v="Cajeto de Bogota"/>
    <x v="17"/>
    <x v="20"/>
    <x v="21"/>
    <x v="1"/>
    <x v="0"/>
    <n v="0"/>
    <x v="0"/>
    <n v="0"/>
    <n v="1.2"/>
    <x v="0"/>
    <s v="H4"/>
    <n v="201"/>
    <n v="4"/>
    <d v="2015-12-10T00:05:46"/>
    <n v="98500.41"/>
    <n v="94743.97"/>
    <n v="0"/>
    <n v="0.05"/>
    <x v="1"/>
    <s v="P5"/>
  </r>
  <r>
    <x v="2"/>
    <x v="0"/>
    <n v="4010601001201"/>
    <n v="353"/>
    <n v="1"/>
    <s v="Guayabo del peru"/>
    <x v="18"/>
    <x v="21"/>
    <x v="22"/>
    <x v="0"/>
    <x v="0"/>
    <n v="0"/>
    <x v="0"/>
    <n v="0"/>
    <n v="1.3"/>
    <x v="0"/>
    <s v="H4"/>
    <n v="201"/>
    <n v="4"/>
    <d v="2015-12-10T00:06:49"/>
    <n v="98495.59"/>
    <n v="94747.228000000003"/>
    <n v="0"/>
    <n v="0.05"/>
    <x v="0"/>
    <s v="P5"/>
  </r>
  <r>
    <x v="2"/>
    <x v="0"/>
    <n v="4010601000613"/>
    <n v="18"/>
    <n v="1"/>
    <s v="Palma de cera, Palma blanca"/>
    <x v="19"/>
    <x v="22"/>
    <x v="23"/>
    <x v="1"/>
    <x v="1"/>
    <n v="0"/>
    <x v="2"/>
    <n v="0"/>
    <n v="1.2"/>
    <x v="0"/>
    <s v="L3"/>
    <n v="201"/>
    <n v="4"/>
    <d v="2010-05-07T10:41:27"/>
    <n v="98498.32"/>
    <n v="94748.816999999995"/>
    <n v="0"/>
    <n v="0.25"/>
    <x v="1"/>
    <s v="P5"/>
  </r>
  <r>
    <x v="2"/>
    <x v="0"/>
    <n v="4010601001190"/>
    <n v="59"/>
    <n v="1"/>
    <s v="Gaque"/>
    <x v="20"/>
    <x v="23"/>
    <x v="24"/>
    <x v="1"/>
    <x v="1"/>
    <s v="Arbóreo"/>
    <x v="0"/>
    <s v="No comerciales"/>
    <n v="1.3"/>
    <x v="0"/>
    <s v="H4"/>
    <n v="201"/>
    <n v="4"/>
    <d v="2015-12-10T00:05:51"/>
    <n v="98499.741999999998"/>
    <n v="94751.212"/>
    <n v="0"/>
    <n v="0.06"/>
    <x v="1"/>
    <s v="P5"/>
  </r>
  <r>
    <x v="2"/>
    <x v="2"/>
    <n v="4010601001178"/>
    <n v="353"/>
    <n v="1"/>
    <s v="Guayabo del peru"/>
    <x v="18"/>
    <x v="21"/>
    <x v="22"/>
    <x v="0"/>
    <x v="0"/>
    <n v="0"/>
    <x v="0"/>
    <n v="0"/>
    <n v="1.4"/>
    <x v="0"/>
    <s v="H4"/>
    <n v="201"/>
    <n v="4"/>
    <d v="2015-12-10T00:05:18"/>
    <n v="98543.203999999998"/>
    <n v="94738.163"/>
    <n v="0"/>
    <n v="0.05"/>
    <x v="0"/>
    <s v="P5"/>
  </r>
  <r>
    <x v="2"/>
    <x v="2"/>
    <n v="4010205000054"/>
    <n v="68"/>
    <n v="1"/>
    <s v="Sietecueros nazareno"/>
    <x v="21"/>
    <x v="24"/>
    <x v="25"/>
    <x v="1"/>
    <x v="1"/>
    <n v="0"/>
    <x v="0"/>
    <n v="0"/>
    <n v="1.19"/>
    <x v="0"/>
    <s v="U11"/>
    <n v="196"/>
    <n v="4"/>
    <d v="2007-09-29T00:00:00"/>
    <n v="99299.835999999996"/>
    <n v="94212.441999999995"/>
    <n v="0"/>
    <n v="0"/>
    <x v="1"/>
    <s v="ESTACION"/>
  </r>
  <r>
    <x v="2"/>
    <x v="2"/>
    <n v="4010205000055"/>
    <n v="79"/>
    <n v="1"/>
    <s v="Chicalá, chirlobirlo, flor amarillo"/>
    <x v="9"/>
    <x v="10"/>
    <x v="10"/>
    <x v="1"/>
    <x v="1"/>
    <s v="Arbóreo"/>
    <x v="0"/>
    <s v="No comerciales"/>
    <n v="1.1200000000000001"/>
    <x v="0"/>
    <s v="P1"/>
    <n v="196"/>
    <n v="4"/>
    <d v="2007-09-29T00:00:00"/>
    <n v="99295.12"/>
    <n v="94216.483999999997"/>
    <n v="0"/>
    <n v="0"/>
    <x v="1"/>
    <s v="ESTACION"/>
  </r>
  <r>
    <x v="2"/>
    <x v="2"/>
    <n v="4010205000056"/>
    <n v="79"/>
    <n v="1"/>
    <s v="Chicalá, chirlobirlo, flor amarillo"/>
    <x v="9"/>
    <x v="10"/>
    <x v="10"/>
    <x v="1"/>
    <x v="1"/>
    <s v="Arbóreo"/>
    <x v="0"/>
    <s v="No comerciales"/>
    <n v="1.805453"/>
    <x v="0"/>
    <s v="P1"/>
    <n v="196"/>
    <n v="4"/>
    <d v="2007-09-29T00:00:00"/>
    <n v="99295.71"/>
    <n v="94221.179000000004"/>
    <n v="0"/>
    <n v="0.1"/>
    <x v="1"/>
    <s v="ESTACION"/>
  </r>
  <r>
    <x v="2"/>
    <x v="2"/>
    <n v="4010205000057"/>
    <n v="61"/>
    <n v="1"/>
    <s v="Jazmín del cabo, laurel huesito"/>
    <x v="12"/>
    <x v="13"/>
    <x v="13"/>
    <x v="0"/>
    <x v="1"/>
    <s v="Arbóreo"/>
    <x v="0"/>
    <s v="No comerciales"/>
    <n v="1.898134"/>
    <x v="0"/>
    <s v="P1"/>
    <n v="196"/>
    <n v="4"/>
    <d v="2007-09-29T00:00:00"/>
    <n v="99296.373999999996"/>
    <n v="94224.472999999998"/>
    <n v="0"/>
    <n v="0.2"/>
    <x v="0"/>
    <s v="ESTACION"/>
  </r>
  <r>
    <x v="2"/>
    <x v="2"/>
    <n v="4010205000058"/>
    <n v="61"/>
    <n v="1"/>
    <s v="Jazmín del cabo, laurel huesito"/>
    <x v="12"/>
    <x v="13"/>
    <x v="13"/>
    <x v="0"/>
    <x v="1"/>
    <s v="Arbóreo"/>
    <x v="0"/>
    <s v="No comerciales"/>
    <n v="1.67"/>
    <x v="0"/>
    <s v="P1"/>
    <n v="196"/>
    <n v="4"/>
    <d v="2007-09-29T00:00:00"/>
    <n v="99296.407999999996"/>
    <n v="94227.13"/>
    <n v="0"/>
    <n v="0.22"/>
    <x v="0"/>
    <s v="ESTACION"/>
  </r>
  <r>
    <x v="2"/>
    <x v="2"/>
    <n v="4010205000059"/>
    <n v="94"/>
    <n v="1"/>
    <s v="Sauco"/>
    <x v="11"/>
    <x v="12"/>
    <x v="12"/>
    <x v="0"/>
    <x v="1"/>
    <s v="Arbóreo"/>
    <x v="0"/>
    <s v="No comerciales"/>
    <n v="2.199614"/>
    <x v="0"/>
    <s v="P1"/>
    <n v="196"/>
    <n v="4"/>
    <d v="2007-09-29T00:00:00"/>
    <n v="99296.782000000007"/>
    <n v="94228.100999999995"/>
    <n v="0"/>
    <n v="0.7"/>
    <x v="0"/>
    <s v="ESTACION"/>
  </r>
  <r>
    <x v="2"/>
    <x v="1"/>
    <n v="4010601000877"/>
    <n v="155"/>
    <n v="1"/>
    <s v="Cariseco, Tres hojas"/>
    <x v="22"/>
    <x v="25"/>
    <x v="26"/>
    <x v="1"/>
    <x v="1"/>
    <n v="0"/>
    <x v="0"/>
    <n v="0"/>
    <n v="1.7"/>
    <x v="0"/>
    <s v="H4"/>
    <d v="1900-07-19T00:00:00"/>
    <n v="4"/>
    <d v="2013-09-25T16:10:59"/>
    <n v="98710.896999999997"/>
    <n v="94693.562000000005"/>
    <n v="0"/>
    <n v="0.06"/>
    <x v="1"/>
    <s v="P6"/>
  </r>
  <r>
    <x v="2"/>
    <x v="1"/>
    <n v="4010601001081"/>
    <n v="65"/>
    <n v="1"/>
    <s v="Mano de oso"/>
    <x v="8"/>
    <x v="26"/>
    <x v="27"/>
    <x v="1"/>
    <x v="1"/>
    <s v="Arbóreo"/>
    <x v="0"/>
    <s v="No comerciales"/>
    <n v="1.2"/>
    <x v="0"/>
    <s v="H2"/>
    <d v="1900-07-19T00:00:00"/>
    <n v="4"/>
    <d v="2015-10-11T15:53:37"/>
    <n v="98703.201000000001"/>
    <n v="94694.206999999995"/>
    <n v="0"/>
    <n v="0.05"/>
    <x v="1"/>
    <s v="P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TablaDinámica3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55:K68" firstHeaderRow="1" firstDataRow="3" firstDataCol="3" rowPageCount="1" colPageCount="1"/>
  <pivotFields count="26">
    <pivotField axis="axisPage" compact="0" outline="0" multipleItemSelectionAllowed="1" showAll="0" defaultSubtotal="0">
      <items count="3">
        <item x="1"/>
        <item h="1"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7"/>
    <field x="8"/>
  </rowFields>
  <rowItems count="11">
    <i>
      <x/>
      <x v="7"/>
      <x v="11"/>
    </i>
    <i>
      <x v="2"/>
      <x v="12"/>
      <x v="8"/>
    </i>
    <i>
      <x v="7"/>
      <x v="14"/>
      <x v="14"/>
    </i>
    <i r="1">
      <x v="17"/>
      <x v="18"/>
    </i>
    <i>
      <x v="12"/>
      <x v="13"/>
      <x v="13"/>
    </i>
    <i>
      <x v="13"/>
      <x v="15"/>
      <x v="15"/>
    </i>
    <i>
      <x v="14"/>
      <x v="16"/>
      <x v="16"/>
    </i>
    <i r="2">
      <x v="17"/>
    </i>
    <i>
      <x v="15"/>
      <x v="18"/>
      <x v="19"/>
    </i>
    <i>
      <x v="16"/>
      <x v="19"/>
      <x v="20"/>
    </i>
    <i t="grand">
      <x/>
    </i>
  </rowItems>
  <colFields count="2">
    <field x="1"/>
    <field x="15"/>
  </colFields>
  <colItems count="7">
    <i>
      <x/>
      <x/>
    </i>
    <i r="1">
      <x v="1"/>
    </i>
    <i>
      <x v="1"/>
      <x/>
    </i>
    <i r="1">
      <x v="2"/>
    </i>
    <i>
      <x v="2"/>
      <x/>
    </i>
    <i r="1">
      <x v="1"/>
    </i>
    <i r="1">
      <x v="2"/>
    </i>
  </colItems>
  <pageFields count="1">
    <pageField fld="0" hier="-1"/>
  </pageFields>
  <dataFields count="1">
    <dataField name="Cuenta de Nombre cientific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3000000}" name="TablaDinámica6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76:F81" firstHeaderRow="1" firstDataRow="3" firstDataCol="3" rowPageCount="2" colPageCount="1"/>
  <pivotFields count="26">
    <pivotField axis="axisPage" compact="0" outline="0" multipleItemSelectionAllowed="1" showAll="0" defaultSubtotal="0">
      <items count="3">
        <item h="1" x="1"/>
        <item h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h="1" x="0"/>
        <item h="1"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7"/>
    <field x="8"/>
  </rowFields>
  <rowItems count="3">
    <i>
      <x v="2"/>
      <x v="12"/>
      <x v="8"/>
    </i>
    <i>
      <x v="4"/>
      <x v="1"/>
      <x v="9"/>
    </i>
    <i t="grand">
      <x/>
    </i>
  </rowItems>
  <colFields count="2">
    <field x="1"/>
    <field x="-2"/>
  </colFields>
  <colItems count="2">
    <i>
      <x v="1"/>
      <x/>
    </i>
    <i r="1" i="1">
      <x v="1"/>
    </i>
  </colItems>
  <pageFields count="2">
    <pageField fld="0" hier="-1"/>
    <pageField fld="12" hier="-1"/>
  </pageFields>
  <dataFields count="2">
    <dataField name="Cuenta de Nombre_Esp" fld="5" subtotal="count" baseField="0" baseItem="0"/>
    <dataField name="Cuenta de Nombre cientifico" fld="7" subtotal="count" showDataAs="percentOfCol" baseField="7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TablaDinámica3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55:G68" firstHeaderRow="1" firstDataRow="3" firstDataCol="3" rowPageCount="1" colPageCount="1"/>
  <pivotFields count="26">
    <pivotField axis="axisPage" compact="0" outline="0" multipleItemSelectionAllowed="1" showAll="0" defaultSubtotal="0">
      <items count="3">
        <item h="1" x="1"/>
        <item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7"/>
    <field x="8"/>
  </rowFields>
  <rowItems count="11">
    <i>
      <x/>
      <x v="7"/>
      <x v="11"/>
    </i>
    <i>
      <x v="1"/>
      <x v="26"/>
      <x v="27"/>
    </i>
    <i>
      <x v="3"/>
      <x v="10"/>
      <x v="5"/>
    </i>
    <i>
      <x v="12"/>
      <x v="13"/>
      <x v="13"/>
    </i>
    <i>
      <x v="17"/>
      <x v="20"/>
      <x v="21"/>
    </i>
    <i>
      <x v="18"/>
      <x v="21"/>
      <x v="22"/>
    </i>
    <i>
      <x v="19"/>
      <x v="22"/>
      <x v="23"/>
    </i>
    <i>
      <x v="20"/>
      <x v="23"/>
      <x v="24"/>
    </i>
    <i>
      <x v="21"/>
      <x v="24"/>
      <x v="25"/>
    </i>
    <i>
      <x v="22"/>
      <x v="25"/>
      <x v="26"/>
    </i>
    <i t="grand">
      <x/>
    </i>
  </rowItems>
  <colFields count="2">
    <field x="1"/>
    <field x="15"/>
  </colFields>
  <colItems count="3">
    <i>
      <x/>
      <x/>
    </i>
    <i>
      <x v="1"/>
      <x/>
    </i>
    <i>
      <x v="2"/>
      <x/>
    </i>
  </colItems>
  <pageFields count="1">
    <pageField fld="0" hier="-1"/>
  </pageFields>
  <dataFields count="1">
    <dataField name="Cuenta de Nombre cientific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3000000}" name="TablaDinámica5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3:K19" firstHeaderRow="1" firstDataRow="3" firstDataCol="4" rowPageCount="1" colPageCount="1"/>
  <pivotFields count="26">
    <pivotField axis="axisPage" compact="0" outline="0" multipleItemSelectionAllowed="1" showAll="0" defaultSubtotal="0">
      <items count="3">
        <item h="1" x="1"/>
        <item h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6"/>
    <field x="7"/>
    <field x="8"/>
    <field x="9"/>
  </rowFields>
  <rowItems count="14">
    <i>
      <x/>
      <x v="7"/>
      <x v="11"/>
      <x/>
    </i>
    <i>
      <x v="1"/>
      <x v="8"/>
      <x v="12"/>
      <x/>
    </i>
    <i>
      <x v="2"/>
      <x v="12"/>
      <x v="8"/>
      <x/>
    </i>
    <i>
      <x v="3"/>
      <x v="10"/>
      <x v="5"/>
      <x v="1"/>
    </i>
    <i>
      <x v="4"/>
      <x v="1"/>
      <x v="9"/>
      <x v="1"/>
    </i>
    <i>
      <x v="5"/>
      <x v="4"/>
      <x v="6"/>
      <x/>
    </i>
    <i>
      <x v="6"/>
      <x v="11"/>
      <x v="10"/>
      <x v="1"/>
    </i>
    <i>
      <x v="7"/>
      <x v="9"/>
      <x v="2"/>
      <x v="1"/>
    </i>
    <i>
      <x v="8"/>
      <x v="5"/>
      <x v="1"/>
      <x/>
    </i>
    <i>
      <x v="9"/>
      <x/>
      <x/>
      <x v="1"/>
    </i>
    <i>
      <x v="10"/>
      <x v="3"/>
      <x v="7"/>
      <x/>
    </i>
    <i r="1">
      <x v="6"/>
      <x v="4"/>
      <x v="1"/>
    </i>
    <i>
      <x v="11"/>
      <x v="2"/>
      <x v="3"/>
      <x v="1"/>
    </i>
    <i t="grand">
      <x/>
    </i>
  </rowItems>
  <colFields count="2">
    <field x="1"/>
    <field x="-2"/>
  </colFields>
  <colItems count="6">
    <i>
      <x v="2"/>
      <x/>
    </i>
    <i r="1" i="1">
      <x v="1"/>
    </i>
    <i>
      <x/>
      <x/>
    </i>
    <i r="1" i="1">
      <x v="1"/>
    </i>
    <i>
      <x v="1"/>
      <x/>
    </i>
    <i r="1" i="1">
      <x v="1"/>
    </i>
  </colItems>
  <pageFields count="1">
    <pageField fld="0" hier="-1"/>
  </pageFields>
  <dataFields count="2">
    <dataField name="Cuenta de Nombre_Esp" fld="5" subtotal="count" baseField="0" baseItem="0"/>
    <dataField name="Cuenta de Nombre cientifico" fld="7" subtotal="count" showDataAs="percentOfCol" baseField="7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5000000}" name="TablaDinámica7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87:E93" firstHeaderRow="1" firstDataRow="3" firstDataCol="1" rowPageCount="1" colPageCount="1"/>
  <pivotFields count="26">
    <pivotField axis="axisRow" compact="0" outline="0" multipleItemSelectionAllowed="1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 defaultSubtotal="0">
      <items count="3">
        <item h="1" x="0"/>
        <item h="1"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1"/>
    <field x="24"/>
  </colFields>
  <colItems count="3">
    <i>
      <x v="2"/>
      <x/>
    </i>
    <i r="1">
      <x v="1"/>
    </i>
    <i r="1">
      <x v="2"/>
    </i>
  </colItems>
  <pageFields count="1">
    <pageField fld="12" hier="-1"/>
  </pageFields>
  <dataFields count="1">
    <dataField name="Cuenta de Nombre_Esp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4000000}" name="TablaDinámica6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76:G80" firstHeaderRow="1" firstDataRow="3" firstDataCol="4" rowPageCount="1" colPageCount="1"/>
  <pivotFields count="26">
    <pivotField axis="axisRow" compact="0" outline="0" multipleItemSelectionAllowed="1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h="1" x="0"/>
        <item x="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6"/>
    <field x="7"/>
    <field x="8"/>
  </rowFields>
  <rowItems count="2">
    <i>
      <x v="1"/>
      <x v="19"/>
      <x v="22"/>
      <x v="23"/>
    </i>
    <i t="grand">
      <x/>
    </i>
  </rowItems>
  <colFields count="2">
    <field x="1"/>
    <field x="-2"/>
  </colFields>
  <colItems count="2">
    <i>
      <x/>
      <x/>
    </i>
    <i r="1" i="1">
      <x v="1"/>
    </i>
  </colItems>
  <pageFields count="1">
    <pageField fld="12" hier="-1"/>
  </pageFields>
  <dataFields count="2">
    <dataField name="Cuenta de Nombre_Esp" fld="5" subtotal="count" baseField="0" baseItem="0"/>
    <dataField name="Cuenta de Nombre cientifico" fld="7" subtotal="count" showDataAs="percentOfCol" baseField="7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2000000}" name="TablaDinámica3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55:G71" firstHeaderRow="1" firstDataRow="3" firstDataCol="3" rowPageCount="1" colPageCount="1"/>
  <pivotFields count="26">
    <pivotField axis="axisPage" compact="0" outline="0" multipleItemSelectionAllowed="1" showAll="0" defaultSubtotal="0">
      <items count="3">
        <item h="1" x="1"/>
        <item h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7"/>
    <field x="8"/>
  </rowFields>
  <rowItems count="14">
    <i>
      <x/>
      <x v="7"/>
      <x v="11"/>
    </i>
    <i>
      <x v="1"/>
      <x v="8"/>
      <x v="12"/>
    </i>
    <i>
      <x v="2"/>
      <x v="12"/>
      <x v="8"/>
    </i>
    <i>
      <x v="3"/>
      <x v="10"/>
      <x v="5"/>
    </i>
    <i>
      <x v="4"/>
      <x v="1"/>
      <x v="9"/>
    </i>
    <i>
      <x v="5"/>
      <x v="4"/>
      <x v="6"/>
    </i>
    <i>
      <x v="6"/>
      <x v="11"/>
      <x v="10"/>
    </i>
    <i>
      <x v="7"/>
      <x v="9"/>
      <x v="2"/>
    </i>
    <i>
      <x v="8"/>
      <x v="5"/>
      <x v="1"/>
    </i>
    <i>
      <x v="9"/>
      <x/>
      <x/>
    </i>
    <i>
      <x v="10"/>
      <x v="3"/>
      <x v="7"/>
    </i>
    <i r="1">
      <x v="6"/>
      <x v="4"/>
    </i>
    <i>
      <x v="11"/>
      <x v="2"/>
      <x v="3"/>
    </i>
    <i t="grand">
      <x/>
    </i>
  </rowItems>
  <colFields count="2">
    <field x="1"/>
    <field x="15"/>
  </colFields>
  <colItems count="3">
    <i>
      <x/>
      <x/>
    </i>
    <i>
      <x v="1"/>
      <x/>
    </i>
    <i>
      <x v="2"/>
      <x/>
    </i>
  </colItems>
  <pageFields count="1">
    <pageField fld="0" hier="-1"/>
  </pageFields>
  <dataFields count="1">
    <dataField name="Cuenta de Nombre cientific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101:K110" firstHeaderRow="1" firstDataRow="3" firstDataCol="2" rowPageCount="1" colPageCount="1"/>
  <pivotFields count="26">
    <pivotField axis="axisRow" compact="0" outline="0" multipleItemSelectionAllowed="1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9"/>
  </rowFields>
  <rowItems count="7">
    <i>
      <x/>
      <x/>
    </i>
    <i r="1">
      <x v="1"/>
    </i>
    <i>
      <x v="1"/>
      <x/>
    </i>
    <i r="1">
      <x v="1"/>
    </i>
    <i>
      <x v="2"/>
      <x/>
    </i>
    <i r="1">
      <x v="1"/>
    </i>
    <i t="grand">
      <x/>
    </i>
  </rowItems>
  <colFields count="2">
    <field x="1"/>
    <field x="24"/>
  </colFields>
  <colItems count="8">
    <i>
      <x/>
      <x/>
    </i>
    <i r="1">
      <x v="1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pageFields count="1">
    <pageField fld="12" hier="-1"/>
  </pageFields>
  <dataFields count="1">
    <dataField name="Cuenta de Nombre_Esp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1000000}" name="TablaDinámica2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B29:D44" firstHeaderRow="1" firstDataRow="1" firstDataCol="2" rowPageCount="1" colPageCount="1"/>
  <pivotFields count="26">
    <pivotField axis="axisPage" compact="0" outline="0" multipleItemSelectionAllowed="1" showAll="0" defaultSubtotal="0">
      <items count="3">
        <item h="1" x="1"/>
        <item h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7"/>
  </rowFields>
  <rowItems count="15">
    <i>
      <x/>
      <x/>
    </i>
    <i r="1">
      <x v="2"/>
    </i>
    <i r="1">
      <x v="3"/>
    </i>
    <i r="1">
      <x v="9"/>
    </i>
    <i r="1">
      <x v="11"/>
    </i>
    <i>
      <x v="1"/>
      <x v="1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2"/>
    </i>
    <i>
      <x v="2"/>
      <x v="3"/>
    </i>
    <i r="1">
      <x v="7"/>
    </i>
  </rowItems>
  <colItems count="1">
    <i/>
  </colItems>
  <pageFields count="1">
    <pageField fld="0" hier="-1"/>
  </pageFields>
  <dataFields count="1">
    <dataField name="Cuenta de Nombre cientific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4000000}" name="TablaDinámica6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76:F81" firstHeaderRow="1" firstDataRow="3" firstDataCol="3" rowPageCount="2" colPageCount="1"/>
  <pivotFields count="26">
    <pivotField axis="axisPage" compact="0" outline="0" multipleItemSelectionAllowed="1" showAll="0" defaultSubtotal="0">
      <items count="3">
        <item h="1" x="1"/>
        <item h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h="1" x="0"/>
        <item h="1"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7"/>
    <field x="8"/>
  </rowFields>
  <rowItems count="3">
    <i>
      <x v="2"/>
      <x v="12"/>
      <x v="8"/>
    </i>
    <i>
      <x v="4"/>
      <x v="1"/>
      <x v="9"/>
    </i>
    <i t="grand">
      <x/>
    </i>
  </rowItems>
  <colFields count="2">
    <field x="1"/>
    <field x="-2"/>
  </colFields>
  <colItems count="2">
    <i>
      <x v="1"/>
      <x/>
    </i>
    <i r="1" i="1">
      <x v="1"/>
    </i>
  </colItems>
  <pageFields count="2">
    <pageField fld="0" hier="-1"/>
    <pageField fld="12" hier="-1"/>
  </pageFields>
  <dataFields count="2">
    <dataField name="Cuenta de Nombre_Esp" fld="5" subtotal="count" baseField="0" baseItem="0"/>
    <dataField name="Cuenta de Nombre cientifico" fld="7" subtotal="count" showDataAs="percentOfCol" baseField="7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C103:E108" firstHeaderRow="1" firstDataRow="2" firstDataCol="1" rowPageCount="4" colPageCount="1"/>
  <pivotFields count="26">
    <pivotField axis="axisPage" compact="0" outline="0" multipleItemSelectionAllowed="1" showAll="0" defaultSubtotal="0">
      <items count="3">
        <item x="1"/>
        <item h="1"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1"/>
        <item h="1" x="0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5"/>
  </rowFields>
  <rowItems count="4">
    <i>
      <x/>
    </i>
    <i>
      <x v="1"/>
    </i>
    <i>
      <x v="2"/>
    </i>
    <i t="grand">
      <x/>
    </i>
  </rowItems>
  <colFields count="1">
    <field x="1"/>
  </colFields>
  <colItems count="2">
    <i>
      <x/>
    </i>
    <i>
      <x v="2"/>
    </i>
  </colItems>
  <pageFields count="4">
    <pageField fld="12" hier="-1"/>
    <pageField fld="24" hier="-1"/>
    <pageField fld="0" hier="-1"/>
    <pageField fld="10" hier="-1"/>
  </pageFields>
  <dataFields count="1">
    <dataField name="Cuenta de Nombre_Esp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5000000}" name="TablaDinámica7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87:E93" firstHeaderRow="1" firstDataRow="3" firstDataCol="1" rowPageCount="1" colPageCount="1"/>
  <pivotFields count="26">
    <pivotField axis="axisRow" compact="0" outline="0" multipleItemSelectionAllowed="1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 defaultSubtotal="0">
      <items count="3">
        <item h="1" x="0"/>
        <item h="1"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1"/>
    <field x="24"/>
  </colFields>
  <colItems count="3">
    <i>
      <x v="2"/>
      <x/>
    </i>
    <i r="1">
      <x v="1"/>
    </i>
    <i r="1">
      <x v="2"/>
    </i>
  </colItems>
  <pageFields count="1">
    <pageField fld="12" hier="-1"/>
  </pageFields>
  <dataFields count="1">
    <dataField name="Cuenta de Nombre_Esp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3000000}" name="TablaDinámica5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3:K16" firstHeaderRow="1" firstDataRow="3" firstDataCol="4" rowPageCount="1" colPageCount="1"/>
  <pivotFields count="26">
    <pivotField axis="axisPage" compact="0" outline="0" multipleItemSelectionAllowed="1" showAll="0" defaultSubtotal="0">
      <items count="3">
        <item x="1"/>
        <item h="1"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6"/>
    <field x="7"/>
    <field x="8"/>
    <field x="9"/>
  </rowFields>
  <rowItems count="11">
    <i>
      <x/>
      <x v="7"/>
      <x v="11"/>
      <x/>
    </i>
    <i>
      <x v="2"/>
      <x v="12"/>
      <x v="8"/>
      <x/>
    </i>
    <i>
      <x v="7"/>
      <x v="14"/>
      <x v="14"/>
      <x/>
    </i>
    <i r="1">
      <x v="17"/>
      <x v="18"/>
      <x/>
    </i>
    <i>
      <x v="12"/>
      <x v="13"/>
      <x v="13"/>
      <x/>
    </i>
    <i>
      <x v="13"/>
      <x v="15"/>
      <x v="15"/>
      <x v="1"/>
    </i>
    <i>
      <x v="14"/>
      <x v="16"/>
      <x v="16"/>
      <x/>
    </i>
    <i r="2">
      <x v="17"/>
      <x/>
    </i>
    <i>
      <x v="15"/>
      <x v="18"/>
      <x v="19"/>
      <x/>
    </i>
    <i>
      <x v="16"/>
      <x v="19"/>
      <x v="20"/>
      <x/>
    </i>
    <i t="grand">
      <x/>
    </i>
  </rowItems>
  <colFields count="2">
    <field x="1"/>
    <field x="-2"/>
  </colFields>
  <colItems count="6">
    <i>
      <x v="1"/>
      <x/>
    </i>
    <i r="1" i="1">
      <x v="1"/>
    </i>
    <i>
      <x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Cuenta de Nombre_Esp" fld="5" subtotal="count" baseField="0" baseItem="0"/>
    <dataField name="Cuenta de Nombre cientifico" fld="7" subtotal="count" showDataAs="percentOfCol" baseField="7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laDinámica2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B29:D39" firstHeaderRow="1" firstDataRow="1" firstDataCol="2" rowPageCount="1" colPageCount="1"/>
  <pivotFields count="26">
    <pivotField axis="axisPage" compact="0" outline="0" multipleItemSelectionAllowed="1" showAll="0" defaultSubtotal="0">
      <items count="3">
        <item x="1"/>
        <item h="1"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7"/>
  </rowFields>
  <rowItems count="10">
    <i>
      <x/>
      <x v="7"/>
    </i>
    <i r="1">
      <x v="18"/>
    </i>
    <i r="1">
      <x v="19"/>
    </i>
    <i>
      <x v="1"/>
      <x v="13"/>
    </i>
    <i r="1">
      <x v="17"/>
    </i>
    <i>
      <x v="2"/>
      <x v="12"/>
    </i>
    <i r="1">
      <x v="13"/>
    </i>
    <i r="1">
      <x v="14"/>
    </i>
    <i r="1">
      <x v="15"/>
    </i>
    <i r="1">
      <x v="16"/>
    </i>
  </rowItems>
  <colItems count="1">
    <i/>
  </colItems>
  <pageFields count="1">
    <pageField fld="0" hier="-1"/>
  </pageFields>
  <dataFields count="1">
    <dataField name="Cuenta de Nombre cientific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B29:D40" firstHeaderRow="1" firstDataRow="1" firstDataCol="2" rowPageCount="1" colPageCount="1"/>
  <pivotFields count="26">
    <pivotField axis="axisPage" compact="0" outline="0" multipleItemSelectionAllowed="1" showAll="0" defaultSubtotal="0">
      <items count="3">
        <item h="1" x="1"/>
        <item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7"/>
  </rowFields>
  <rowItems count="11">
    <i>
      <x/>
      <x v="20"/>
    </i>
    <i r="1">
      <x v="21"/>
    </i>
    <i r="1">
      <x v="22"/>
    </i>
    <i r="1">
      <x v="23"/>
    </i>
    <i>
      <x v="1"/>
      <x v="25"/>
    </i>
    <i r="1">
      <x v="26"/>
    </i>
    <i>
      <x v="2"/>
      <x v="7"/>
    </i>
    <i r="1">
      <x v="10"/>
    </i>
    <i r="1">
      <x v="13"/>
    </i>
    <i r="1">
      <x v="21"/>
    </i>
    <i r="1">
      <x v="24"/>
    </i>
  </rowItems>
  <colItems count="1">
    <i/>
  </colItems>
  <pageFields count="1">
    <pageField fld="0" hier="-1"/>
  </pageFields>
  <dataFields count="1">
    <dataField name="Cuenta de Nombre cientific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2000000}" name="TablaDinámica5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3:K16" firstHeaderRow="1" firstDataRow="3" firstDataCol="4" rowPageCount="1" colPageCount="1"/>
  <pivotFields count="26">
    <pivotField axis="axisPage" compact="0" outline="0" multipleItemSelectionAllowed="1" showAll="0" defaultSubtotal="0">
      <items count="3">
        <item h="1" x="1"/>
        <item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11"/>
        <item x="8"/>
        <item x="6"/>
        <item x="9"/>
        <item x="10"/>
        <item x="7"/>
        <item x="4"/>
        <item x="1"/>
        <item x="5"/>
        <item x="3"/>
        <item x="0"/>
        <item x="2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7">
        <item x="3"/>
        <item x="11"/>
        <item x="2"/>
        <item x="0"/>
        <item x="7"/>
        <item x="5"/>
        <item x="8"/>
        <item x="12"/>
        <item x="9"/>
        <item x="1"/>
        <item x="10"/>
        <item x="4"/>
        <item x="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5"/>
        <item x="1"/>
        <item x="2"/>
        <item x="8"/>
        <item x="10"/>
        <item x="7"/>
        <item x="0"/>
        <item x="6"/>
        <item x="11"/>
        <item x="4"/>
        <item x="12"/>
        <item x="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6"/>
    <field x="7"/>
    <field x="8"/>
    <field x="9"/>
  </rowFields>
  <rowItems count="11">
    <i>
      <x/>
      <x v="7"/>
      <x v="11"/>
      <x/>
    </i>
    <i>
      <x v="1"/>
      <x v="26"/>
      <x v="27"/>
      <x v="1"/>
    </i>
    <i>
      <x v="3"/>
      <x v="10"/>
      <x v="5"/>
      <x v="1"/>
    </i>
    <i>
      <x v="12"/>
      <x v="13"/>
      <x v="13"/>
      <x/>
    </i>
    <i>
      <x v="17"/>
      <x v="20"/>
      <x v="21"/>
      <x v="1"/>
    </i>
    <i>
      <x v="18"/>
      <x v="21"/>
      <x v="22"/>
      <x/>
    </i>
    <i>
      <x v="19"/>
      <x v="22"/>
      <x v="23"/>
      <x v="1"/>
    </i>
    <i>
      <x v="20"/>
      <x v="23"/>
      <x v="24"/>
      <x v="1"/>
    </i>
    <i>
      <x v="21"/>
      <x v="24"/>
      <x v="25"/>
      <x v="1"/>
    </i>
    <i>
      <x v="22"/>
      <x v="25"/>
      <x v="26"/>
      <x v="1"/>
    </i>
    <i t="grand">
      <x/>
    </i>
  </rowItems>
  <colFields count="2">
    <field x="1"/>
    <field x="-2"/>
  </colFields>
  <colItems count="6">
    <i>
      <x v="1"/>
      <x/>
    </i>
    <i r="1" i="1">
      <x v="1"/>
    </i>
    <i>
      <x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Cuenta de Nombre_Esp" fld="5" subtotal="count" baseField="0" baseItem="0"/>
    <dataField name="Cuenta de Nombre cientifico" fld="7" subtotal="count" showDataAs="percentOfCol" baseField="7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4000000}" name="TablaDinámica7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B87:D91" firstHeaderRow="1" firstDataRow="3" firstDataCol="1" rowPageCount="1" colPageCount="1"/>
  <pivotFields count="26">
    <pivotField axis="axisRow" compact="0" outline="0" multipleItemSelectionAllowed="1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sortType="ascending" defaultSubtotal="0">
      <items count="3">
        <item x="0"/>
        <item h="1" x="1"/>
        <item h="1"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h="1" x="0"/>
        <item x="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2">
    <i>
      <x v="1"/>
    </i>
    <i t="grand">
      <x/>
    </i>
  </rowItems>
  <colFields count="2">
    <field x="1"/>
    <field x="24"/>
  </colFields>
  <colItems count="1">
    <i>
      <x/>
      <x/>
    </i>
  </colItems>
  <pageFields count="1">
    <pageField fld="12" hier="-1"/>
  </pageFields>
  <dataFields count="1">
    <dataField name="Cuenta de Nombre_Esp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A2:J375" totalsRowShown="0" headerRowDxfId="7">
  <sortState xmlns:xlrd2="http://schemas.microsoft.com/office/spreadsheetml/2017/richdata2" ref="A3:K373">
    <sortCondition ref="B1:B372"/>
  </sortState>
  <tableColumns count="10">
    <tableColumn id="1" xr3:uid="{00000000-0010-0000-0000-000001000000}" name="SPP" dataDxfId="6"/>
    <tableColumn id="2" xr3:uid="{00000000-0010-0000-0000-000002000000}" name="Columna1" dataDxfId="5"/>
    <tableColumn id="5" xr3:uid="{00000000-0010-0000-0000-000005000000}" name="FLIA" dataDxfId="4"/>
    <tableColumn id="3" xr3:uid="{00000000-0010-0000-0000-000003000000}" name="NC" dataDxfId="3"/>
    <tableColumn id="14" xr3:uid="{00000000-0010-0000-0000-00000E000000}" name="Nombre Común" dataDxfId="2"/>
    <tableColumn id="6" xr3:uid="{00000000-0010-0000-0000-000006000000}" name="ORIGEN" dataDxfId="1"/>
    <tableColumn id="7" xr3:uid="{00000000-0010-0000-0000-000007000000}" name="Incluida en el MSUJBB"/>
    <tableColumn id="8" xr3:uid="{00000000-0010-0000-0000-000008000000}" name="Porte"/>
    <tableColumn id="10" xr3:uid="{00000000-0010-0000-0000-00000A000000}" name="Columna2"/>
    <tableColumn id="9" xr3:uid="{00000000-0010-0000-0000-000009000000}" name="Mad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openxmlformats.org/officeDocument/2006/relationships/pivotTable" Target="../pivotTables/pivotTable11.xml"/><Relationship Id="rId4" Type="http://schemas.openxmlformats.org/officeDocument/2006/relationships/pivotTable" Target="../pivotTables/pivotTable1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4.xml"/><Relationship Id="rId2" Type="http://schemas.openxmlformats.org/officeDocument/2006/relationships/pivotTable" Target="../pivotTables/pivotTable13.xml"/><Relationship Id="rId1" Type="http://schemas.openxmlformats.org/officeDocument/2006/relationships/pivotTable" Target="../pivotTables/pivotTable12.xml"/><Relationship Id="rId6" Type="http://schemas.openxmlformats.org/officeDocument/2006/relationships/pivotTable" Target="../pivotTables/pivotTable17.xml"/><Relationship Id="rId5" Type="http://schemas.openxmlformats.org/officeDocument/2006/relationships/pivotTable" Target="../pivotTables/pivotTable16.xml"/><Relationship Id="rId4" Type="http://schemas.openxmlformats.org/officeDocument/2006/relationships/pivotTable" Target="../pivotTables/pivot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39"/>
  <sheetViews>
    <sheetView topLeftCell="B1" workbookViewId="0">
      <selection activeCell="F13" sqref="F13"/>
    </sheetView>
  </sheetViews>
  <sheetFormatPr baseColWidth="10" defaultRowHeight="15" x14ac:dyDescent="0.25"/>
  <cols>
    <col min="7" max="7" width="17.85546875" bestFit="1" customWidth="1"/>
  </cols>
  <sheetData>
    <row r="2" spans="3:8" x14ac:dyDescent="0.25">
      <c r="C2" s="142" t="s">
        <v>46</v>
      </c>
      <c r="D2" s="142"/>
      <c r="F2" s="142" t="s">
        <v>46</v>
      </c>
      <c r="G2" s="142"/>
      <c r="H2" s="142"/>
    </row>
    <row r="3" spans="3:8" x14ac:dyDescent="0.25">
      <c r="C3" s="5" t="s">
        <v>22</v>
      </c>
      <c r="D3" s="5" t="s">
        <v>38</v>
      </c>
      <c r="F3" s="5" t="s">
        <v>22</v>
      </c>
      <c r="G3" s="5" t="s">
        <v>41</v>
      </c>
      <c r="H3" s="5" t="s">
        <v>49</v>
      </c>
    </row>
    <row r="4" spans="3:8" x14ac:dyDescent="0.25">
      <c r="C4" s="6">
        <v>1</v>
      </c>
      <c r="D4" s="6">
        <v>4</v>
      </c>
      <c r="F4" s="6">
        <v>1</v>
      </c>
      <c r="G4" s="6" t="s">
        <v>42</v>
      </c>
      <c r="H4" s="8">
        <v>73.192555999999996</v>
      </c>
    </row>
    <row r="5" spans="3:8" x14ac:dyDescent="0.25">
      <c r="C5" s="6">
        <v>2</v>
      </c>
      <c r="D5" s="6">
        <v>3</v>
      </c>
      <c r="F5" s="142" t="s">
        <v>35</v>
      </c>
      <c r="G5" s="142"/>
      <c r="H5" s="8">
        <v>73.192555999999996</v>
      </c>
    </row>
    <row r="6" spans="3:8" x14ac:dyDescent="0.25">
      <c r="C6" s="6">
        <v>3</v>
      </c>
      <c r="D6" s="6">
        <v>9</v>
      </c>
      <c r="F6" s="6">
        <v>2</v>
      </c>
      <c r="G6" s="6" t="s">
        <v>44</v>
      </c>
      <c r="H6" s="7">
        <v>295.485839</v>
      </c>
    </row>
    <row r="7" spans="3:8" x14ac:dyDescent="0.25">
      <c r="F7" s="143" t="s">
        <v>36</v>
      </c>
      <c r="G7" s="144"/>
      <c r="H7" s="8">
        <v>295.485839</v>
      </c>
    </row>
    <row r="8" spans="3:8" x14ac:dyDescent="0.25">
      <c r="F8" s="6">
        <v>3</v>
      </c>
      <c r="G8" s="6" t="s">
        <v>44</v>
      </c>
      <c r="H8" s="7">
        <v>136.94088099999999</v>
      </c>
    </row>
    <row r="9" spans="3:8" x14ac:dyDescent="0.25">
      <c r="F9" s="6">
        <v>3</v>
      </c>
      <c r="G9" s="6" t="s">
        <v>45</v>
      </c>
      <c r="H9" s="7">
        <v>39.300507000000003</v>
      </c>
    </row>
    <row r="10" spans="3:8" x14ac:dyDescent="0.25">
      <c r="F10" s="142" t="s">
        <v>34</v>
      </c>
      <c r="G10" s="142"/>
      <c r="H10" s="8">
        <v>176.241388</v>
      </c>
    </row>
    <row r="15" spans="3:8" x14ac:dyDescent="0.25">
      <c r="C15" s="142" t="s">
        <v>48</v>
      </c>
      <c r="D15" s="142"/>
      <c r="F15" s="142" t="s">
        <v>48</v>
      </c>
      <c r="G15" s="142"/>
      <c r="H15" s="142"/>
    </row>
    <row r="16" spans="3:8" x14ac:dyDescent="0.25">
      <c r="C16" s="5" t="s">
        <v>22</v>
      </c>
      <c r="D16" s="5" t="s">
        <v>38</v>
      </c>
      <c r="F16" s="5" t="s">
        <v>22</v>
      </c>
      <c r="G16" s="5" t="s">
        <v>41</v>
      </c>
      <c r="H16" s="5" t="s">
        <v>49</v>
      </c>
    </row>
    <row r="17" spans="3:8" x14ac:dyDescent="0.25">
      <c r="C17" s="6">
        <v>1</v>
      </c>
      <c r="D17" s="9">
        <v>4</v>
      </c>
      <c r="F17" s="5">
        <v>1</v>
      </c>
      <c r="G17" s="6" t="s">
        <v>43</v>
      </c>
      <c r="H17" s="7">
        <v>14.013373</v>
      </c>
    </row>
    <row r="18" spans="3:8" x14ac:dyDescent="0.25">
      <c r="C18" s="6">
        <v>2</v>
      </c>
      <c r="D18" s="9">
        <v>2</v>
      </c>
      <c r="F18" s="5">
        <v>1</v>
      </c>
      <c r="G18" s="6" t="s">
        <v>47</v>
      </c>
      <c r="H18" s="7">
        <v>100.81746</v>
      </c>
    </row>
    <row r="19" spans="3:8" x14ac:dyDescent="0.25">
      <c r="C19" s="6">
        <v>3</v>
      </c>
      <c r="D19" s="9">
        <v>7</v>
      </c>
      <c r="F19" s="142" t="s">
        <v>35</v>
      </c>
      <c r="G19" s="142"/>
      <c r="H19" s="8">
        <v>114.830833</v>
      </c>
    </row>
    <row r="20" spans="3:8" x14ac:dyDescent="0.25">
      <c r="F20" s="5">
        <v>2</v>
      </c>
      <c r="G20" s="6" t="s">
        <v>47</v>
      </c>
      <c r="H20" s="7">
        <v>179.655878</v>
      </c>
    </row>
    <row r="21" spans="3:8" x14ac:dyDescent="0.25">
      <c r="F21" s="142" t="s">
        <v>36</v>
      </c>
      <c r="G21" s="142"/>
      <c r="H21" s="8">
        <v>179.655878</v>
      </c>
    </row>
    <row r="22" spans="3:8" x14ac:dyDescent="0.25">
      <c r="F22" s="5">
        <v>3</v>
      </c>
      <c r="G22" s="6" t="s">
        <v>47</v>
      </c>
      <c r="H22" s="7">
        <v>58.641323999999997</v>
      </c>
    </row>
    <row r="23" spans="3:8" x14ac:dyDescent="0.25">
      <c r="F23" s="142" t="s">
        <v>34</v>
      </c>
      <c r="G23" s="142"/>
      <c r="H23" s="8">
        <v>58.641323999999997</v>
      </c>
    </row>
    <row r="29" spans="3:8" x14ac:dyDescent="0.25">
      <c r="C29" s="142" t="s">
        <v>37</v>
      </c>
      <c r="D29" s="142"/>
      <c r="F29" s="142" t="s">
        <v>37</v>
      </c>
      <c r="G29" s="142"/>
      <c r="H29" s="142"/>
    </row>
    <row r="30" spans="3:8" x14ac:dyDescent="0.25">
      <c r="C30" s="5" t="s">
        <v>22</v>
      </c>
      <c r="D30" s="5" t="s">
        <v>38</v>
      </c>
      <c r="F30" s="5" t="s">
        <v>22</v>
      </c>
      <c r="G30" s="5" t="s">
        <v>41</v>
      </c>
      <c r="H30" s="5" t="s">
        <v>49</v>
      </c>
    </row>
    <row r="31" spans="3:8" x14ac:dyDescent="0.25">
      <c r="C31" s="6">
        <v>1</v>
      </c>
      <c r="D31" s="6">
        <v>10</v>
      </c>
      <c r="F31" s="6">
        <v>1</v>
      </c>
      <c r="G31" s="6" t="s">
        <v>39</v>
      </c>
      <c r="H31" s="7">
        <v>93.095515000000006</v>
      </c>
    </row>
    <row r="32" spans="3:8" x14ac:dyDescent="0.25">
      <c r="C32" s="6">
        <v>2</v>
      </c>
      <c r="D32" s="6">
        <v>11</v>
      </c>
      <c r="F32" s="6">
        <v>1</v>
      </c>
      <c r="G32" s="6" t="s">
        <v>40</v>
      </c>
      <c r="H32" s="7">
        <v>97.815586999999994</v>
      </c>
    </row>
    <row r="33" spans="3:8" x14ac:dyDescent="0.25">
      <c r="C33" s="6">
        <v>3</v>
      </c>
      <c r="D33" s="6">
        <v>5</v>
      </c>
      <c r="F33" s="142" t="s">
        <v>35</v>
      </c>
      <c r="G33" s="142"/>
      <c r="H33" s="8">
        <v>190.911102</v>
      </c>
    </row>
    <row r="34" spans="3:8" x14ac:dyDescent="0.25">
      <c r="F34" s="6">
        <v>2</v>
      </c>
      <c r="G34" s="6" t="s">
        <v>39</v>
      </c>
      <c r="H34" s="7">
        <v>93.095513999999994</v>
      </c>
    </row>
    <row r="35" spans="3:8" x14ac:dyDescent="0.25">
      <c r="F35" s="6">
        <v>2</v>
      </c>
      <c r="G35" s="6" t="s">
        <v>40</v>
      </c>
      <c r="H35" s="7">
        <v>133.439887</v>
      </c>
    </row>
    <row r="36" spans="3:8" x14ac:dyDescent="0.25">
      <c r="F36" s="142" t="s">
        <v>36</v>
      </c>
      <c r="G36" s="142"/>
      <c r="H36" s="8">
        <v>226.53540099999998</v>
      </c>
    </row>
    <row r="37" spans="3:8" x14ac:dyDescent="0.25">
      <c r="F37" s="6">
        <v>3</v>
      </c>
      <c r="G37" s="6" t="s">
        <v>39</v>
      </c>
      <c r="H37" s="7">
        <v>93.095513999999994</v>
      </c>
    </row>
    <row r="38" spans="3:8" x14ac:dyDescent="0.25">
      <c r="F38" s="6">
        <v>3</v>
      </c>
      <c r="G38" s="6" t="s">
        <v>40</v>
      </c>
      <c r="H38" s="7">
        <v>394.93348600000002</v>
      </c>
    </row>
    <row r="39" spans="3:8" x14ac:dyDescent="0.25">
      <c r="F39" s="142" t="s">
        <v>34</v>
      </c>
      <c r="G39" s="142"/>
      <c r="H39" s="8">
        <v>488.029</v>
      </c>
    </row>
  </sheetData>
  <mergeCells count="15">
    <mergeCell ref="C29:D29"/>
    <mergeCell ref="F29:H29"/>
    <mergeCell ref="F33:G33"/>
    <mergeCell ref="F36:G36"/>
    <mergeCell ref="F39:G39"/>
    <mergeCell ref="C2:D2"/>
    <mergeCell ref="F2:H2"/>
    <mergeCell ref="F10:G10"/>
    <mergeCell ref="F15:H15"/>
    <mergeCell ref="C15:D15"/>
    <mergeCell ref="F23:G23"/>
    <mergeCell ref="F19:G19"/>
    <mergeCell ref="F21:G21"/>
    <mergeCell ref="F5:G5"/>
    <mergeCell ref="F7:G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E102"/>
  <sheetViews>
    <sheetView tabSelected="1" topLeftCell="B67" workbookViewId="0">
      <selection activeCell="N91" sqref="N91"/>
    </sheetView>
  </sheetViews>
  <sheetFormatPr baseColWidth="10" defaultRowHeight="12.75" x14ac:dyDescent="0.2"/>
  <cols>
    <col min="1" max="16384" width="11.42578125" style="91"/>
  </cols>
  <sheetData>
    <row r="1" spans="2:31" ht="13.5" thickBot="1" x14ac:dyDescent="0.25">
      <c r="C1" s="162" t="s">
        <v>1289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U1" s="162" t="s">
        <v>1289</v>
      </c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2" spans="2:31" ht="13.5" thickBot="1" x14ac:dyDescent="0.25">
      <c r="B2" s="153" t="s">
        <v>1370</v>
      </c>
      <c r="C2" s="153" t="s">
        <v>1256</v>
      </c>
      <c r="D2" s="153" t="s">
        <v>1257</v>
      </c>
      <c r="E2" s="153" t="s">
        <v>1258</v>
      </c>
      <c r="F2" s="153" t="s">
        <v>1259</v>
      </c>
      <c r="G2" s="156" t="s">
        <v>1260</v>
      </c>
      <c r="H2" s="157"/>
      <c r="I2" s="157"/>
      <c r="J2" s="157"/>
      <c r="K2" s="157"/>
      <c r="L2" s="158"/>
      <c r="T2" s="153" t="s">
        <v>1370</v>
      </c>
      <c r="U2" s="153" t="s">
        <v>1256</v>
      </c>
      <c r="V2" s="153" t="s">
        <v>1257</v>
      </c>
      <c r="W2" s="153" t="s">
        <v>1258</v>
      </c>
      <c r="X2" s="153" t="s">
        <v>1259</v>
      </c>
      <c r="Y2" s="156" t="s">
        <v>1260</v>
      </c>
      <c r="Z2" s="157"/>
      <c r="AA2" s="157"/>
      <c r="AB2" s="157"/>
      <c r="AC2" s="157"/>
      <c r="AD2" s="158"/>
    </row>
    <row r="3" spans="2:31" ht="13.5" thickBot="1" x14ac:dyDescent="0.25">
      <c r="B3" s="154" t="s">
        <v>1370</v>
      </c>
      <c r="C3" s="154"/>
      <c r="D3" s="154"/>
      <c r="E3" s="154"/>
      <c r="F3" s="154"/>
      <c r="G3" s="156" t="s">
        <v>1298</v>
      </c>
      <c r="H3" s="158"/>
      <c r="I3" s="156" t="s">
        <v>1262</v>
      </c>
      <c r="J3" s="158"/>
      <c r="K3" s="156" t="s">
        <v>1263</v>
      </c>
      <c r="L3" s="158"/>
      <c r="N3" s="101"/>
      <c r="O3" s="101"/>
      <c r="P3" s="101"/>
      <c r="Q3" s="101"/>
      <c r="R3" s="101"/>
      <c r="S3" s="101"/>
      <c r="T3" s="154" t="s">
        <v>1370</v>
      </c>
      <c r="U3" s="154"/>
      <c r="V3" s="154"/>
      <c r="W3" s="154"/>
      <c r="X3" s="154"/>
      <c r="Y3" s="156" t="s">
        <v>1372</v>
      </c>
      <c r="Z3" s="158"/>
      <c r="AA3" s="156" t="s">
        <v>1298</v>
      </c>
      <c r="AB3" s="158"/>
      <c r="AC3" s="156" t="s">
        <v>1373</v>
      </c>
      <c r="AD3" s="158"/>
    </row>
    <row r="4" spans="2:31" ht="13.5" thickBot="1" x14ac:dyDescent="0.25">
      <c r="B4" s="155"/>
      <c r="C4" s="155"/>
      <c r="D4" s="155"/>
      <c r="E4" s="155"/>
      <c r="F4" s="155"/>
      <c r="G4" s="39" t="s">
        <v>1264</v>
      </c>
      <c r="H4" s="39" t="s">
        <v>1265</v>
      </c>
      <c r="I4" s="39" t="s">
        <v>1264</v>
      </c>
      <c r="J4" s="39" t="s">
        <v>1265</v>
      </c>
      <c r="K4" s="39" t="s">
        <v>1264</v>
      </c>
      <c r="L4" s="39" t="s">
        <v>1265</v>
      </c>
      <c r="N4" s="101"/>
      <c r="O4" s="101"/>
      <c r="P4" s="101"/>
      <c r="Q4" s="101"/>
      <c r="R4" s="101"/>
      <c r="S4" s="101"/>
      <c r="T4" s="155"/>
      <c r="U4" s="155"/>
      <c r="V4" s="155"/>
      <c r="W4" s="155"/>
      <c r="X4" s="155"/>
      <c r="Y4" s="39" t="s">
        <v>1264</v>
      </c>
      <c r="Z4" s="39" t="s">
        <v>1265</v>
      </c>
      <c r="AA4" s="39" t="s">
        <v>1264</v>
      </c>
      <c r="AB4" s="39" t="s">
        <v>1265</v>
      </c>
      <c r="AC4" s="39" t="s">
        <v>1264</v>
      </c>
      <c r="AD4" s="39" t="s">
        <v>1265</v>
      </c>
    </row>
    <row r="5" spans="2:31" ht="13.5" thickBot="1" x14ac:dyDescent="0.25">
      <c r="B5" s="50">
        <v>1</v>
      </c>
      <c r="C5" s="40" t="s">
        <v>439</v>
      </c>
      <c r="D5" s="41" t="s">
        <v>438</v>
      </c>
      <c r="E5" s="42" t="s">
        <v>32</v>
      </c>
      <c r="F5" s="42" t="s">
        <v>65</v>
      </c>
      <c r="G5" s="42"/>
      <c r="H5" s="43">
        <v>0</v>
      </c>
      <c r="I5" s="42"/>
      <c r="J5" s="43">
        <v>0</v>
      </c>
      <c r="K5" s="42">
        <v>1</v>
      </c>
      <c r="L5" s="43">
        <v>0.2</v>
      </c>
      <c r="N5" s="48"/>
      <c r="O5" s="97"/>
      <c r="P5" s="101"/>
      <c r="Q5" s="48"/>
      <c r="R5" s="97"/>
      <c r="S5" s="101"/>
      <c r="T5" s="50">
        <v>1</v>
      </c>
      <c r="U5" s="50" t="s">
        <v>439</v>
      </c>
      <c r="V5" s="51" t="s">
        <v>438</v>
      </c>
      <c r="W5" s="42" t="s">
        <v>32</v>
      </c>
      <c r="X5" s="42" t="s">
        <v>65</v>
      </c>
      <c r="Y5" s="42"/>
      <c r="Z5" s="43"/>
      <c r="AA5" s="42"/>
      <c r="AB5" s="43"/>
      <c r="AC5" s="42">
        <v>1</v>
      </c>
      <c r="AD5" s="43">
        <v>0.2</v>
      </c>
    </row>
    <row r="6" spans="2:31" ht="13.5" thickBot="1" x14ac:dyDescent="0.25">
      <c r="B6" s="50">
        <v>2</v>
      </c>
      <c r="C6" s="40" t="s">
        <v>339</v>
      </c>
      <c r="D6" s="41" t="s">
        <v>570</v>
      </c>
      <c r="E6" s="42" t="s">
        <v>28</v>
      </c>
      <c r="F6" s="42" t="s">
        <v>65</v>
      </c>
      <c r="G6" s="42"/>
      <c r="H6" s="43">
        <v>0</v>
      </c>
      <c r="I6" s="42">
        <v>1</v>
      </c>
      <c r="J6" s="43">
        <v>9.0909090909090912E-2</v>
      </c>
      <c r="K6" s="42"/>
      <c r="L6" s="43">
        <v>0</v>
      </c>
      <c r="N6" s="48"/>
      <c r="O6" s="97"/>
      <c r="P6" s="101"/>
      <c r="Q6" s="48"/>
      <c r="R6" s="97"/>
      <c r="S6" s="101"/>
      <c r="T6" s="50">
        <v>2</v>
      </c>
      <c r="U6" s="50" t="s">
        <v>339</v>
      </c>
      <c r="V6" s="51" t="s">
        <v>570</v>
      </c>
      <c r="W6" s="42" t="s">
        <v>28</v>
      </c>
      <c r="X6" s="42" t="s">
        <v>65</v>
      </c>
      <c r="Y6" s="42"/>
      <c r="Z6" s="43"/>
      <c r="AA6" s="42">
        <v>1</v>
      </c>
      <c r="AB6" s="43">
        <v>9.0909090909090912E-2</v>
      </c>
      <c r="AC6" s="42"/>
      <c r="AD6" s="43"/>
    </row>
    <row r="7" spans="2:31" ht="13.5" thickBot="1" x14ac:dyDescent="0.25">
      <c r="B7" s="50">
        <v>3</v>
      </c>
      <c r="C7" s="40" t="s">
        <v>154</v>
      </c>
      <c r="D7" s="41" t="s">
        <v>153</v>
      </c>
      <c r="E7" s="42" t="s">
        <v>25</v>
      </c>
      <c r="F7" s="42" t="s">
        <v>65</v>
      </c>
      <c r="G7" s="42"/>
      <c r="H7" s="43">
        <v>0</v>
      </c>
      <c r="I7" s="42">
        <v>1</v>
      </c>
      <c r="J7" s="43">
        <v>9.0909090909090912E-2</v>
      </c>
      <c r="K7" s="42"/>
      <c r="L7" s="43">
        <v>0</v>
      </c>
      <c r="N7" s="48"/>
      <c r="O7" s="97"/>
      <c r="P7" s="101"/>
      <c r="Q7" s="48"/>
      <c r="R7" s="97"/>
      <c r="S7" s="101"/>
      <c r="T7" s="50">
        <v>3</v>
      </c>
      <c r="U7" s="50" t="s">
        <v>154</v>
      </c>
      <c r="V7" s="51" t="s">
        <v>153</v>
      </c>
      <c r="W7" s="42" t="s">
        <v>25</v>
      </c>
      <c r="X7" s="42" t="s">
        <v>65</v>
      </c>
      <c r="Y7" s="42"/>
      <c r="Z7" s="43"/>
      <c r="AA7" s="42">
        <v>1</v>
      </c>
      <c r="AB7" s="43">
        <v>9.0909090909090912E-2</v>
      </c>
      <c r="AC7" s="42"/>
      <c r="AD7" s="43"/>
    </row>
    <row r="8" spans="2:31" ht="13.5" thickBot="1" x14ac:dyDescent="0.25">
      <c r="B8" s="50">
        <v>4</v>
      </c>
      <c r="C8" s="40" t="s">
        <v>387</v>
      </c>
      <c r="D8" s="41" t="s">
        <v>275</v>
      </c>
      <c r="E8" s="42" t="s">
        <v>386</v>
      </c>
      <c r="F8" s="42" t="s">
        <v>96</v>
      </c>
      <c r="G8" s="42"/>
      <c r="H8" s="43">
        <v>0</v>
      </c>
      <c r="I8" s="42">
        <v>1</v>
      </c>
      <c r="J8" s="43">
        <v>9.0909090909090912E-2</v>
      </c>
      <c r="K8" s="42"/>
      <c r="L8" s="43">
        <v>0</v>
      </c>
      <c r="N8" s="48"/>
      <c r="O8" s="97"/>
      <c r="P8" s="101"/>
      <c r="Q8" s="48"/>
      <c r="R8" s="97"/>
      <c r="S8" s="101"/>
      <c r="T8" s="50">
        <v>4</v>
      </c>
      <c r="U8" s="50" t="s">
        <v>387</v>
      </c>
      <c r="V8" s="51" t="s">
        <v>275</v>
      </c>
      <c r="W8" s="42" t="s">
        <v>386</v>
      </c>
      <c r="X8" s="42" t="s">
        <v>96</v>
      </c>
      <c r="Y8" s="42"/>
      <c r="Z8" s="43"/>
      <c r="AA8" s="42">
        <v>1</v>
      </c>
      <c r="AB8" s="43">
        <v>9.0909090909090912E-2</v>
      </c>
      <c r="AC8" s="42"/>
      <c r="AD8" s="43"/>
    </row>
    <row r="9" spans="2:31" ht="13.5" thickBot="1" x14ac:dyDescent="0.25">
      <c r="B9" s="50">
        <v>5</v>
      </c>
      <c r="C9" s="40" t="s">
        <v>378</v>
      </c>
      <c r="D9" s="41" t="s">
        <v>377</v>
      </c>
      <c r="E9" s="42" t="s">
        <v>31</v>
      </c>
      <c r="F9" s="42" t="s">
        <v>96</v>
      </c>
      <c r="G9" s="42"/>
      <c r="H9" s="43">
        <v>0</v>
      </c>
      <c r="I9" s="42">
        <v>1</v>
      </c>
      <c r="J9" s="43">
        <v>9.0909090909090912E-2</v>
      </c>
      <c r="K9" s="42"/>
      <c r="L9" s="43">
        <v>0</v>
      </c>
      <c r="N9" s="48"/>
      <c r="O9" s="97"/>
      <c r="P9" s="101"/>
      <c r="Q9" s="48"/>
      <c r="R9" s="97"/>
      <c r="S9" s="101"/>
      <c r="T9" s="50">
        <v>5</v>
      </c>
      <c r="U9" s="50" t="s">
        <v>378</v>
      </c>
      <c r="V9" s="51" t="s">
        <v>377</v>
      </c>
      <c r="W9" s="42" t="s">
        <v>31</v>
      </c>
      <c r="X9" s="42" t="s">
        <v>96</v>
      </c>
      <c r="Y9" s="42"/>
      <c r="Z9" s="43"/>
      <c r="AA9" s="42">
        <v>1</v>
      </c>
      <c r="AB9" s="43">
        <v>9.0909090909090912E-2</v>
      </c>
      <c r="AC9" s="42"/>
      <c r="AD9" s="43"/>
    </row>
    <row r="10" spans="2:31" ht="13.5" thickBot="1" x14ac:dyDescent="0.25">
      <c r="B10" s="50">
        <v>6</v>
      </c>
      <c r="C10" s="40" t="s">
        <v>76</v>
      </c>
      <c r="D10" s="41" t="s">
        <v>74</v>
      </c>
      <c r="E10" s="42" t="s">
        <v>75</v>
      </c>
      <c r="F10" s="42" t="s">
        <v>65</v>
      </c>
      <c r="G10" s="42"/>
      <c r="H10" s="43">
        <v>0</v>
      </c>
      <c r="I10" s="42">
        <v>1</v>
      </c>
      <c r="J10" s="43">
        <v>9.0909090909090912E-2</v>
      </c>
      <c r="K10" s="42"/>
      <c r="L10" s="43">
        <v>0</v>
      </c>
      <c r="N10" s="48"/>
      <c r="O10" s="97"/>
      <c r="P10" s="101"/>
      <c r="Q10" s="48"/>
      <c r="R10" s="97"/>
      <c r="S10" s="101"/>
      <c r="T10" s="50">
        <v>6</v>
      </c>
      <c r="U10" s="50" t="s">
        <v>76</v>
      </c>
      <c r="V10" s="51" t="s">
        <v>74</v>
      </c>
      <c r="W10" s="42" t="s">
        <v>75</v>
      </c>
      <c r="X10" s="42" t="s">
        <v>65</v>
      </c>
      <c r="Y10" s="42"/>
      <c r="Z10" s="43"/>
      <c r="AA10" s="42">
        <v>1</v>
      </c>
      <c r="AB10" s="43">
        <v>9.0909090909090912E-2</v>
      </c>
      <c r="AC10" s="42"/>
      <c r="AD10" s="43"/>
    </row>
    <row r="11" spans="2:31" ht="13.5" thickBot="1" x14ac:dyDescent="0.25">
      <c r="B11" s="50">
        <v>7</v>
      </c>
      <c r="C11" s="40" t="s">
        <v>346</v>
      </c>
      <c r="D11" s="41" t="s">
        <v>345</v>
      </c>
      <c r="E11" s="42" t="s">
        <v>20</v>
      </c>
      <c r="F11" s="42" t="s">
        <v>96</v>
      </c>
      <c r="G11" s="42">
        <v>1</v>
      </c>
      <c r="H11" s="43">
        <v>0.1</v>
      </c>
      <c r="I11" s="42"/>
      <c r="J11" s="43">
        <v>0</v>
      </c>
      <c r="K11" s="42"/>
      <c r="L11" s="43">
        <v>0</v>
      </c>
      <c r="N11" s="48"/>
      <c r="O11" s="97"/>
      <c r="P11" s="101"/>
      <c r="Q11" s="48"/>
      <c r="R11" s="97"/>
      <c r="S11" s="101"/>
      <c r="T11" s="50">
        <v>7</v>
      </c>
      <c r="U11" s="50" t="s">
        <v>346</v>
      </c>
      <c r="V11" s="51" t="s">
        <v>345</v>
      </c>
      <c r="W11" s="42" t="s">
        <v>20</v>
      </c>
      <c r="X11" s="42" t="s">
        <v>96</v>
      </c>
      <c r="Y11" s="42">
        <v>1</v>
      </c>
      <c r="Z11" s="43">
        <v>0.1</v>
      </c>
      <c r="AA11" s="42"/>
      <c r="AB11" s="43"/>
      <c r="AC11" s="42"/>
      <c r="AD11" s="43"/>
    </row>
    <row r="12" spans="2:31" ht="13.5" thickBot="1" x14ac:dyDescent="0.25">
      <c r="B12" s="50">
        <v>8</v>
      </c>
      <c r="C12" s="40" t="s">
        <v>105</v>
      </c>
      <c r="D12" s="41" t="s">
        <v>133</v>
      </c>
      <c r="E12" s="42" t="s">
        <v>16</v>
      </c>
      <c r="F12" s="42" t="s">
        <v>96</v>
      </c>
      <c r="G12" s="42">
        <v>3</v>
      </c>
      <c r="H12" s="43">
        <v>0.3</v>
      </c>
      <c r="I12" s="42"/>
      <c r="J12" s="43">
        <v>0</v>
      </c>
      <c r="K12" s="42"/>
      <c r="L12" s="43">
        <v>0</v>
      </c>
      <c r="N12" s="48"/>
      <c r="O12" s="97"/>
      <c r="P12" s="101"/>
      <c r="Q12" s="48"/>
      <c r="R12" s="97"/>
      <c r="S12" s="101"/>
      <c r="T12" s="50">
        <v>8</v>
      </c>
      <c r="U12" s="50" t="s">
        <v>105</v>
      </c>
      <c r="V12" s="51" t="s">
        <v>133</v>
      </c>
      <c r="W12" s="42" t="s">
        <v>16</v>
      </c>
      <c r="X12" s="42" t="s">
        <v>96</v>
      </c>
      <c r="Y12" s="42">
        <v>3</v>
      </c>
      <c r="Z12" s="43">
        <v>0.3</v>
      </c>
      <c r="AA12" s="42"/>
      <c r="AB12" s="43"/>
      <c r="AC12" s="42"/>
      <c r="AD12" s="43"/>
    </row>
    <row r="13" spans="2:31" ht="13.5" thickBot="1" x14ac:dyDescent="0.25">
      <c r="B13" s="50">
        <v>9</v>
      </c>
      <c r="C13" s="40" t="s">
        <v>450</v>
      </c>
      <c r="D13" s="41" t="s">
        <v>120</v>
      </c>
      <c r="E13" s="42" t="s">
        <v>23</v>
      </c>
      <c r="F13" s="42" t="s">
        <v>65</v>
      </c>
      <c r="G13" s="42"/>
      <c r="H13" s="43">
        <v>0</v>
      </c>
      <c r="I13" s="42">
        <v>1</v>
      </c>
      <c r="J13" s="43">
        <v>9.0909090909090912E-2</v>
      </c>
      <c r="K13" s="42"/>
      <c r="L13" s="43">
        <v>0</v>
      </c>
      <c r="N13" s="48"/>
      <c r="O13" s="97"/>
      <c r="P13" s="101"/>
      <c r="Q13" s="48"/>
      <c r="R13" s="97"/>
      <c r="S13" s="101"/>
      <c r="T13" s="50">
        <v>9</v>
      </c>
      <c r="U13" s="50" t="s">
        <v>450</v>
      </c>
      <c r="V13" s="51" t="s">
        <v>120</v>
      </c>
      <c r="W13" s="42" t="s">
        <v>23</v>
      </c>
      <c r="X13" s="42" t="s">
        <v>65</v>
      </c>
      <c r="Y13" s="42"/>
      <c r="Z13" s="43"/>
      <c r="AA13" s="42">
        <v>1</v>
      </c>
      <c r="AB13" s="43">
        <v>9.0909090909090912E-2</v>
      </c>
      <c r="AC13" s="42"/>
      <c r="AD13" s="43"/>
    </row>
    <row r="14" spans="2:31" ht="13.5" thickBot="1" x14ac:dyDescent="0.25">
      <c r="B14" s="50">
        <v>10</v>
      </c>
      <c r="C14" s="40" t="s">
        <v>367</v>
      </c>
      <c r="D14" s="41" t="s">
        <v>366</v>
      </c>
      <c r="E14" s="42" t="s">
        <v>19</v>
      </c>
      <c r="F14" s="42" t="s">
        <v>96</v>
      </c>
      <c r="G14" s="42">
        <v>1</v>
      </c>
      <c r="H14" s="43">
        <v>0.1</v>
      </c>
      <c r="I14" s="42"/>
      <c r="J14" s="43">
        <v>0</v>
      </c>
      <c r="K14" s="42"/>
      <c r="L14" s="43">
        <v>0</v>
      </c>
      <c r="N14" s="48"/>
      <c r="O14" s="97"/>
      <c r="P14" s="101"/>
      <c r="Q14" s="48"/>
      <c r="R14" s="97"/>
      <c r="S14" s="101"/>
      <c r="T14" s="50">
        <v>10</v>
      </c>
      <c r="U14" s="50" t="s">
        <v>367</v>
      </c>
      <c r="V14" s="51" t="s">
        <v>366</v>
      </c>
      <c r="W14" s="42" t="s">
        <v>19</v>
      </c>
      <c r="X14" s="42" t="s">
        <v>96</v>
      </c>
      <c r="Y14" s="42">
        <v>1</v>
      </c>
      <c r="Z14" s="43">
        <v>0.1</v>
      </c>
      <c r="AA14" s="42"/>
      <c r="AB14" s="43"/>
      <c r="AC14" s="42"/>
      <c r="AD14" s="43"/>
    </row>
    <row r="15" spans="2:31" ht="13.5" thickBot="1" x14ac:dyDescent="0.25">
      <c r="B15" s="50">
        <v>11</v>
      </c>
      <c r="C15" s="40" t="s">
        <v>233</v>
      </c>
      <c r="D15" s="41" t="s">
        <v>432</v>
      </c>
      <c r="E15" s="42" t="s">
        <v>13</v>
      </c>
      <c r="F15" s="42" t="s">
        <v>65</v>
      </c>
      <c r="G15" s="42">
        <v>4</v>
      </c>
      <c r="H15" s="43">
        <v>0.4</v>
      </c>
      <c r="I15" s="42">
        <v>4</v>
      </c>
      <c r="J15" s="43">
        <v>0.36363636363636365</v>
      </c>
      <c r="K15" s="42">
        <v>4</v>
      </c>
      <c r="L15" s="43">
        <v>0.8</v>
      </c>
      <c r="N15" s="48"/>
      <c r="O15" s="97"/>
      <c r="P15" s="101"/>
      <c r="Q15" s="48"/>
      <c r="R15" s="97"/>
      <c r="S15" s="101"/>
      <c r="T15" s="50">
        <v>11</v>
      </c>
      <c r="U15" s="50" t="s">
        <v>233</v>
      </c>
      <c r="V15" s="51" t="s">
        <v>432</v>
      </c>
      <c r="W15" s="42" t="s">
        <v>13</v>
      </c>
      <c r="X15" s="42" t="s">
        <v>65</v>
      </c>
      <c r="Y15" s="42">
        <v>4</v>
      </c>
      <c r="Z15" s="43">
        <v>0.4</v>
      </c>
      <c r="AA15" s="42">
        <v>4</v>
      </c>
      <c r="AB15" s="43">
        <v>0.36363636363636365</v>
      </c>
      <c r="AC15" s="42">
        <v>4</v>
      </c>
      <c r="AD15" s="43">
        <v>0.8</v>
      </c>
    </row>
    <row r="16" spans="2:31" ht="13.5" thickBot="1" x14ac:dyDescent="0.25">
      <c r="B16" s="50">
        <v>12</v>
      </c>
      <c r="C16" s="40" t="s">
        <v>233</v>
      </c>
      <c r="D16" s="41" t="s">
        <v>231</v>
      </c>
      <c r="E16" s="42" t="s">
        <v>232</v>
      </c>
      <c r="F16" s="42" t="s">
        <v>65</v>
      </c>
      <c r="G16" s="42"/>
      <c r="H16" s="43">
        <v>0</v>
      </c>
      <c r="I16" s="42">
        <v>1</v>
      </c>
      <c r="J16" s="43">
        <v>9.0909090909090912E-2</v>
      </c>
      <c r="K16" s="42"/>
      <c r="L16" s="43">
        <v>0</v>
      </c>
      <c r="N16" s="48"/>
      <c r="O16" s="97"/>
      <c r="P16" s="101"/>
      <c r="Q16" s="48"/>
      <c r="R16" s="97"/>
      <c r="S16" s="101"/>
      <c r="T16" s="50">
        <v>12</v>
      </c>
      <c r="U16" s="50" t="s">
        <v>233</v>
      </c>
      <c r="V16" s="51" t="s">
        <v>231</v>
      </c>
      <c r="W16" s="42" t="s">
        <v>232</v>
      </c>
      <c r="X16" s="42" t="s">
        <v>65</v>
      </c>
      <c r="Y16" s="42"/>
      <c r="Z16" s="43"/>
      <c r="AA16" s="42">
        <v>1</v>
      </c>
      <c r="AB16" s="43">
        <v>9.0909090909090912E-2</v>
      </c>
      <c r="AC16" s="42"/>
      <c r="AD16" s="43"/>
    </row>
    <row r="17" spans="2:30" ht="13.5" thickBot="1" x14ac:dyDescent="0.25">
      <c r="B17" s="50">
        <v>13</v>
      </c>
      <c r="C17" s="40" t="s">
        <v>414</v>
      </c>
      <c r="D17" s="41" t="s">
        <v>696</v>
      </c>
      <c r="E17" s="42" t="s">
        <v>18</v>
      </c>
      <c r="F17" s="42" t="s">
        <v>96</v>
      </c>
      <c r="G17" s="42">
        <v>1</v>
      </c>
      <c r="H17" s="43">
        <v>0.1</v>
      </c>
      <c r="I17" s="42"/>
      <c r="J17" s="43">
        <v>0</v>
      </c>
      <c r="K17" s="42"/>
      <c r="L17" s="43">
        <v>0</v>
      </c>
      <c r="N17" s="48"/>
      <c r="O17" s="97"/>
      <c r="P17" s="101"/>
      <c r="Q17" s="48"/>
      <c r="R17" s="97"/>
      <c r="S17" s="101"/>
      <c r="T17" s="50">
        <v>13</v>
      </c>
      <c r="U17" s="50" t="s">
        <v>414</v>
      </c>
      <c r="V17" s="51" t="s">
        <v>696</v>
      </c>
      <c r="W17" s="42" t="s">
        <v>18</v>
      </c>
      <c r="X17" s="42" t="s">
        <v>96</v>
      </c>
      <c r="Y17" s="42">
        <v>1</v>
      </c>
      <c r="Z17" s="43">
        <v>0.1</v>
      </c>
      <c r="AA17" s="42"/>
      <c r="AB17" s="43"/>
      <c r="AC17" s="42"/>
      <c r="AD17" s="43"/>
    </row>
    <row r="18" spans="2:30" ht="15.75" customHeight="1" thickBot="1" x14ac:dyDescent="0.25">
      <c r="B18" s="156" t="s">
        <v>1267</v>
      </c>
      <c r="C18" s="157"/>
      <c r="D18" s="157"/>
      <c r="E18" s="157"/>
      <c r="F18" s="158"/>
      <c r="G18" s="39">
        <v>10</v>
      </c>
      <c r="H18" s="44">
        <v>1</v>
      </c>
      <c r="I18" s="39">
        <v>11</v>
      </c>
      <c r="J18" s="44">
        <v>1</v>
      </c>
      <c r="K18" s="39">
        <v>5</v>
      </c>
      <c r="L18" s="44">
        <v>1</v>
      </c>
      <c r="N18" s="47"/>
      <c r="O18" s="98"/>
      <c r="P18" s="101"/>
      <c r="Q18" s="47"/>
      <c r="R18" s="98"/>
      <c r="S18" s="101"/>
      <c r="T18" s="159" t="s">
        <v>1267</v>
      </c>
      <c r="U18" s="160"/>
      <c r="V18" s="160"/>
      <c r="W18" s="160"/>
      <c r="X18" s="161"/>
      <c r="Y18" s="95">
        <v>10</v>
      </c>
      <c r="Z18" s="96">
        <v>1</v>
      </c>
      <c r="AA18" s="95">
        <v>11</v>
      </c>
      <c r="AB18" s="96">
        <v>1</v>
      </c>
      <c r="AC18" s="95">
        <v>5</v>
      </c>
      <c r="AD18" s="96">
        <v>1</v>
      </c>
    </row>
    <row r="19" spans="2:30" ht="13.5" thickBot="1" x14ac:dyDescent="0.25">
      <c r="C19" s="40"/>
      <c r="D19" s="41"/>
      <c r="E19" s="42"/>
      <c r="F19" s="42"/>
      <c r="G19" s="42"/>
      <c r="H19" s="43"/>
      <c r="I19" s="42"/>
      <c r="J19" s="43"/>
      <c r="K19" s="42"/>
      <c r="L19" s="43"/>
      <c r="N19" s="101"/>
      <c r="O19" s="101"/>
      <c r="P19" s="101"/>
      <c r="Q19" s="101"/>
      <c r="R19" s="101"/>
      <c r="S19" s="101"/>
      <c r="T19" s="101"/>
      <c r="U19" s="101"/>
    </row>
    <row r="20" spans="2:30" ht="13.5" thickBot="1" x14ac:dyDescent="0.25">
      <c r="C20" s="40"/>
      <c r="D20" s="41"/>
      <c r="E20" s="42"/>
      <c r="F20" s="42"/>
      <c r="G20" s="42"/>
      <c r="H20" s="43"/>
      <c r="I20" s="42"/>
      <c r="J20" s="43"/>
      <c r="K20" s="42"/>
      <c r="L20" s="43"/>
      <c r="N20" s="101"/>
      <c r="O20" s="101"/>
      <c r="P20" s="101"/>
      <c r="Q20" s="101"/>
      <c r="R20" s="101"/>
      <c r="S20" s="101"/>
      <c r="T20" s="101"/>
      <c r="U20" s="101"/>
    </row>
    <row r="21" spans="2:30" ht="13.5" thickBot="1" x14ac:dyDescent="0.25">
      <c r="C21" s="40"/>
      <c r="D21" s="41"/>
      <c r="E21" s="42"/>
      <c r="F21" s="42"/>
      <c r="G21" s="42"/>
      <c r="H21" s="43"/>
      <c r="I21" s="42"/>
      <c r="J21" s="43"/>
      <c r="K21" s="42"/>
      <c r="L21" s="43"/>
      <c r="N21" s="101"/>
      <c r="O21" s="101"/>
      <c r="P21" s="101"/>
      <c r="Q21" s="101"/>
      <c r="R21" s="101"/>
      <c r="S21" s="101"/>
      <c r="T21" s="101"/>
      <c r="U21" s="101"/>
    </row>
    <row r="22" spans="2:30" ht="13.5" thickBot="1" x14ac:dyDescent="0.25">
      <c r="C22" s="40"/>
      <c r="D22" s="41"/>
      <c r="E22" s="42"/>
      <c r="F22" s="42"/>
      <c r="G22" s="42"/>
      <c r="H22" s="43"/>
      <c r="I22" s="42"/>
      <c r="J22" s="43"/>
      <c r="K22" s="42"/>
      <c r="L22" s="43"/>
      <c r="N22" s="101"/>
      <c r="O22" s="101"/>
      <c r="P22" s="101"/>
      <c r="Q22" s="101"/>
      <c r="R22" s="101"/>
      <c r="S22" s="101"/>
      <c r="T22" s="101"/>
      <c r="U22" s="101"/>
    </row>
    <row r="23" spans="2:30" ht="13.5" thickBot="1" x14ac:dyDescent="0.25">
      <c r="C23" s="40"/>
      <c r="D23" s="41"/>
      <c r="E23" s="42"/>
      <c r="F23" s="42"/>
      <c r="G23" s="42"/>
      <c r="H23" s="43"/>
      <c r="I23" s="42"/>
      <c r="J23" s="43"/>
      <c r="K23" s="42"/>
      <c r="L23" s="43"/>
    </row>
    <row r="24" spans="2:30" ht="13.5" thickBot="1" x14ac:dyDescent="0.25">
      <c r="C24" s="40"/>
      <c r="D24" s="41"/>
      <c r="E24" s="42"/>
      <c r="F24" s="42"/>
      <c r="G24" s="42"/>
      <c r="H24" s="43"/>
      <c r="I24" s="42"/>
      <c r="J24" s="43"/>
      <c r="K24" s="42"/>
      <c r="L24" s="43"/>
    </row>
    <row r="25" spans="2:30" ht="13.5" thickBot="1" x14ac:dyDescent="0.25">
      <c r="C25" s="40"/>
      <c r="D25" s="41"/>
      <c r="E25" s="42"/>
      <c r="F25" s="42"/>
      <c r="G25" s="42"/>
      <c r="H25" s="43"/>
      <c r="I25" s="42"/>
      <c r="J25" s="43"/>
      <c r="K25" s="42"/>
      <c r="L25" s="43"/>
    </row>
    <row r="26" spans="2:30" ht="13.5" thickBot="1" x14ac:dyDescent="0.25">
      <c r="C26" s="40"/>
      <c r="D26" s="41"/>
      <c r="E26" s="42"/>
      <c r="F26" s="42"/>
      <c r="G26" s="42"/>
      <c r="H26" s="43"/>
      <c r="I26" s="42"/>
      <c r="J26" s="43"/>
      <c r="K26" s="42"/>
      <c r="L26" s="43"/>
    </row>
    <row r="27" spans="2:30" ht="13.5" thickBot="1" x14ac:dyDescent="0.25">
      <c r="C27" s="40"/>
      <c r="D27" s="41"/>
      <c r="E27" s="42"/>
      <c r="F27" s="42"/>
      <c r="G27" s="42"/>
      <c r="H27" s="43"/>
      <c r="I27" s="42"/>
      <c r="J27" s="43"/>
      <c r="K27" s="42"/>
      <c r="L27" s="43"/>
    </row>
    <row r="28" spans="2:30" ht="13.5" thickBot="1" x14ac:dyDescent="0.25">
      <c r="C28" s="40"/>
      <c r="D28" s="41"/>
      <c r="E28" s="42"/>
      <c r="F28" s="42"/>
      <c r="G28" s="42"/>
      <c r="H28" s="43"/>
      <c r="I28" s="42"/>
      <c r="J28" s="43"/>
      <c r="K28" s="42"/>
      <c r="L28" s="43"/>
    </row>
    <row r="29" spans="2:30" ht="13.5" thickBot="1" x14ac:dyDescent="0.25">
      <c r="C29" s="40"/>
      <c r="D29" s="41"/>
      <c r="E29" s="42"/>
      <c r="F29" s="42"/>
      <c r="G29" s="42"/>
      <c r="H29" s="43"/>
      <c r="I29" s="42"/>
      <c r="J29" s="43"/>
      <c r="K29" s="42"/>
      <c r="L29" s="43"/>
    </row>
    <row r="32" spans="2:30" x14ac:dyDescent="0.2">
      <c r="C32" s="91" t="s">
        <v>37</v>
      </c>
    </row>
    <row r="33" spans="3:5" x14ac:dyDescent="0.2">
      <c r="C33" s="167" t="s">
        <v>1286</v>
      </c>
      <c r="D33" s="99" t="s">
        <v>366</v>
      </c>
      <c r="E33" s="100">
        <v>1</v>
      </c>
    </row>
    <row r="34" spans="3:5" x14ac:dyDescent="0.2">
      <c r="C34" s="167"/>
      <c r="D34" s="99" t="s">
        <v>696</v>
      </c>
      <c r="E34" s="100">
        <v>1</v>
      </c>
    </row>
    <row r="35" spans="3:5" x14ac:dyDescent="0.2">
      <c r="C35" s="167"/>
      <c r="D35" s="99" t="s">
        <v>432</v>
      </c>
      <c r="E35" s="100">
        <v>4</v>
      </c>
    </row>
    <row r="36" spans="3:5" x14ac:dyDescent="0.2">
      <c r="C36" s="167"/>
      <c r="D36" s="99" t="s">
        <v>133</v>
      </c>
      <c r="E36" s="100">
        <v>3</v>
      </c>
    </row>
    <row r="37" spans="3:5" x14ac:dyDescent="0.2">
      <c r="C37" s="168"/>
      <c r="D37" s="99" t="s">
        <v>345</v>
      </c>
      <c r="E37" s="100">
        <v>1</v>
      </c>
    </row>
    <row r="38" spans="3:5" x14ac:dyDescent="0.2">
      <c r="C38" s="169" t="s">
        <v>1287</v>
      </c>
      <c r="D38" s="99" t="s">
        <v>377</v>
      </c>
      <c r="E38" s="100">
        <v>1</v>
      </c>
    </row>
    <row r="39" spans="3:5" x14ac:dyDescent="0.2">
      <c r="C39" s="167"/>
      <c r="D39" s="99" t="s">
        <v>432</v>
      </c>
      <c r="E39" s="100">
        <v>4</v>
      </c>
    </row>
    <row r="40" spans="3:5" x14ac:dyDescent="0.2">
      <c r="C40" s="167"/>
      <c r="D40" s="99" t="s">
        <v>74</v>
      </c>
      <c r="E40" s="100">
        <v>1</v>
      </c>
    </row>
    <row r="41" spans="3:5" x14ac:dyDescent="0.2">
      <c r="C41" s="167"/>
      <c r="D41" s="99" t="s">
        <v>120</v>
      </c>
      <c r="E41" s="100">
        <v>1</v>
      </c>
    </row>
    <row r="42" spans="3:5" x14ac:dyDescent="0.2">
      <c r="C42" s="167"/>
      <c r="D42" s="99" t="s">
        <v>231</v>
      </c>
      <c r="E42" s="100">
        <v>1</v>
      </c>
    </row>
    <row r="43" spans="3:5" x14ac:dyDescent="0.2">
      <c r="C43" s="167"/>
      <c r="D43" s="99" t="s">
        <v>570</v>
      </c>
      <c r="E43" s="100">
        <v>1</v>
      </c>
    </row>
    <row r="44" spans="3:5" x14ac:dyDescent="0.2">
      <c r="C44" s="167"/>
      <c r="D44" s="99" t="s">
        <v>275</v>
      </c>
      <c r="E44" s="100">
        <v>1</v>
      </c>
    </row>
    <row r="45" spans="3:5" x14ac:dyDescent="0.2">
      <c r="C45" s="168"/>
      <c r="D45" s="99" t="s">
        <v>153</v>
      </c>
      <c r="E45" s="100">
        <v>1</v>
      </c>
    </row>
    <row r="46" spans="3:5" x14ac:dyDescent="0.2">
      <c r="C46" s="169" t="s">
        <v>1288</v>
      </c>
      <c r="D46" s="99" t="s">
        <v>432</v>
      </c>
      <c r="E46" s="100">
        <v>4</v>
      </c>
    </row>
    <row r="47" spans="3:5" x14ac:dyDescent="0.2">
      <c r="C47" s="168"/>
      <c r="D47" s="99" t="s">
        <v>438</v>
      </c>
      <c r="E47" s="100">
        <v>1</v>
      </c>
    </row>
    <row r="50" spans="3:14" ht="13.5" thickBot="1" x14ac:dyDescent="0.25">
      <c r="C50" s="172" t="s">
        <v>1296</v>
      </c>
      <c r="D50" s="172"/>
      <c r="E50" s="172"/>
      <c r="F50" s="172"/>
      <c r="G50" s="172"/>
      <c r="H50" s="172"/>
      <c r="I50" s="172"/>
      <c r="J50" s="172"/>
      <c r="K50" s="172"/>
      <c r="L50" s="106"/>
      <c r="M50" s="106"/>
      <c r="N50" s="106"/>
    </row>
    <row r="51" spans="3:14" ht="15.75" customHeight="1" thickBot="1" x14ac:dyDescent="0.25">
      <c r="C51" s="163" t="s">
        <v>1256</v>
      </c>
      <c r="D51" s="165" t="s">
        <v>1257</v>
      </c>
      <c r="E51" s="165" t="s">
        <v>1258</v>
      </c>
      <c r="F51" s="170" t="s">
        <v>1291</v>
      </c>
      <c r="G51" s="171"/>
      <c r="H51" s="170" t="s">
        <v>1292</v>
      </c>
      <c r="I51" s="171"/>
      <c r="J51" s="170" t="s">
        <v>1293</v>
      </c>
      <c r="K51" s="171"/>
      <c r="L51" s="101"/>
      <c r="M51" s="45"/>
      <c r="N51" s="45"/>
    </row>
    <row r="52" spans="3:14" ht="15" customHeight="1" thickBot="1" x14ac:dyDescent="0.25">
      <c r="C52" s="164"/>
      <c r="D52" s="166"/>
      <c r="E52" s="166"/>
      <c r="F52" s="46" t="s">
        <v>1290</v>
      </c>
      <c r="G52" s="85" t="s">
        <v>1265</v>
      </c>
      <c r="H52" s="46" t="s">
        <v>1290</v>
      </c>
      <c r="I52" s="85" t="s">
        <v>1265</v>
      </c>
      <c r="J52" s="46" t="s">
        <v>1290</v>
      </c>
      <c r="K52" s="85" t="s">
        <v>1265</v>
      </c>
      <c r="L52" s="47"/>
      <c r="M52" s="47"/>
      <c r="N52" s="47"/>
    </row>
    <row r="53" spans="3:14" ht="13.5" thickBot="1" x14ac:dyDescent="0.25">
      <c r="C53" s="50" t="s">
        <v>439</v>
      </c>
      <c r="D53" s="51" t="s">
        <v>438</v>
      </c>
      <c r="E53" s="42" t="s">
        <v>32</v>
      </c>
      <c r="F53" s="42"/>
      <c r="G53" s="43"/>
      <c r="H53" s="42"/>
      <c r="I53" s="43">
        <v>0</v>
      </c>
      <c r="J53" s="42">
        <v>1</v>
      </c>
      <c r="K53" s="43">
        <v>0.2</v>
      </c>
      <c r="L53" s="48"/>
      <c r="M53" s="48"/>
      <c r="N53" s="48"/>
    </row>
    <row r="54" spans="3:14" ht="13.5" thickBot="1" x14ac:dyDescent="0.25">
      <c r="C54" s="50" t="s">
        <v>339</v>
      </c>
      <c r="D54" s="51" t="s">
        <v>570</v>
      </c>
      <c r="E54" s="42" t="s">
        <v>28</v>
      </c>
      <c r="F54" s="42"/>
      <c r="G54" s="43"/>
      <c r="H54" s="42">
        <v>1</v>
      </c>
      <c r="I54" s="43">
        <v>9.0909090909090912E-2</v>
      </c>
      <c r="J54" s="42"/>
      <c r="K54" s="43"/>
      <c r="L54" s="48"/>
      <c r="M54" s="48"/>
      <c r="N54" s="48"/>
    </row>
    <row r="55" spans="3:14" ht="13.5" thickBot="1" x14ac:dyDescent="0.25">
      <c r="C55" s="50" t="s">
        <v>154</v>
      </c>
      <c r="D55" s="51" t="s">
        <v>153</v>
      </c>
      <c r="E55" s="42" t="s">
        <v>25</v>
      </c>
      <c r="F55" s="42"/>
      <c r="G55" s="43"/>
      <c r="H55" s="42">
        <v>1</v>
      </c>
      <c r="I55" s="43">
        <v>9.0909090909090912E-2</v>
      </c>
      <c r="J55" s="42"/>
      <c r="K55" s="43"/>
      <c r="L55" s="48"/>
      <c r="M55" s="48"/>
      <c r="N55" s="48"/>
    </row>
    <row r="56" spans="3:14" ht="13.5" thickBot="1" x14ac:dyDescent="0.25">
      <c r="C56" s="50" t="s">
        <v>387</v>
      </c>
      <c r="D56" s="51" t="s">
        <v>275</v>
      </c>
      <c r="E56" s="42" t="s">
        <v>386</v>
      </c>
      <c r="F56" s="42"/>
      <c r="G56" s="43"/>
      <c r="H56" s="42">
        <v>1</v>
      </c>
      <c r="I56" s="43">
        <v>9.0909090909090912E-2</v>
      </c>
      <c r="J56" s="42"/>
      <c r="K56" s="43"/>
      <c r="L56" s="48"/>
      <c r="M56" s="48"/>
      <c r="N56" s="48"/>
    </row>
    <row r="57" spans="3:14" ht="13.5" thickBot="1" x14ac:dyDescent="0.25">
      <c r="C57" s="50" t="s">
        <v>378</v>
      </c>
      <c r="D57" s="51" t="s">
        <v>377</v>
      </c>
      <c r="E57" s="42" t="s">
        <v>31</v>
      </c>
      <c r="F57" s="42"/>
      <c r="G57" s="43"/>
      <c r="H57" s="42">
        <v>1</v>
      </c>
      <c r="I57" s="43">
        <v>9.0909090909090912E-2</v>
      </c>
      <c r="J57" s="42"/>
      <c r="K57" s="43"/>
      <c r="L57" s="48"/>
      <c r="M57" s="48"/>
      <c r="N57" s="48"/>
    </row>
    <row r="58" spans="3:14" ht="13.5" thickBot="1" x14ac:dyDescent="0.25">
      <c r="C58" s="50" t="s">
        <v>76</v>
      </c>
      <c r="D58" s="51" t="s">
        <v>74</v>
      </c>
      <c r="E58" s="42" t="s">
        <v>75</v>
      </c>
      <c r="F58" s="42"/>
      <c r="G58" s="43"/>
      <c r="H58" s="42">
        <v>1</v>
      </c>
      <c r="I58" s="43">
        <v>9.0909090909090912E-2</v>
      </c>
      <c r="J58" s="42"/>
      <c r="K58" s="43"/>
      <c r="L58" s="48"/>
      <c r="M58" s="48"/>
      <c r="N58" s="48"/>
    </row>
    <row r="59" spans="3:14" ht="13.5" thickBot="1" x14ac:dyDescent="0.25">
      <c r="C59" s="50" t="s">
        <v>346</v>
      </c>
      <c r="D59" s="51" t="s">
        <v>345</v>
      </c>
      <c r="E59" s="42" t="s">
        <v>20</v>
      </c>
      <c r="F59" s="42">
        <v>1</v>
      </c>
      <c r="G59" s="43">
        <v>0.1</v>
      </c>
      <c r="H59" s="42"/>
      <c r="I59" s="43"/>
      <c r="J59" s="42"/>
      <c r="K59" s="43"/>
      <c r="L59" s="48"/>
      <c r="M59" s="48"/>
      <c r="N59" s="48"/>
    </row>
    <row r="60" spans="3:14" ht="13.5" thickBot="1" x14ac:dyDescent="0.25">
      <c r="C60" s="50" t="s">
        <v>105</v>
      </c>
      <c r="D60" s="51" t="s">
        <v>133</v>
      </c>
      <c r="E60" s="42" t="s">
        <v>16</v>
      </c>
      <c r="F60" s="42">
        <v>3</v>
      </c>
      <c r="G60" s="43">
        <v>0.3</v>
      </c>
      <c r="H60" s="42"/>
      <c r="I60" s="43"/>
      <c r="J60" s="42"/>
      <c r="K60" s="43"/>
      <c r="L60" s="48"/>
      <c r="M60" s="48"/>
      <c r="N60" s="48"/>
    </row>
    <row r="61" spans="3:14" ht="13.5" thickBot="1" x14ac:dyDescent="0.25">
      <c r="C61" s="50" t="s">
        <v>450</v>
      </c>
      <c r="D61" s="51" t="s">
        <v>120</v>
      </c>
      <c r="E61" s="42" t="s">
        <v>23</v>
      </c>
      <c r="F61" s="42"/>
      <c r="G61" s="43"/>
      <c r="H61" s="42">
        <v>1</v>
      </c>
      <c r="I61" s="43">
        <v>9.0909090909090912E-2</v>
      </c>
      <c r="J61" s="42"/>
      <c r="K61" s="43"/>
      <c r="L61" s="48"/>
      <c r="M61" s="48"/>
      <c r="N61" s="48"/>
    </row>
    <row r="62" spans="3:14" ht="13.5" thickBot="1" x14ac:dyDescent="0.25">
      <c r="C62" s="50" t="s">
        <v>367</v>
      </c>
      <c r="D62" s="51" t="s">
        <v>366</v>
      </c>
      <c r="E62" s="42" t="s">
        <v>19</v>
      </c>
      <c r="F62" s="42">
        <v>1</v>
      </c>
      <c r="G62" s="43">
        <v>0.1</v>
      </c>
      <c r="H62" s="42"/>
      <c r="I62" s="43"/>
      <c r="J62" s="42"/>
      <c r="K62" s="43"/>
      <c r="L62" s="48"/>
      <c r="M62" s="48"/>
      <c r="N62" s="48"/>
    </row>
    <row r="63" spans="3:14" ht="13.5" thickBot="1" x14ac:dyDescent="0.25">
      <c r="C63" s="50" t="s">
        <v>233</v>
      </c>
      <c r="D63" s="51" t="s">
        <v>432</v>
      </c>
      <c r="E63" s="42" t="s">
        <v>13</v>
      </c>
      <c r="F63" s="42">
        <v>4</v>
      </c>
      <c r="G63" s="43">
        <v>0.4</v>
      </c>
      <c r="H63" s="42">
        <v>4</v>
      </c>
      <c r="I63" s="43">
        <v>0.36363636363636365</v>
      </c>
      <c r="J63" s="42">
        <v>4</v>
      </c>
      <c r="K63" s="43">
        <v>0.8</v>
      </c>
      <c r="L63" s="48"/>
      <c r="M63" s="48"/>
      <c r="N63" s="48"/>
    </row>
    <row r="64" spans="3:14" ht="13.5" thickBot="1" x14ac:dyDescent="0.25">
      <c r="C64" s="50" t="s">
        <v>233</v>
      </c>
      <c r="D64" s="51" t="s">
        <v>231</v>
      </c>
      <c r="E64" s="42" t="s">
        <v>232</v>
      </c>
      <c r="F64" s="42"/>
      <c r="G64" s="43"/>
      <c r="H64" s="42">
        <v>1</v>
      </c>
      <c r="I64" s="43">
        <v>9.0909090909090912E-2</v>
      </c>
      <c r="J64" s="42"/>
      <c r="K64" s="43"/>
      <c r="L64" s="48"/>
      <c r="M64" s="48"/>
      <c r="N64" s="48"/>
    </row>
    <row r="65" spans="3:14" ht="13.5" thickBot="1" x14ac:dyDescent="0.25">
      <c r="C65" s="50" t="s">
        <v>414</v>
      </c>
      <c r="D65" s="51" t="s">
        <v>696</v>
      </c>
      <c r="E65" s="42" t="s">
        <v>18</v>
      </c>
      <c r="F65" s="42">
        <v>1</v>
      </c>
      <c r="G65" s="43">
        <v>0.1</v>
      </c>
      <c r="H65" s="42"/>
      <c r="I65" s="43"/>
      <c r="J65" s="42"/>
      <c r="K65" s="43"/>
      <c r="L65" s="48"/>
      <c r="M65" s="48"/>
      <c r="N65" s="48"/>
    </row>
    <row r="66" spans="3:14" ht="13.5" thickBot="1" x14ac:dyDescent="0.25">
      <c r="C66" s="159" t="s">
        <v>1267</v>
      </c>
      <c r="D66" s="160"/>
      <c r="E66" s="161"/>
      <c r="F66" s="95">
        <v>10</v>
      </c>
      <c r="G66" s="120">
        <v>1</v>
      </c>
      <c r="H66" s="95">
        <v>11</v>
      </c>
      <c r="I66" s="94">
        <v>1</v>
      </c>
      <c r="J66" s="95">
        <v>5</v>
      </c>
      <c r="K66" s="94">
        <v>1</v>
      </c>
      <c r="L66" s="48"/>
      <c r="M66" s="48"/>
      <c r="N66" s="48"/>
    </row>
    <row r="68" spans="3:14" x14ac:dyDescent="0.2">
      <c r="C68" s="49" t="s">
        <v>1297</v>
      </c>
    </row>
    <row r="71" spans="3:14" ht="13.5" thickBot="1" x14ac:dyDescent="0.25"/>
    <row r="72" spans="3:14" ht="13.5" thickBot="1" x14ac:dyDescent="0.25">
      <c r="C72" s="153" t="s">
        <v>1272</v>
      </c>
      <c r="D72" s="153" t="s">
        <v>1256</v>
      </c>
      <c r="E72" s="153" t="s">
        <v>1257</v>
      </c>
      <c r="F72" s="153" t="s">
        <v>1258</v>
      </c>
      <c r="G72" s="156" t="s">
        <v>1260</v>
      </c>
      <c r="H72" s="157"/>
      <c r="I72" s="157"/>
      <c r="J72" s="157"/>
      <c r="K72" s="157"/>
      <c r="L72" s="158"/>
    </row>
    <row r="73" spans="3:14" ht="13.5" thickBot="1" x14ac:dyDescent="0.25">
      <c r="C73" s="154"/>
      <c r="D73" s="154"/>
      <c r="E73" s="154"/>
      <c r="F73" s="154"/>
      <c r="G73" s="156" t="s">
        <v>1298</v>
      </c>
      <c r="H73" s="158"/>
      <c r="I73" s="156" t="s">
        <v>1262</v>
      </c>
      <c r="J73" s="158"/>
      <c r="K73" s="156" t="s">
        <v>1263</v>
      </c>
      <c r="L73" s="158"/>
    </row>
    <row r="74" spans="3:14" ht="13.5" thickBot="1" x14ac:dyDescent="0.25">
      <c r="C74" s="155"/>
      <c r="D74" s="155"/>
      <c r="E74" s="155"/>
      <c r="F74" s="155"/>
      <c r="G74" s="39" t="s">
        <v>1264</v>
      </c>
      <c r="H74" s="39" t="s">
        <v>1265</v>
      </c>
      <c r="I74" s="39" t="s">
        <v>1264</v>
      </c>
      <c r="J74" s="39" t="s">
        <v>1265</v>
      </c>
      <c r="K74" s="39" t="s">
        <v>1264</v>
      </c>
      <c r="L74" s="39" t="s">
        <v>1265</v>
      </c>
    </row>
    <row r="75" spans="3:14" ht="13.5" thickBot="1" x14ac:dyDescent="0.25">
      <c r="C75" s="50">
        <v>2</v>
      </c>
      <c r="D75" s="42" t="s">
        <v>145</v>
      </c>
      <c r="E75" s="51" t="s">
        <v>1266</v>
      </c>
      <c r="F75" s="42" t="s">
        <v>1299</v>
      </c>
      <c r="G75" s="42">
        <v>1</v>
      </c>
      <c r="H75" s="43">
        <v>1</v>
      </c>
      <c r="I75" s="42">
        <v>0</v>
      </c>
      <c r="J75" s="43">
        <v>0</v>
      </c>
      <c r="K75" s="42">
        <v>0</v>
      </c>
      <c r="L75" s="43">
        <v>0</v>
      </c>
    </row>
    <row r="76" spans="3:14" ht="13.5" thickBot="1" x14ac:dyDescent="0.25">
      <c r="C76" s="176" t="s">
        <v>1300</v>
      </c>
      <c r="D76" s="177"/>
      <c r="E76" s="177"/>
      <c r="F76" s="178"/>
      <c r="G76" s="52">
        <v>1</v>
      </c>
      <c r="H76" s="53">
        <v>1</v>
      </c>
      <c r="I76" s="52">
        <v>0</v>
      </c>
      <c r="J76" s="53">
        <v>0</v>
      </c>
      <c r="K76" s="52">
        <v>0</v>
      </c>
      <c r="L76" s="53">
        <v>0</v>
      </c>
    </row>
    <row r="79" spans="3:14" x14ac:dyDescent="0.2">
      <c r="C79" s="91" t="s">
        <v>1301</v>
      </c>
    </row>
    <row r="80" spans="3:14" ht="13.5" thickBot="1" x14ac:dyDescent="0.25"/>
    <row r="81" spans="3:22" ht="13.5" thickBot="1" x14ac:dyDescent="0.25">
      <c r="C81" s="153" t="s">
        <v>1272</v>
      </c>
      <c r="D81" s="153" t="s">
        <v>1256</v>
      </c>
      <c r="E81" s="153" t="s">
        <v>1257</v>
      </c>
      <c r="F81" s="153" t="s">
        <v>1258</v>
      </c>
      <c r="G81" s="156" t="s">
        <v>1302</v>
      </c>
      <c r="H81" s="157"/>
      <c r="I81" s="157"/>
      <c r="J81" s="157"/>
      <c r="K81" s="157"/>
      <c r="L81" s="158"/>
    </row>
    <row r="82" spans="3:22" ht="13.5" thickBot="1" x14ac:dyDescent="0.25">
      <c r="C82" s="154"/>
      <c r="D82" s="154"/>
      <c r="E82" s="154"/>
      <c r="F82" s="154"/>
      <c r="G82" s="156" t="s">
        <v>1298</v>
      </c>
      <c r="H82" s="158"/>
      <c r="I82" s="156" t="s">
        <v>1262</v>
      </c>
      <c r="J82" s="158"/>
      <c r="K82" s="156" t="s">
        <v>1263</v>
      </c>
      <c r="L82" s="158"/>
    </row>
    <row r="83" spans="3:22" ht="13.5" thickBot="1" x14ac:dyDescent="0.25">
      <c r="C83" s="155"/>
      <c r="D83" s="155"/>
      <c r="E83" s="155"/>
      <c r="F83" s="155"/>
      <c r="G83" s="39" t="s">
        <v>1264</v>
      </c>
      <c r="H83" s="39" t="s">
        <v>1303</v>
      </c>
      <c r="I83" s="39" t="s">
        <v>1264</v>
      </c>
      <c r="J83" s="39" t="s">
        <v>1304</v>
      </c>
      <c r="K83" s="39" t="s">
        <v>1264</v>
      </c>
      <c r="L83" s="39" t="s">
        <v>1304</v>
      </c>
    </row>
    <row r="84" spans="3:22" ht="13.5" thickBot="1" x14ac:dyDescent="0.25">
      <c r="C84" s="58">
        <v>1</v>
      </c>
      <c r="D84" s="42" t="s">
        <v>154</v>
      </c>
      <c r="E84" s="51" t="s">
        <v>153</v>
      </c>
      <c r="F84" s="42" t="s">
        <v>25</v>
      </c>
      <c r="G84" s="42">
        <v>0</v>
      </c>
      <c r="H84" s="43">
        <v>0</v>
      </c>
      <c r="I84" s="42">
        <v>0</v>
      </c>
      <c r="J84" s="43">
        <v>0</v>
      </c>
      <c r="K84" s="42">
        <v>1</v>
      </c>
      <c r="L84" s="43">
        <v>1</v>
      </c>
    </row>
    <row r="85" spans="3:22" ht="13.5" thickBot="1" x14ac:dyDescent="0.25">
      <c r="C85" s="173" t="s">
        <v>1320</v>
      </c>
      <c r="D85" s="174"/>
      <c r="E85" s="174"/>
      <c r="F85" s="175"/>
      <c r="G85" s="54">
        <v>0</v>
      </c>
      <c r="H85" s="55">
        <v>0</v>
      </c>
      <c r="I85" s="54">
        <v>0</v>
      </c>
      <c r="J85" s="55">
        <v>0</v>
      </c>
      <c r="K85" s="54">
        <v>1</v>
      </c>
      <c r="L85" s="55">
        <v>0</v>
      </c>
    </row>
    <row r="86" spans="3:22" ht="13.5" thickBot="1" x14ac:dyDescent="0.25">
      <c r="C86" s="57">
        <v>2</v>
      </c>
      <c r="D86" s="42" t="s">
        <v>1305</v>
      </c>
      <c r="E86" s="42" t="s">
        <v>1305</v>
      </c>
      <c r="F86" s="42" t="s">
        <v>1305</v>
      </c>
      <c r="G86" s="42" t="s">
        <v>1305</v>
      </c>
      <c r="H86" s="42" t="s">
        <v>1305</v>
      </c>
      <c r="I86" s="42" t="s">
        <v>1305</v>
      </c>
      <c r="J86" s="42" t="s">
        <v>1305</v>
      </c>
      <c r="K86" s="42" t="s">
        <v>1305</v>
      </c>
      <c r="L86" s="42" t="s">
        <v>1305</v>
      </c>
    </row>
    <row r="87" spans="3:22" ht="13.5" thickBot="1" x14ac:dyDescent="0.25">
      <c r="C87" s="173" t="s">
        <v>1306</v>
      </c>
      <c r="D87" s="174"/>
      <c r="E87" s="174"/>
      <c r="F87" s="175"/>
      <c r="G87" s="42" t="s">
        <v>1305</v>
      </c>
      <c r="H87" s="42" t="s">
        <v>1305</v>
      </c>
      <c r="I87" s="42" t="s">
        <v>1305</v>
      </c>
      <c r="J87" s="42" t="s">
        <v>1305</v>
      </c>
      <c r="K87" s="42" t="s">
        <v>1305</v>
      </c>
      <c r="L87" s="42" t="s">
        <v>1305</v>
      </c>
    </row>
    <row r="88" spans="3:22" ht="13.5" thickBot="1" x14ac:dyDescent="0.25">
      <c r="C88" s="180">
        <v>3</v>
      </c>
      <c r="D88" s="42" t="s">
        <v>154</v>
      </c>
      <c r="E88" s="42" t="s">
        <v>153</v>
      </c>
      <c r="F88" s="42" t="s">
        <v>25</v>
      </c>
      <c r="G88" s="42">
        <v>0</v>
      </c>
      <c r="H88" s="43">
        <v>0</v>
      </c>
      <c r="I88" s="42">
        <v>1</v>
      </c>
      <c r="J88" s="43">
        <v>0.5</v>
      </c>
      <c r="K88" s="42">
        <v>0</v>
      </c>
      <c r="L88" s="43">
        <v>0</v>
      </c>
    </row>
    <row r="89" spans="3:22" ht="13.5" thickBot="1" x14ac:dyDescent="0.25">
      <c r="C89" s="181"/>
      <c r="D89" s="42" t="s">
        <v>378</v>
      </c>
      <c r="E89" s="42" t="s">
        <v>377</v>
      </c>
      <c r="F89" s="42" t="s">
        <v>31</v>
      </c>
      <c r="G89" s="42">
        <v>0</v>
      </c>
      <c r="H89" s="43">
        <v>0</v>
      </c>
      <c r="I89" s="42">
        <v>1</v>
      </c>
      <c r="J89" s="43">
        <v>0.5</v>
      </c>
      <c r="K89" s="42">
        <v>0</v>
      </c>
      <c r="L89" s="43">
        <v>0</v>
      </c>
    </row>
    <row r="90" spans="3:22" ht="13.5" thickBot="1" x14ac:dyDescent="0.25">
      <c r="C90" s="173" t="s">
        <v>1307</v>
      </c>
      <c r="D90" s="174"/>
      <c r="E90" s="174"/>
      <c r="F90" s="175"/>
      <c r="G90" s="54">
        <v>0</v>
      </c>
      <c r="H90" s="55">
        <v>0</v>
      </c>
      <c r="I90" s="54">
        <v>2</v>
      </c>
      <c r="J90" s="55">
        <v>1</v>
      </c>
      <c r="K90" s="54">
        <v>2</v>
      </c>
      <c r="L90" s="55">
        <v>0</v>
      </c>
    </row>
    <row r="93" spans="3:22" x14ac:dyDescent="0.2">
      <c r="C93" s="91" t="s">
        <v>1316</v>
      </c>
      <c r="U93" s="101"/>
      <c r="V93" s="101"/>
    </row>
    <row r="94" spans="3:22" ht="13.5" thickBot="1" x14ac:dyDescent="0.25">
      <c r="U94" s="101"/>
      <c r="V94" s="101"/>
    </row>
    <row r="95" spans="3:22" ht="15.75" customHeight="1" thickBot="1" x14ac:dyDescent="0.25">
      <c r="C95" s="182" t="s">
        <v>1311</v>
      </c>
      <c r="D95" s="170" t="s">
        <v>1312</v>
      </c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92"/>
      <c r="T95" s="93"/>
      <c r="U95" s="45"/>
      <c r="V95" s="45"/>
    </row>
    <row r="96" spans="3:22" ht="15.75" customHeight="1" thickBot="1" x14ac:dyDescent="0.25">
      <c r="C96" s="183"/>
      <c r="D96" s="170" t="s">
        <v>1261</v>
      </c>
      <c r="E96" s="179"/>
      <c r="F96" s="179"/>
      <c r="G96" s="179"/>
      <c r="H96" s="179"/>
      <c r="I96" s="179" t="s">
        <v>1262</v>
      </c>
      <c r="J96" s="179"/>
      <c r="K96" s="179"/>
      <c r="L96" s="179"/>
      <c r="M96" s="179"/>
      <c r="N96" s="179" t="s">
        <v>1263</v>
      </c>
      <c r="O96" s="179"/>
      <c r="P96" s="179"/>
      <c r="Q96" s="179"/>
      <c r="R96" s="179"/>
      <c r="S96" s="92"/>
      <c r="T96" s="93"/>
      <c r="U96" s="45"/>
      <c r="V96" s="45"/>
    </row>
    <row r="97" spans="3:22" ht="64.5" thickBot="1" x14ac:dyDescent="0.25">
      <c r="C97" s="184"/>
      <c r="D97" s="109" t="s">
        <v>1309</v>
      </c>
      <c r="E97" s="110" t="s">
        <v>1313</v>
      </c>
      <c r="F97" s="109" t="s">
        <v>1310</v>
      </c>
      <c r="G97" s="109" t="s">
        <v>1314</v>
      </c>
      <c r="H97" s="111" t="s">
        <v>1315</v>
      </c>
      <c r="I97" s="109" t="s">
        <v>1309</v>
      </c>
      <c r="J97" s="109" t="s">
        <v>1313</v>
      </c>
      <c r="K97" s="109" t="s">
        <v>1310</v>
      </c>
      <c r="L97" s="109" t="s">
        <v>1314</v>
      </c>
      <c r="M97" s="111" t="s">
        <v>1315</v>
      </c>
      <c r="N97" s="109" t="s">
        <v>1309</v>
      </c>
      <c r="O97" s="109" t="s">
        <v>1313</v>
      </c>
      <c r="P97" s="109" t="s">
        <v>1310</v>
      </c>
      <c r="Q97" s="109" t="s">
        <v>1314</v>
      </c>
      <c r="R97" s="111" t="s">
        <v>1315</v>
      </c>
      <c r="U97" s="112"/>
      <c r="V97" s="113"/>
    </row>
    <row r="98" spans="3:22" ht="13.5" thickBot="1" x14ac:dyDescent="0.25">
      <c r="C98" s="50">
        <v>1</v>
      </c>
      <c r="D98" s="42">
        <v>3</v>
      </c>
      <c r="E98" s="50">
        <v>0</v>
      </c>
      <c r="F98" s="42">
        <v>1</v>
      </c>
      <c r="G98" s="42">
        <v>0</v>
      </c>
      <c r="H98" s="114">
        <f>SUM(D98:G98)</f>
        <v>4</v>
      </c>
      <c r="I98" s="42">
        <v>3</v>
      </c>
      <c r="J98" s="42">
        <v>0</v>
      </c>
      <c r="K98" s="42">
        <v>0</v>
      </c>
      <c r="L98" s="42">
        <v>0</v>
      </c>
      <c r="M98" s="114">
        <f>SUM(I98:L98)</f>
        <v>3</v>
      </c>
      <c r="N98" s="42">
        <v>5</v>
      </c>
      <c r="O98" s="42">
        <v>1</v>
      </c>
      <c r="P98" s="42">
        <v>3</v>
      </c>
      <c r="Q98" s="42">
        <v>0</v>
      </c>
      <c r="R98" s="114">
        <f>SUM(N98:Q98)</f>
        <v>9</v>
      </c>
      <c r="U98" s="48"/>
      <c r="V98" s="113"/>
    </row>
    <row r="99" spans="3:22" ht="13.5" thickBot="1" x14ac:dyDescent="0.25">
      <c r="C99" s="50">
        <v>2</v>
      </c>
      <c r="D99" s="42">
        <v>1</v>
      </c>
      <c r="E99" s="50">
        <v>0</v>
      </c>
      <c r="F99" s="42">
        <v>3</v>
      </c>
      <c r="G99" s="42">
        <v>0</v>
      </c>
      <c r="H99" s="114">
        <f>SUM(D99:G99)</f>
        <v>4</v>
      </c>
      <c r="I99" s="42">
        <v>0</v>
      </c>
      <c r="J99" s="42">
        <v>0</v>
      </c>
      <c r="K99" s="42">
        <v>2</v>
      </c>
      <c r="L99" s="42">
        <v>0</v>
      </c>
      <c r="M99" s="114">
        <f t="shared" ref="M99:M100" si="0">SUM(I99:L99)</f>
        <v>2</v>
      </c>
      <c r="N99" s="42">
        <v>4</v>
      </c>
      <c r="O99" s="42">
        <v>0</v>
      </c>
      <c r="P99" s="42">
        <v>3</v>
      </c>
      <c r="Q99" s="42">
        <v>0</v>
      </c>
      <c r="R99" s="114">
        <f t="shared" ref="R99:R100" si="1">SUM(N99:Q99)</f>
        <v>7</v>
      </c>
      <c r="U99" s="48"/>
      <c r="V99" s="113"/>
    </row>
    <row r="100" spans="3:22" ht="13.5" thickBot="1" x14ac:dyDescent="0.25">
      <c r="C100" s="50">
        <v>3</v>
      </c>
      <c r="D100" s="42">
        <v>4</v>
      </c>
      <c r="E100" s="50">
        <v>0</v>
      </c>
      <c r="F100" s="42">
        <v>6</v>
      </c>
      <c r="G100" s="42">
        <v>0</v>
      </c>
      <c r="H100" s="114">
        <f t="shared" ref="H100" si="2">SUM(D100:G100)</f>
        <v>10</v>
      </c>
      <c r="I100" s="42">
        <v>7</v>
      </c>
      <c r="J100" s="42">
        <v>1</v>
      </c>
      <c r="K100" s="42">
        <v>3</v>
      </c>
      <c r="L100" s="42">
        <v>0</v>
      </c>
      <c r="M100" s="114">
        <f t="shared" si="0"/>
        <v>11</v>
      </c>
      <c r="N100" s="42">
        <v>5</v>
      </c>
      <c r="O100" s="42">
        <v>0</v>
      </c>
      <c r="P100" s="42">
        <v>0</v>
      </c>
      <c r="Q100" s="42">
        <v>0</v>
      </c>
      <c r="R100" s="114">
        <f t="shared" si="1"/>
        <v>5</v>
      </c>
      <c r="U100" s="48"/>
      <c r="V100" s="113"/>
    </row>
    <row r="101" spans="3:22" x14ac:dyDescent="0.2">
      <c r="U101" s="101"/>
      <c r="V101" s="101"/>
    </row>
    <row r="102" spans="3:22" x14ac:dyDescent="0.2">
      <c r="U102" s="101"/>
      <c r="V102" s="101"/>
    </row>
  </sheetData>
  <mergeCells count="59">
    <mergeCell ref="D95:R95"/>
    <mergeCell ref="I96:M96"/>
    <mergeCell ref="N96:R96"/>
    <mergeCell ref="I82:J82"/>
    <mergeCell ref="K82:L82"/>
    <mergeCell ref="C85:F85"/>
    <mergeCell ref="C90:F90"/>
    <mergeCell ref="D96:H96"/>
    <mergeCell ref="C88:C89"/>
    <mergeCell ref="C81:C83"/>
    <mergeCell ref="D81:D83"/>
    <mergeCell ref="E81:E83"/>
    <mergeCell ref="F81:F83"/>
    <mergeCell ref="G81:L81"/>
    <mergeCell ref="G82:H82"/>
    <mergeCell ref="C95:C97"/>
    <mergeCell ref="C87:F87"/>
    <mergeCell ref="G73:H73"/>
    <mergeCell ref="I73:J73"/>
    <mergeCell ref="K73:L73"/>
    <mergeCell ref="C76:F76"/>
    <mergeCell ref="G72:L72"/>
    <mergeCell ref="C51:C52"/>
    <mergeCell ref="D51:D52"/>
    <mergeCell ref="E51:E52"/>
    <mergeCell ref="C33:C37"/>
    <mergeCell ref="C46:C47"/>
    <mergeCell ref="C38:C45"/>
    <mergeCell ref="F51:G51"/>
    <mergeCell ref="C66:E66"/>
    <mergeCell ref="C72:C74"/>
    <mergeCell ref="D72:D74"/>
    <mergeCell ref="E72:E74"/>
    <mergeCell ref="F72:F74"/>
    <mergeCell ref="H51:I51"/>
    <mergeCell ref="J51:K51"/>
    <mergeCell ref="C50:K50"/>
    <mergeCell ref="E2:E4"/>
    <mergeCell ref="F2:F4"/>
    <mergeCell ref="G2:L2"/>
    <mergeCell ref="G3:H3"/>
    <mergeCell ref="I3:J3"/>
    <mergeCell ref="K3:L3"/>
    <mergeCell ref="B2:B4"/>
    <mergeCell ref="B18:F18"/>
    <mergeCell ref="T18:X18"/>
    <mergeCell ref="U1:AE1"/>
    <mergeCell ref="T2:T4"/>
    <mergeCell ref="U2:U4"/>
    <mergeCell ref="V2:V4"/>
    <mergeCell ref="W2:W4"/>
    <mergeCell ref="X2:X4"/>
    <mergeCell ref="Y2:AD2"/>
    <mergeCell ref="Y3:Z3"/>
    <mergeCell ref="AA3:AB3"/>
    <mergeCell ref="AC3:AD3"/>
    <mergeCell ref="C1:M1"/>
    <mergeCell ref="C2:C4"/>
    <mergeCell ref="D2:D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10"/>
  <sheetViews>
    <sheetView topLeftCell="E1" workbookViewId="0">
      <selection activeCell="K9" sqref="K9"/>
    </sheetView>
  </sheetViews>
  <sheetFormatPr baseColWidth="10" defaultRowHeight="15" x14ac:dyDescent="0.25"/>
  <cols>
    <col min="4" max="4" width="17.85546875" bestFit="1" customWidth="1"/>
    <col min="5" max="5" width="4.5703125" bestFit="1" customWidth="1"/>
    <col min="6" max="6" width="12.28515625" customWidth="1"/>
    <col min="8" max="8" width="21" customWidth="1"/>
    <col min="10" max="10" width="4.5703125" bestFit="1" customWidth="1"/>
    <col min="11" max="11" width="19.140625" customWidth="1"/>
  </cols>
  <sheetData>
    <row r="1" spans="2:11" ht="15.75" thickBot="1" x14ac:dyDescent="0.3"/>
    <row r="2" spans="2:11" x14ac:dyDescent="0.25">
      <c r="B2" s="189" t="s">
        <v>1272</v>
      </c>
      <c r="C2" s="192" t="s">
        <v>56</v>
      </c>
      <c r="D2" s="192" t="s">
        <v>22</v>
      </c>
      <c r="E2" s="192"/>
      <c r="F2" s="192"/>
      <c r="G2" s="192"/>
      <c r="H2" s="192"/>
      <c r="I2" s="192"/>
      <c r="J2" s="192"/>
      <c r="K2" s="195"/>
    </row>
    <row r="3" spans="2:11" x14ac:dyDescent="0.25">
      <c r="B3" s="190"/>
      <c r="C3" s="193"/>
      <c r="D3" s="193">
        <v>1</v>
      </c>
      <c r="E3" s="193"/>
      <c r="F3" s="193">
        <v>2</v>
      </c>
      <c r="G3" s="193"/>
      <c r="H3" s="193"/>
      <c r="I3" s="193">
        <v>3</v>
      </c>
      <c r="J3" s="193"/>
      <c r="K3" s="196"/>
    </row>
    <row r="4" spans="2:11" ht="45" customHeight="1" thickBot="1" x14ac:dyDescent="0.3">
      <c r="B4" s="191"/>
      <c r="C4" s="194"/>
      <c r="D4" s="122" t="s">
        <v>1310</v>
      </c>
      <c r="E4" s="121" t="s">
        <v>1309</v>
      </c>
      <c r="F4" s="122" t="s">
        <v>1310</v>
      </c>
      <c r="G4" s="121" t="s">
        <v>1309</v>
      </c>
      <c r="H4" s="122" t="s">
        <v>1313</v>
      </c>
      <c r="I4" s="122" t="s">
        <v>1310</v>
      </c>
      <c r="J4" s="121" t="s">
        <v>1309</v>
      </c>
      <c r="K4" s="141" t="s">
        <v>1313</v>
      </c>
    </row>
    <row r="5" spans="2:11" x14ac:dyDescent="0.25">
      <c r="B5" s="197">
        <v>1</v>
      </c>
      <c r="C5" s="123" t="s">
        <v>1379</v>
      </c>
      <c r="D5" s="124">
        <v>1</v>
      </c>
      <c r="E5" s="124">
        <v>3</v>
      </c>
      <c r="F5" s="124"/>
      <c r="G5" s="124">
        <v>3</v>
      </c>
      <c r="H5" s="124"/>
      <c r="I5" s="124"/>
      <c r="J5" s="124">
        <v>5</v>
      </c>
      <c r="K5" s="125">
        <v>1</v>
      </c>
    </row>
    <row r="6" spans="2:11" ht="15.75" thickBot="1" x14ac:dyDescent="0.3">
      <c r="B6" s="198"/>
      <c r="C6" s="126" t="s">
        <v>1380</v>
      </c>
      <c r="D6" s="127"/>
      <c r="E6" s="127"/>
      <c r="F6" s="127"/>
      <c r="G6" s="127"/>
      <c r="H6" s="127"/>
      <c r="I6" s="127">
        <v>3</v>
      </c>
      <c r="J6" s="127"/>
      <c r="K6" s="128"/>
    </row>
    <row r="7" spans="2:11" x14ac:dyDescent="0.25">
      <c r="B7" s="185">
        <v>2</v>
      </c>
      <c r="C7" s="129" t="s">
        <v>1379</v>
      </c>
      <c r="D7" s="130"/>
      <c r="E7" s="130">
        <v>1</v>
      </c>
      <c r="F7" s="130"/>
      <c r="G7" s="130"/>
      <c r="H7" s="130"/>
      <c r="I7" s="130"/>
      <c r="J7" s="130">
        <v>4</v>
      </c>
      <c r="K7" s="131"/>
    </row>
    <row r="8" spans="2:11" ht="15.75" thickBot="1" x14ac:dyDescent="0.3">
      <c r="B8" s="186"/>
      <c r="C8" s="132" t="s">
        <v>1380</v>
      </c>
      <c r="D8" s="133">
        <v>3</v>
      </c>
      <c r="E8" s="133"/>
      <c r="F8" s="133">
        <v>2</v>
      </c>
      <c r="G8" s="133"/>
      <c r="H8" s="133"/>
      <c r="I8" s="133">
        <v>3</v>
      </c>
      <c r="J8" s="133"/>
      <c r="K8" s="134"/>
    </row>
    <row r="9" spans="2:11" x14ac:dyDescent="0.25">
      <c r="B9" s="187">
        <v>3</v>
      </c>
      <c r="C9" s="135" t="s">
        <v>1379</v>
      </c>
      <c r="D9" s="136"/>
      <c r="E9" s="136">
        <v>4</v>
      </c>
      <c r="F9" s="136"/>
      <c r="G9" s="136">
        <v>7</v>
      </c>
      <c r="H9" s="136">
        <v>1</v>
      </c>
      <c r="I9" s="136"/>
      <c r="J9" s="136">
        <v>5</v>
      </c>
      <c r="K9" s="137"/>
    </row>
    <row r="10" spans="2:11" ht="15.75" thickBot="1" x14ac:dyDescent="0.3">
      <c r="B10" s="188"/>
      <c r="C10" s="138" t="s">
        <v>1380</v>
      </c>
      <c r="D10" s="139">
        <v>6</v>
      </c>
      <c r="E10" s="139"/>
      <c r="F10" s="139">
        <v>3</v>
      </c>
      <c r="G10" s="139"/>
      <c r="H10" s="139"/>
      <c r="I10" s="139"/>
      <c r="J10" s="139"/>
      <c r="K10" s="140"/>
    </row>
  </sheetData>
  <mergeCells count="9">
    <mergeCell ref="B7:B8"/>
    <mergeCell ref="B9:B10"/>
    <mergeCell ref="B2:B4"/>
    <mergeCell ref="C2:C4"/>
    <mergeCell ref="D2:K2"/>
    <mergeCell ref="D3:E3"/>
    <mergeCell ref="F3:H3"/>
    <mergeCell ref="I3:K3"/>
    <mergeCell ref="B5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F63"/>
  <sheetViews>
    <sheetView topLeftCell="N43" workbookViewId="0">
      <selection activeCell="C51" sqref="C51:S63"/>
    </sheetView>
  </sheetViews>
  <sheetFormatPr baseColWidth="10" defaultRowHeight="12.75" x14ac:dyDescent="0.2"/>
  <cols>
    <col min="1" max="1" width="11.42578125" style="91"/>
    <col min="2" max="2" width="11.7109375" style="91" bestFit="1" customWidth="1"/>
    <col min="3" max="4" width="11.42578125" style="91"/>
    <col min="5" max="19" width="11.7109375" style="91" bestFit="1" customWidth="1"/>
    <col min="20" max="20" width="11.42578125" style="91"/>
    <col min="21" max="21" width="3.28515625" style="91" bestFit="1" customWidth="1"/>
    <col min="22" max="22" width="14.5703125" style="91" bestFit="1" customWidth="1"/>
    <col min="23" max="23" width="26.85546875" style="91" bestFit="1" customWidth="1"/>
    <col min="24" max="24" width="27" style="91" bestFit="1" customWidth="1"/>
    <col min="25" max="25" width="11.42578125" style="91"/>
    <col min="26" max="26" width="4.7109375" style="91" bestFit="1" customWidth="1"/>
    <col min="27" max="27" width="7.28515625" style="91" bestFit="1" customWidth="1"/>
    <col min="28" max="28" width="4.7109375" style="91" bestFit="1" customWidth="1"/>
    <col min="29" max="29" width="7.28515625" style="91" bestFit="1" customWidth="1"/>
    <col min="30" max="30" width="4.7109375" style="91" bestFit="1" customWidth="1"/>
    <col min="31" max="31" width="7.28515625" style="91" bestFit="1" customWidth="1"/>
    <col min="32" max="16384" width="11.42578125" style="91"/>
  </cols>
  <sheetData>
    <row r="1" spans="2:32" ht="13.5" thickBot="1" x14ac:dyDescent="0.25">
      <c r="C1" s="162" t="s">
        <v>1317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V1" s="162" t="s">
        <v>1317</v>
      </c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2:32" ht="15.75" customHeight="1" thickBot="1" x14ac:dyDescent="0.25">
      <c r="B2" s="153" t="s">
        <v>1370</v>
      </c>
      <c r="C2" s="153" t="s">
        <v>1256</v>
      </c>
      <c r="D2" s="153" t="s">
        <v>1257</v>
      </c>
      <c r="E2" s="153" t="s">
        <v>1258</v>
      </c>
      <c r="F2" s="153" t="s">
        <v>1259</v>
      </c>
      <c r="G2" s="156" t="s">
        <v>1260</v>
      </c>
      <c r="H2" s="157"/>
      <c r="I2" s="157"/>
      <c r="J2" s="157"/>
      <c r="K2" s="157"/>
      <c r="L2" s="158"/>
      <c r="U2" s="153" t="s">
        <v>1370</v>
      </c>
      <c r="V2" s="153" t="s">
        <v>1256</v>
      </c>
      <c r="W2" s="153" t="s">
        <v>1257</v>
      </c>
      <c r="X2" s="153" t="s">
        <v>1258</v>
      </c>
      <c r="Y2" s="153" t="s">
        <v>1259</v>
      </c>
      <c r="Z2" s="156" t="s">
        <v>1260</v>
      </c>
      <c r="AA2" s="157"/>
      <c r="AB2" s="157"/>
      <c r="AC2" s="157"/>
      <c r="AD2" s="157"/>
      <c r="AE2" s="158"/>
    </row>
    <row r="3" spans="2:32" ht="13.5" thickBot="1" x14ac:dyDescent="0.25">
      <c r="B3" s="154" t="s">
        <v>1370</v>
      </c>
      <c r="C3" s="154"/>
      <c r="D3" s="154"/>
      <c r="E3" s="154"/>
      <c r="F3" s="154"/>
      <c r="G3" s="156" t="s">
        <v>1375</v>
      </c>
      <c r="H3" s="158"/>
      <c r="I3" s="156" t="s">
        <v>1298</v>
      </c>
      <c r="J3" s="158"/>
      <c r="K3" s="156" t="s">
        <v>1373</v>
      </c>
      <c r="L3" s="158"/>
      <c r="U3" s="154" t="s">
        <v>1370</v>
      </c>
      <c r="V3" s="154"/>
      <c r="W3" s="154"/>
      <c r="X3" s="154"/>
      <c r="Y3" s="154"/>
      <c r="Z3" s="156" t="s">
        <v>1375</v>
      </c>
      <c r="AA3" s="158"/>
      <c r="AB3" s="156" t="s">
        <v>1298</v>
      </c>
      <c r="AC3" s="158"/>
      <c r="AD3" s="156" t="s">
        <v>1373</v>
      </c>
      <c r="AE3" s="158"/>
    </row>
    <row r="4" spans="2:32" ht="26.25" thickBot="1" x14ac:dyDescent="0.25">
      <c r="B4" s="155"/>
      <c r="C4" s="155"/>
      <c r="D4" s="155"/>
      <c r="E4" s="155"/>
      <c r="F4" s="155"/>
      <c r="G4" s="39" t="s">
        <v>1264</v>
      </c>
      <c r="H4" s="39" t="s">
        <v>1265</v>
      </c>
      <c r="I4" s="39" t="s">
        <v>1264</v>
      </c>
      <c r="J4" s="39" t="s">
        <v>1265</v>
      </c>
      <c r="K4" s="39" t="s">
        <v>1264</v>
      </c>
      <c r="L4" s="39" t="s">
        <v>1265</v>
      </c>
      <c r="U4" s="155"/>
      <c r="V4" s="155"/>
      <c r="W4" s="155"/>
      <c r="X4" s="155"/>
      <c r="Y4" s="155"/>
      <c r="Z4" s="39" t="s">
        <v>1264</v>
      </c>
      <c r="AA4" s="39" t="s">
        <v>1265</v>
      </c>
      <c r="AB4" s="39" t="s">
        <v>1264</v>
      </c>
      <c r="AC4" s="39" t="s">
        <v>1265</v>
      </c>
      <c r="AD4" s="39" t="s">
        <v>1264</v>
      </c>
      <c r="AE4" s="39" t="s">
        <v>1265</v>
      </c>
    </row>
    <row r="5" spans="2:32" ht="13.5" thickBot="1" x14ac:dyDescent="0.25">
      <c r="B5" s="50">
        <v>1</v>
      </c>
      <c r="C5" s="40" t="s">
        <v>439</v>
      </c>
      <c r="D5" s="41" t="s">
        <v>438</v>
      </c>
      <c r="E5" s="42" t="s">
        <v>32</v>
      </c>
      <c r="F5" s="42" t="s">
        <v>65</v>
      </c>
      <c r="G5" s="42">
        <v>2</v>
      </c>
      <c r="H5" s="43">
        <v>0.5</v>
      </c>
      <c r="I5" s="42"/>
      <c r="J5" s="43"/>
      <c r="K5" s="42"/>
      <c r="L5" s="43"/>
      <c r="N5" s="42"/>
      <c r="O5" s="43"/>
      <c r="U5" s="40">
        <v>1</v>
      </c>
      <c r="V5" s="50" t="s">
        <v>439</v>
      </c>
      <c r="W5" s="51" t="s">
        <v>438</v>
      </c>
      <c r="X5" s="42" t="s">
        <v>32</v>
      </c>
      <c r="Y5" s="42" t="s">
        <v>65</v>
      </c>
      <c r="Z5" s="42">
        <v>2</v>
      </c>
      <c r="AA5" s="43">
        <v>0.5</v>
      </c>
      <c r="AB5" s="42"/>
      <c r="AC5" s="43"/>
      <c r="AD5" s="42"/>
      <c r="AE5" s="43"/>
    </row>
    <row r="6" spans="2:32" ht="13.5" thickBot="1" x14ac:dyDescent="0.25">
      <c r="B6" s="50">
        <v>2</v>
      </c>
      <c r="C6" s="40" t="s">
        <v>154</v>
      </c>
      <c r="D6" s="41" t="s">
        <v>153</v>
      </c>
      <c r="E6" s="42" t="s">
        <v>25</v>
      </c>
      <c r="F6" s="42" t="s">
        <v>65</v>
      </c>
      <c r="G6" s="42"/>
      <c r="H6" s="43"/>
      <c r="I6" s="42"/>
      <c r="J6" s="43"/>
      <c r="K6" s="42">
        <v>1</v>
      </c>
      <c r="L6" s="43">
        <v>0.1111111111111111</v>
      </c>
      <c r="N6" s="42"/>
      <c r="O6" s="43"/>
      <c r="U6" s="40">
        <v>2</v>
      </c>
      <c r="V6" s="50" t="s">
        <v>154</v>
      </c>
      <c r="W6" s="51" t="s">
        <v>153</v>
      </c>
      <c r="X6" s="42" t="s">
        <v>25</v>
      </c>
      <c r="Y6" s="42" t="s">
        <v>65</v>
      </c>
      <c r="Z6" s="42"/>
      <c r="AA6" s="43"/>
      <c r="AB6" s="42"/>
      <c r="AC6" s="43"/>
      <c r="AD6" s="42">
        <v>1</v>
      </c>
      <c r="AE6" s="43">
        <v>0.1111111111111111</v>
      </c>
    </row>
    <row r="7" spans="2:32" ht="13.5" thickBot="1" x14ac:dyDescent="0.25">
      <c r="B7" s="50">
        <v>3</v>
      </c>
      <c r="C7" s="40" t="s">
        <v>105</v>
      </c>
      <c r="D7" s="41" t="s">
        <v>106</v>
      </c>
      <c r="E7" s="42" t="s">
        <v>175</v>
      </c>
      <c r="F7" s="42" t="s">
        <v>65</v>
      </c>
      <c r="G7" s="42"/>
      <c r="H7" s="43"/>
      <c r="I7" s="42"/>
      <c r="J7" s="43"/>
      <c r="K7" s="42">
        <v>1</v>
      </c>
      <c r="L7" s="43">
        <v>0.1111111111111111</v>
      </c>
      <c r="N7" s="42"/>
      <c r="O7" s="43"/>
      <c r="U7" s="40">
        <v>3</v>
      </c>
      <c r="V7" s="50" t="s">
        <v>105</v>
      </c>
      <c r="W7" s="51" t="s">
        <v>106</v>
      </c>
      <c r="X7" s="42" t="s">
        <v>175</v>
      </c>
      <c r="Y7" s="42" t="s">
        <v>65</v>
      </c>
      <c r="Z7" s="42"/>
      <c r="AA7" s="43"/>
      <c r="AB7" s="42"/>
      <c r="AC7" s="43"/>
      <c r="AD7" s="42">
        <v>1</v>
      </c>
      <c r="AE7" s="43">
        <v>0.1111111111111111</v>
      </c>
    </row>
    <row r="8" spans="2:32" ht="13.5" thickBot="1" x14ac:dyDescent="0.25">
      <c r="B8" s="50">
        <v>4</v>
      </c>
      <c r="C8" s="40" t="s">
        <v>105</v>
      </c>
      <c r="D8" s="41" t="s">
        <v>116</v>
      </c>
      <c r="E8" s="42" t="s">
        <v>178</v>
      </c>
      <c r="F8" s="42" t="s">
        <v>65</v>
      </c>
      <c r="G8" s="42"/>
      <c r="H8" s="43"/>
      <c r="I8" s="42">
        <v>1</v>
      </c>
      <c r="J8" s="43">
        <v>0.33333333333333331</v>
      </c>
      <c r="K8" s="42"/>
      <c r="L8" s="43"/>
      <c r="N8" s="42"/>
      <c r="O8" s="43"/>
      <c r="U8" s="40">
        <v>4</v>
      </c>
      <c r="V8" s="50" t="s">
        <v>105</v>
      </c>
      <c r="W8" s="51" t="s">
        <v>116</v>
      </c>
      <c r="X8" s="42" t="s">
        <v>178</v>
      </c>
      <c r="Y8" s="42" t="s">
        <v>65</v>
      </c>
      <c r="Z8" s="42"/>
      <c r="AA8" s="43"/>
      <c r="AB8" s="42">
        <v>1</v>
      </c>
      <c r="AC8" s="43">
        <v>0.33333333333333331</v>
      </c>
      <c r="AD8" s="42"/>
      <c r="AE8" s="43"/>
    </row>
    <row r="9" spans="2:32" ht="13.5" thickBot="1" x14ac:dyDescent="0.25">
      <c r="B9" s="50">
        <v>5</v>
      </c>
      <c r="C9" s="40" t="s">
        <v>321</v>
      </c>
      <c r="D9" s="41" t="s">
        <v>319</v>
      </c>
      <c r="E9" s="42" t="s">
        <v>320</v>
      </c>
      <c r="F9" s="42" t="s">
        <v>65</v>
      </c>
      <c r="G9" s="42"/>
      <c r="H9" s="43"/>
      <c r="I9" s="42">
        <v>2</v>
      </c>
      <c r="J9" s="43">
        <v>0.66666666666666663</v>
      </c>
      <c r="K9" s="42">
        <v>2</v>
      </c>
      <c r="L9" s="43">
        <v>0.22222222222222221</v>
      </c>
      <c r="N9" s="42"/>
      <c r="O9" s="43"/>
      <c r="U9" s="40">
        <v>5</v>
      </c>
      <c r="V9" s="50" t="s">
        <v>321</v>
      </c>
      <c r="W9" s="51" t="s">
        <v>319</v>
      </c>
      <c r="X9" s="42" t="s">
        <v>320</v>
      </c>
      <c r="Y9" s="42" t="s">
        <v>65</v>
      </c>
      <c r="Z9" s="42"/>
      <c r="AA9" s="43"/>
      <c r="AB9" s="42">
        <v>2</v>
      </c>
      <c r="AC9" s="43">
        <v>0.66666666666666663</v>
      </c>
      <c r="AD9" s="42">
        <v>2</v>
      </c>
      <c r="AE9" s="43">
        <v>0.22222222222222221</v>
      </c>
    </row>
    <row r="10" spans="2:32" ht="13.5" thickBot="1" x14ac:dyDescent="0.25">
      <c r="B10" s="50">
        <v>6</v>
      </c>
      <c r="C10" s="40" t="s">
        <v>291</v>
      </c>
      <c r="D10" s="41" t="s">
        <v>289</v>
      </c>
      <c r="E10" s="42" t="s">
        <v>290</v>
      </c>
      <c r="F10" s="42" t="s">
        <v>96</v>
      </c>
      <c r="G10" s="42"/>
      <c r="H10" s="43"/>
      <c r="I10" s="42"/>
      <c r="J10" s="43"/>
      <c r="K10" s="42">
        <v>3</v>
      </c>
      <c r="L10" s="43">
        <v>0.33333333333333331</v>
      </c>
      <c r="N10" s="42"/>
      <c r="O10" s="43"/>
      <c r="U10" s="40">
        <v>6</v>
      </c>
      <c r="V10" s="50" t="s">
        <v>291</v>
      </c>
      <c r="W10" s="51" t="s">
        <v>289</v>
      </c>
      <c r="X10" s="42" t="s">
        <v>290</v>
      </c>
      <c r="Y10" s="42" t="s">
        <v>96</v>
      </c>
      <c r="Z10" s="42"/>
      <c r="AA10" s="43"/>
      <c r="AB10" s="42"/>
      <c r="AC10" s="43"/>
      <c r="AD10" s="42">
        <v>3</v>
      </c>
      <c r="AE10" s="43">
        <v>0.33333333333333331</v>
      </c>
    </row>
    <row r="11" spans="2:32" ht="13.5" thickBot="1" x14ac:dyDescent="0.25">
      <c r="B11" s="50">
        <v>7</v>
      </c>
      <c r="C11" s="40" t="s">
        <v>172</v>
      </c>
      <c r="D11" s="41" t="s">
        <v>316</v>
      </c>
      <c r="E11" s="42" t="s">
        <v>1217</v>
      </c>
      <c r="F11" s="42" t="s">
        <v>65</v>
      </c>
      <c r="G11" s="42"/>
      <c r="H11" s="43"/>
      <c r="I11" s="42"/>
      <c r="J11" s="43"/>
      <c r="K11" s="42">
        <v>1</v>
      </c>
      <c r="L11" s="43">
        <v>0.1111111111111111</v>
      </c>
      <c r="N11" s="42"/>
      <c r="O11" s="43"/>
      <c r="U11" s="40">
        <v>7</v>
      </c>
      <c r="V11" s="50" t="s">
        <v>172</v>
      </c>
      <c r="W11" s="51" t="s">
        <v>316</v>
      </c>
      <c r="X11" s="42" t="s">
        <v>1217</v>
      </c>
      <c r="Y11" s="42" t="s">
        <v>65</v>
      </c>
      <c r="Z11" s="42"/>
      <c r="AA11" s="43"/>
      <c r="AB11" s="42"/>
      <c r="AC11" s="43"/>
      <c r="AD11" s="42">
        <v>1</v>
      </c>
      <c r="AE11" s="43">
        <v>0.1111111111111111</v>
      </c>
    </row>
    <row r="12" spans="2:32" ht="13.5" thickBot="1" x14ac:dyDescent="0.25">
      <c r="B12" s="50">
        <v>8</v>
      </c>
      <c r="C12" s="40" t="s">
        <v>172</v>
      </c>
      <c r="D12" s="41" t="s">
        <v>316</v>
      </c>
      <c r="E12" s="42" t="s">
        <v>317</v>
      </c>
      <c r="F12" s="42" t="s">
        <v>65</v>
      </c>
      <c r="G12" s="42"/>
      <c r="H12" s="43"/>
      <c r="I12" s="42"/>
      <c r="J12" s="43"/>
      <c r="K12" s="42">
        <v>1</v>
      </c>
      <c r="L12" s="43">
        <v>0.1111111111111111</v>
      </c>
      <c r="N12" s="42"/>
      <c r="O12" s="43"/>
      <c r="U12" s="40">
        <v>8</v>
      </c>
      <c r="V12" s="50" t="s">
        <v>172</v>
      </c>
      <c r="W12" s="51" t="s">
        <v>316</v>
      </c>
      <c r="X12" s="42" t="s">
        <v>317</v>
      </c>
      <c r="Y12" s="42" t="s">
        <v>65</v>
      </c>
      <c r="Z12" s="42"/>
      <c r="AA12" s="43"/>
      <c r="AB12" s="42"/>
      <c r="AC12" s="43"/>
      <c r="AD12" s="42">
        <v>1</v>
      </c>
      <c r="AE12" s="43">
        <v>0.1111111111111111</v>
      </c>
    </row>
    <row r="13" spans="2:32" ht="13.5" thickBot="1" x14ac:dyDescent="0.25">
      <c r="B13" s="50">
        <v>9</v>
      </c>
      <c r="C13" s="40" t="s">
        <v>64</v>
      </c>
      <c r="D13" s="41" t="s">
        <v>62</v>
      </c>
      <c r="E13" s="42" t="s">
        <v>63</v>
      </c>
      <c r="F13" s="42" t="s">
        <v>65</v>
      </c>
      <c r="G13" s="42">
        <v>1</v>
      </c>
      <c r="H13" s="43">
        <v>0.25</v>
      </c>
      <c r="I13" s="42"/>
      <c r="J13" s="43"/>
      <c r="K13" s="42"/>
      <c r="L13" s="43"/>
      <c r="N13" s="42"/>
      <c r="O13" s="43"/>
      <c r="U13" s="40">
        <v>9</v>
      </c>
      <c r="V13" s="50" t="s">
        <v>64</v>
      </c>
      <c r="W13" s="51" t="s">
        <v>62</v>
      </c>
      <c r="X13" s="42" t="s">
        <v>63</v>
      </c>
      <c r="Y13" s="42" t="s">
        <v>65</v>
      </c>
      <c r="Z13" s="42">
        <v>1</v>
      </c>
      <c r="AA13" s="43">
        <v>0.25</v>
      </c>
      <c r="AB13" s="42"/>
      <c r="AC13" s="43"/>
      <c r="AD13" s="42"/>
      <c r="AE13" s="43"/>
    </row>
    <row r="14" spans="2:32" ht="13.5" thickBot="1" x14ac:dyDescent="0.25">
      <c r="B14" s="50">
        <v>10</v>
      </c>
      <c r="C14" s="40" t="s">
        <v>221</v>
      </c>
      <c r="D14" s="41" t="s">
        <v>238</v>
      </c>
      <c r="E14" s="42" t="s">
        <v>531</v>
      </c>
      <c r="F14" s="42" t="s">
        <v>65</v>
      </c>
      <c r="G14" s="42">
        <v>1</v>
      </c>
      <c r="H14" s="43">
        <v>0.25</v>
      </c>
      <c r="I14" s="42"/>
      <c r="J14" s="43"/>
      <c r="K14" s="42"/>
      <c r="L14" s="43"/>
      <c r="N14" s="42"/>
      <c r="O14" s="43"/>
      <c r="U14" s="40">
        <v>10</v>
      </c>
      <c r="V14" s="50" t="s">
        <v>221</v>
      </c>
      <c r="W14" s="51" t="s">
        <v>238</v>
      </c>
      <c r="X14" s="42" t="s">
        <v>531</v>
      </c>
      <c r="Y14" s="42" t="s">
        <v>65</v>
      </c>
      <c r="Z14" s="42">
        <v>1</v>
      </c>
      <c r="AA14" s="43">
        <v>0.25</v>
      </c>
      <c r="AB14" s="42"/>
      <c r="AC14" s="43"/>
      <c r="AD14" s="42"/>
      <c r="AE14" s="43"/>
    </row>
    <row r="15" spans="2:32" ht="13.5" thickBot="1" x14ac:dyDescent="0.25">
      <c r="B15" s="156" t="s">
        <v>1267</v>
      </c>
      <c r="C15" s="157"/>
      <c r="D15" s="157"/>
      <c r="E15" s="157"/>
      <c r="F15" s="158"/>
      <c r="G15" s="39">
        <v>4</v>
      </c>
      <c r="H15" s="44">
        <v>1</v>
      </c>
      <c r="I15" s="39">
        <v>3</v>
      </c>
      <c r="J15" s="44">
        <v>1</v>
      </c>
      <c r="K15" s="39">
        <v>9</v>
      </c>
      <c r="L15" s="44">
        <v>1</v>
      </c>
      <c r="N15" s="39"/>
      <c r="O15" s="44"/>
      <c r="U15" s="159" t="s">
        <v>1267</v>
      </c>
      <c r="V15" s="160"/>
      <c r="W15" s="160"/>
      <c r="X15" s="160"/>
      <c r="Y15" s="161"/>
      <c r="Z15" s="95">
        <v>4</v>
      </c>
      <c r="AA15" s="96">
        <v>1</v>
      </c>
      <c r="AB15" s="95">
        <v>3</v>
      </c>
      <c r="AC15" s="96">
        <v>1</v>
      </c>
      <c r="AD15" s="95">
        <v>9</v>
      </c>
      <c r="AE15" s="96">
        <v>1</v>
      </c>
    </row>
    <row r="16" spans="2:32" ht="13.5" thickBot="1" x14ac:dyDescent="0.25">
      <c r="C16" s="40"/>
      <c r="D16" s="41"/>
      <c r="E16" s="42"/>
      <c r="F16" s="42"/>
      <c r="G16" s="42"/>
      <c r="H16" s="43"/>
      <c r="I16" s="42"/>
      <c r="J16" s="43"/>
      <c r="K16" s="42"/>
      <c r="L16" s="43"/>
    </row>
    <row r="17" spans="3:12" ht="13.5" thickBot="1" x14ac:dyDescent="0.25">
      <c r="C17" s="40"/>
      <c r="D17" s="41"/>
      <c r="E17" s="42"/>
      <c r="F17" s="42"/>
      <c r="G17" s="42"/>
      <c r="H17" s="43"/>
      <c r="I17" s="42"/>
      <c r="J17" s="43"/>
      <c r="K17" s="42"/>
      <c r="L17" s="43"/>
    </row>
    <row r="19" spans="3:12" ht="13.5" thickBot="1" x14ac:dyDescent="0.25">
      <c r="C19" s="40"/>
      <c r="D19" s="41"/>
      <c r="E19" s="42"/>
      <c r="F19" s="42"/>
      <c r="G19" s="42"/>
      <c r="H19" s="43"/>
      <c r="I19" s="42"/>
      <c r="J19" s="43"/>
      <c r="K19" s="42"/>
      <c r="L19" s="43"/>
    </row>
    <row r="20" spans="3:12" ht="13.5" thickBot="1" x14ac:dyDescent="0.25">
      <c r="C20" s="40"/>
      <c r="D20" s="41"/>
      <c r="E20" s="42"/>
      <c r="F20" s="42"/>
      <c r="G20" s="42"/>
      <c r="H20" s="43"/>
      <c r="I20" s="42"/>
      <c r="J20" s="43"/>
      <c r="K20" s="42"/>
      <c r="L20" s="43"/>
    </row>
    <row r="21" spans="3:12" ht="13.5" thickBot="1" x14ac:dyDescent="0.25">
      <c r="C21" s="40"/>
      <c r="D21" s="41"/>
      <c r="E21" s="42"/>
      <c r="F21" s="42"/>
      <c r="G21" s="42"/>
      <c r="H21" s="43"/>
      <c r="I21" s="42"/>
      <c r="J21" s="43"/>
      <c r="K21" s="42"/>
      <c r="L21" s="43"/>
    </row>
    <row r="22" spans="3:12" ht="13.5" thickBot="1" x14ac:dyDescent="0.25">
      <c r="C22" s="40"/>
      <c r="D22" s="41"/>
      <c r="E22" s="42"/>
      <c r="F22" s="42"/>
      <c r="G22" s="42"/>
      <c r="H22" s="43"/>
      <c r="I22" s="42"/>
      <c r="J22" s="43"/>
      <c r="K22" s="42"/>
      <c r="L22" s="43"/>
    </row>
    <row r="23" spans="3:12" ht="13.5" thickBot="1" x14ac:dyDescent="0.25">
      <c r="C23" s="40"/>
      <c r="D23" s="41"/>
      <c r="E23" s="42"/>
      <c r="F23" s="42"/>
      <c r="G23" s="42"/>
      <c r="H23" s="43"/>
      <c r="I23" s="42"/>
      <c r="J23" s="43"/>
      <c r="K23" s="42"/>
      <c r="L23" s="43"/>
    </row>
    <row r="24" spans="3:12" ht="13.5" thickBot="1" x14ac:dyDescent="0.25">
      <c r="C24" s="40"/>
      <c r="D24" s="41"/>
      <c r="E24" s="42"/>
      <c r="F24" s="42"/>
      <c r="G24" s="42"/>
      <c r="H24" s="43"/>
      <c r="I24" s="42"/>
      <c r="J24" s="43"/>
      <c r="K24" s="42"/>
      <c r="L24" s="43"/>
    </row>
    <row r="25" spans="3:12" ht="13.5" thickBot="1" x14ac:dyDescent="0.25">
      <c r="C25" s="40"/>
      <c r="D25" s="41"/>
      <c r="E25" s="42"/>
      <c r="F25" s="42"/>
      <c r="G25" s="42"/>
      <c r="H25" s="43"/>
      <c r="I25" s="42"/>
      <c r="J25" s="43"/>
      <c r="K25" s="42"/>
      <c r="L25" s="43"/>
    </row>
    <row r="26" spans="3:12" ht="13.5" thickBot="1" x14ac:dyDescent="0.25">
      <c r="C26" s="40"/>
      <c r="D26" s="41"/>
      <c r="E26" s="42"/>
      <c r="F26" s="42"/>
      <c r="G26" s="42"/>
      <c r="H26" s="43"/>
      <c r="I26" s="42"/>
      <c r="J26" s="43"/>
      <c r="K26" s="42"/>
      <c r="L26" s="43"/>
    </row>
    <row r="27" spans="3:12" ht="13.5" thickBot="1" x14ac:dyDescent="0.25">
      <c r="C27" s="40"/>
      <c r="D27" s="41"/>
      <c r="E27" s="42"/>
      <c r="F27" s="42"/>
      <c r="G27" s="42"/>
      <c r="H27" s="43"/>
      <c r="I27" s="42"/>
      <c r="J27" s="43"/>
      <c r="K27" s="42"/>
      <c r="L27" s="43"/>
    </row>
    <row r="28" spans="3:12" ht="13.5" thickBot="1" x14ac:dyDescent="0.25">
      <c r="C28" s="40"/>
      <c r="D28" s="41"/>
      <c r="E28" s="42"/>
      <c r="F28" s="42"/>
      <c r="G28" s="42"/>
      <c r="H28" s="43"/>
      <c r="I28" s="42"/>
      <c r="J28" s="43"/>
      <c r="K28" s="42"/>
      <c r="L28" s="43"/>
    </row>
    <row r="29" spans="3:12" ht="13.5" thickBot="1" x14ac:dyDescent="0.25">
      <c r="C29" s="40"/>
      <c r="D29" s="41"/>
      <c r="E29" s="42"/>
      <c r="F29" s="42"/>
      <c r="G29" s="42"/>
      <c r="H29" s="43"/>
      <c r="I29" s="42"/>
      <c r="J29" s="43"/>
      <c r="K29" s="42"/>
      <c r="L29" s="43"/>
    </row>
    <row r="32" spans="3:12" x14ac:dyDescent="0.2">
      <c r="C32" s="91" t="s">
        <v>46</v>
      </c>
    </row>
    <row r="33" spans="3:5" x14ac:dyDescent="0.2">
      <c r="C33" s="167" t="s">
        <v>1286</v>
      </c>
      <c r="D33" s="99" t="s">
        <v>438</v>
      </c>
      <c r="E33" s="100">
        <v>2</v>
      </c>
    </row>
    <row r="34" spans="3:5" x14ac:dyDescent="0.2">
      <c r="C34" s="167"/>
      <c r="D34" s="99" t="s">
        <v>62</v>
      </c>
      <c r="E34" s="100">
        <v>1</v>
      </c>
    </row>
    <row r="35" spans="3:5" x14ac:dyDescent="0.2">
      <c r="C35" s="167"/>
      <c r="D35" s="99" t="s">
        <v>238</v>
      </c>
      <c r="E35" s="100">
        <v>1</v>
      </c>
    </row>
    <row r="36" spans="3:5" x14ac:dyDescent="0.2">
      <c r="C36" s="169" t="s">
        <v>1287</v>
      </c>
      <c r="D36" s="99" t="s">
        <v>319</v>
      </c>
      <c r="E36" s="100">
        <v>2</v>
      </c>
    </row>
    <row r="37" spans="3:5" x14ac:dyDescent="0.2">
      <c r="C37" s="200"/>
      <c r="D37" s="99" t="s">
        <v>116</v>
      </c>
      <c r="E37" s="100">
        <v>1</v>
      </c>
    </row>
    <row r="38" spans="3:5" x14ac:dyDescent="0.2">
      <c r="C38" s="200" t="s">
        <v>1288</v>
      </c>
      <c r="D38" s="99" t="s">
        <v>153</v>
      </c>
      <c r="E38" s="100">
        <v>1</v>
      </c>
    </row>
    <row r="39" spans="3:5" x14ac:dyDescent="0.2">
      <c r="C39" s="200"/>
      <c r="D39" s="99" t="s">
        <v>319</v>
      </c>
      <c r="E39" s="100">
        <v>2</v>
      </c>
    </row>
    <row r="40" spans="3:5" x14ac:dyDescent="0.2">
      <c r="C40" s="200"/>
      <c r="D40" s="99" t="s">
        <v>106</v>
      </c>
      <c r="E40" s="100">
        <v>1</v>
      </c>
    </row>
    <row r="41" spans="3:5" x14ac:dyDescent="0.2">
      <c r="C41" s="200"/>
      <c r="D41" s="99" t="s">
        <v>289</v>
      </c>
      <c r="E41" s="100">
        <v>3</v>
      </c>
    </row>
    <row r="42" spans="3:5" x14ac:dyDescent="0.2">
      <c r="C42" s="168"/>
      <c r="D42" s="99" t="s">
        <v>316</v>
      </c>
      <c r="E42" s="100">
        <v>2</v>
      </c>
    </row>
    <row r="50" spans="2:19" ht="13.5" thickBot="1" x14ac:dyDescent="0.25">
      <c r="C50" s="172" t="s">
        <v>1318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</row>
    <row r="51" spans="2:19" ht="15.75" customHeight="1" thickBot="1" x14ac:dyDescent="0.25">
      <c r="B51" s="199"/>
      <c r="C51" s="163" t="s">
        <v>1256</v>
      </c>
      <c r="D51" s="165" t="s">
        <v>1257</v>
      </c>
      <c r="E51" s="165" t="s">
        <v>1258</v>
      </c>
      <c r="F51" s="170" t="s">
        <v>1374</v>
      </c>
      <c r="G51" s="179"/>
      <c r="H51" s="179"/>
      <c r="I51" s="171"/>
      <c r="J51" s="170" t="s">
        <v>1291</v>
      </c>
      <c r="K51" s="179"/>
      <c r="L51" s="179"/>
      <c r="M51" s="171"/>
      <c r="N51" s="170" t="s">
        <v>1376</v>
      </c>
      <c r="O51" s="179"/>
      <c r="P51" s="179"/>
      <c r="Q51" s="179"/>
      <c r="R51" s="179"/>
      <c r="S51" s="171"/>
    </row>
    <row r="52" spans="2:19" ht="13.5" thickBot="1" x14ac:dyDescent="0.25">
      <c r="B52" s="199"/>
      <c r="C52" s="164"/>
      <c r="D52" s="166"/>
      <c r="E52" s="166"/>
      <c r="F52" s="46" t="s">
        <v>1290</v>
      </c>
      <c r="G52" s="85" t="s">
        <v>1265</v>
      </c>
      <c r="H52" s="46" t="s">
        <v>1294</v>
      </c>
      <c r="I52" s="85" t="s">
        <v>1265</v>
      </c>
      <c r="J52" s="46" t="s">
        <v>1290</v>
      </c>
      <c r="K52" s="85" t="s">
        <v>1265</v>
      </c>
      <c r="L52" s="46" t="s">
        <v>1295</v>
      </c>
      <c r="M52" s="85" t="s">
        <v>1265</v>
      </c>
      <c r="N52" s="46" t="s">
        <v>1290</v>
      </c>
      <c r="O52" s="85" t="s">
        <v>1265</v>
      </c>
      <c r="P52" s="46" t="s">
        <v>1294</v>
      </c>
      <c r="Q52" s="85" t="s">
        <v>1265</v>
      </c>
      <c r="R52" s="46" t="s">
        <v>1295</v>
      </c>
      <c r="S52" s="85" t="s">
        <v>1265</v>
      </c>
    </row>
    <row r="53" spans="2:19" ht="13.5" thickBot="1" x14ac:dyDescent="0.25">
      <c r="B53" s="48"/>
      <c r="C53" s="40" t="s">
        <v>439</v>
      </c>
      <c r="D53" s="41" t="s">
        <v>438</v>
      </c>
      <c r="E53" s="42" t="s">
        <v>32</v>
      </c>
      <c r="F53" s="42">
        <v>1</v>
      </c>
      <c r="G53" s="43">
        <v>0.33333333333333331</v>
      </c>
      <c r="H53" s="42">
        <v>1</v>
      </c>
      <c r="I53" s="43">
        <v>1</v>
      </c>
      <c r="J53" s="42"/>
      <c r="K53" s="43"/>
      <c r="L53" s="42"/>
      <c r="M53" s="43"/>
      <c r="N53" s="42"/>
      <c r="O53" s="43"/>
      <c r="P53" s="42"/>
      <c r="Q53" s="43"/>
      <c r="R53" s="42"/>
      <c r="S53" s="43"/>
    </row>
    <row r="54" spans="2:19" ht="13.5" thickBot="1" x14ac:dyDescent="0.25">
      <c r="B54" s="48"/>
      <c r="C54" s="40" t="s">
        <v>154</v>
      </c>
      <c r="D54" s="41" t="s">
        <v>153</v>
      </c>
      <c r="E54" s="42" t="s">
        <v>25</v>
      </c>
      <c r="F54" s="42"/>
      <c r="G54" s="43"/>
      <c r="H54" s="42"/>
      <c r="I54" s="43"/>
      <c r="J54" s="42"/>
      <c r="K54" s="43"/>
      <c r="L54" s="42"/>
      <c r="M54" s="43"/>
      <c r="N54" s="42">
        <v>1</v>
      </c>
      <c r="O54" s="43">
        <v>0.16666666666666666</v>
      </c>
      <c r="P54" s="42"/>
      <c r="Q54" s="43"/>
      <c r="R54" s="42"/>
      <c r="S54" s="43"/>
    </row>
    <row r="55" spans="2:19" ht="13.5" thickBot="1" x14ac:dyDescent="0.25">
      <c r="B55" s="48"/>
      <c r="C55" s="40" t="s">
        <v>105</v>
      </c>
      <c r="D55" s="41" t="s">
        <v>106</v>
      </c>
      <c r="E55" s="42" t="s">
        <v>175</v>
      </c>
      <c r="F55" s="42"/>
      <c r="G55" s="43"/>
      <c r="H55" s="42"/>
      <c r="I55" s="43"/>
      <c r="J55" s="42"/>
      <c r="K55" s="43"/>
      <c r="L55" s="42"/>
      <c r="M55" s="43"/>
      <c r="N55" s="42"/>
      <c r="O55" s="43"/>
      <c r="P55" s="42">
        <v>1</v>
      </c>
      <c r="Q55" s="43">
        <v>0.5</v>
      </c>
      <c r="R55" s="42"/>
      <c r="S55" s="43"/>
    </row>
    <row r="56" spans="2:19" ht="13.5" thickBot="1" x14ac:dyDescent="0.25">
      <c r="B56" s="48"/>
      <c r="C56" s="40" t="s">
        <v>105</v>
      </c>
      <c r="D56" s="41" t="s">
        <v>116</v>
      </c>
      <c r="E56" s="42" t="s">
        <v>178</v>
      </c>
      <c r="F56" s="42"/>
      <c r="G56" s="43"/>
      <c r="H56" s="42"/>
      <c r="I56" s="43"/>
      <c r="J56" s="42"/>
      <c r="K56" s="43"/>
      <c r="L56" s="42">
        <v>1</v>
      </c>
      <c r="M56" s="43">
        <v>1</v>
      </c>
      <c r="N56" s="42"/>
      <c r="O56" s="43"/>
      <c r="P56" s="42"/>
      <c r="Q56" s="43"/>
      <c r="R56" s="42"/>
      <c r="S56" s="43"/>
    </row>
    <row r="57" spans="2:19" ht="13.5" thickBot="1" x14ac:dyDescent="0.25">
      <c r="B57" s="48"/>
      <c r="C57" s="40" t="s">
        <v>321</v>
      </c>
      <c r="D57" s="41" t="s">
        <v>319</v>
      </c>
      <c r="E57" s="42" t="s">
        <v>320</v>
      </c>
      <c r="F57" s="42"/>
      <c r="G57" s="43"/>
      <c r="H57" s="42"/>
      <c r="I57" s="43"/>
      <c r="J57" s="42">
        <v>2</v>
      </c>
      <c r="K57" s="43">
        <v>1</v>
      </c>
      <c r="L57" s="42"/>
      <c r="M57" s="43"/>
      <c r="N57" s="42">
        <v>2</v>
      </c>
      <c r="O57" s="43">
        <v>0.33333333333333331</v>
      </c>
      <c r="P57" s="42"/>
      <c r="Q57" s="43"/>
      <c r="R57" s="42"/>
      <c r="S57" s="43"/>
    </row>
    <row r="58" spans="2:19" ht="13.5" thickBot="1" x14ac:dyDescent="0.25">
      <c r="B58" s="48"/>
      <c r="C58" s="40" t="s">
        <v>291</v>
      </c>
      <c r="D58" s="41" t="s">
        <v>289</v>
      </c>
      <c r="E58" s="42" t="s">
        <v>290</v>
      </c>
      <c r="F58" s="42"/>
      <c r="G58" s="43"/>
      <c r="H58" s="42"/>
      <c r="I58" s="43"/>
      <c r="J58" s="42"/>
      <c r="K58" s="43"/>
      <c r="L58" s="42"/>
      <c r="M58" s="43"/>
      <c r="N58" s="42">
        <v>1</v>
      </c>
      <c r="O58" s="43">
        <v>0.16666666666666666</v>
      </c>
      <c r="P58" s="42">
        <v>1</v>
      </c>
      <c r="Q58" s="43">
        <v>0.5</v>
      </c>
      <c r="R58" s="42">
        <v>1</v>
      </c>
      <c r="S58" s="43">
        <v>1</v>
      </c>
    </row>
    <row r="59" spans="2:19" ht="13.5" thickBot="1" x14ac:dyDescent="0.25">
      <c r="B59" s="48"/>
      <c r="C59" s="40" t="s">
        <v>172</v>
      </c>
      <c r="D59" s="41" t="s">
        <v>316</v>
      </c>
      <c r="E59" s="42" t="s">
        <v>1217</v>
      </c>
      <c r="F59" s="42"/>
      <c r="G59" s="43"/>
      <c r="H59" s="42"/>
      <c r="I59" s="43"/>
      <c r="J59" s="42"/>
      <c r="K59" s="43"/>
      <c r="L59" s="42"/>
      <c r="M59" s="43"/>
      <c r="N59" s="42">
        <v>1</v>
      </c>
      <c r="O59" s="43">
        <v>0.16666666666666666</v>
      </c>
      <c r="P59" s="42"/>
      <c r="Q59" s="43"/>
      <c r="R59" s="42"/>
      <c r="S59" s="43"/>
    </row>
    <row r="60" spans="2:19" ht="13.5" thickBot="1" x14ac:dyDescent="0.25">
      <c r="B60" s="48"/>
      <c r="C60" s="40" t="s">
        <v>172</v>
      </c>
      <c r="D60" s="41" t="s">
        <v>316</v>
      </c>
      <c r="E60" s="42" t="s">
        <v>317</v>
      </c>
      <c r="F60" s="42"/>
      <c r="G60" s="43"/>
      <c r="H60" s="42"/>
      <c r="I60" s="43"/>
      <c r="J60" s="42"/>
      <c r="K60" s="43"/>
      <c r="L60" s="42"/>
      <c r="M60" s="43"/>
      <c r="N60" s="42">
        <v>1</v>
      </c>
      <c r="O60" s="43">
        <v>0.16666666666666666</v>
      </c>
      <c r="P60" s="42"/>
      <c r="Q60" s="43"/>
      <c r="R60" s="42"/>
      <c r="S60" s="43"/>
    </row>
    <row r="61" spans="2:19" ht="13.5" thickBot="1" x14ac:dyDescent="0.25">
      <c r="B61" s="48"/>
      <c r="C61" s="40" t="s">
        <v>64</v>
      </c>
      <c r="D61" s="41" t="s">
        <v>62</v>
      </c>
      <c r="E61" s="42" t="s">
        <v>63</v>
      </c>
      <c r="F61" s="42">
        <v>1</v>
      </c>
      <c r="G61" s="43">
        <v>0.33333333333333331</v>
      </c>
      <c r="H61" s="42"/>
      <c r="I61" s="43"/>
      <c r="J61" s="42"/>
      <c r="K61" s="43"/>
      <c r="L61" s="42"/>
      <c r="M61" s="43"/>
      <c r="N61" s="42"/>
      <c r="O61" s="43"/>
      <c r="P61" s="42"/>
      <c r="Q61" s="43"/>
      <c r="R61" s="42"/>
      <c r="S61" s="43"/>
    </row>
    <row r="62" spans="2:19" ht="13.5" thickBot="1" x14ac:dyDescent="0.25">
      <c r="B62" s="48"/>
      <c r="C62" s="40" t="s">
        <v>221</v>
      </c>
      <c r="D62" s="41" t="s">
        <v>238</v>
      </c>
      <c r="E62" s="42" t="s">
        <v>531</v>
      </c>
      <c r="F62" s="42">
        <v>1</v>
      </c>
      <c r="G62" s="43">
        <v>0.33333333333333331</v>
      </c>
      <c r="H62" s="42"/>
      <c r="I62" s="43"/>
      <c r="J62" s="42"/>
      <c r="K62" s="43"/>
      <c r="L62" s="42"/>
      <c r="M62" s="43"/>
      <c r="N62" s="42"/>
      <c r="O62" s="43"/>
      <c r="P62" s="42"/>
      <c r="Q62" s="43"/>
      <c r="R62" s="42"/>
      <c r="S62" s="43"/>
    </row>
    <row r="63" spans="2:19" ht="13.5" thickBot="1" x14ac:dyDescent="0.25">
      <c r="B63" s="45"/>
      <c r="C63" s="159" t="s">
        <v>1267</v>
      </c>
      <c r="D63" s="160"/>
      <c r="E63" s="161"/>
      <c r="F63" s="95">
        <v>3</v>
      </c>
      <c r="G63" s="96">
        <v>1</v>
      </c>
      <c r="H63" s="95">
        <v>1</v>
      </c>
      <c r="I63" s="96">
        <v>1</v>
      </c>
      <c r="J63" s="95">
        <v>2</v>
      </c>
      <c r="K63" s="96">
        <v>1</v>
      </c>
      <c r="L63" s="95">
        <v>1</v>
      </c>
      <c r="M63" s="96">
        <v>1</v>
      </c>
      <c r="N63" s="95">
        <v>6</v>
      </c>
      <c r="O63" s="96">
        <v>1</v>
      </c>
      <c r="P63" s="95">
        <v>2</v>
      </c>
      <c r="Q63" s="96">
        <v>1</v>
      </c>
      <c r="R63" s="95">
        <v>1</v>
      </c>
      <c r="S63" s="96">
        <v>1</v>
      </c>
    </row>
  </sheetData>
  <mergeCells count="34">
    <mergeCell ref="C63:E63"/>
    <mergeCell ref="C51:C52"/>
    <mergeCell ref="D51:D52"/>
    <mergeCell ref="E51:E52"/>
    <mergeCell ref="C36:C37"/>
    <mergeCell ref="C38:C42"/>
    <mergeCell ref="B51:B52"/>
    <mergeCell ref="B2:B4"/>
    <mergeCell ref="B15:F15"/>
    <mergeCell ref="C50:S50"/>
    <mergeCell ref="C1:M1"/>
    <mergeCell ref="C2:C4"/>
    <mergeCell ref="D2:D4"/>
    <mergeCell ref="E2:E4"/>
    <mergeCell ref="F2:F4"/>
    <mergeCell ref="G2:L2"/>
    <mergeCell ref="G3:H3"/>
    <mergeCell ref="I3:J3"/>
    <mergeCell ref="K3:L3"/>
    <mergeCell ref="C33:C35"/>
    <mergeCell ref="J51:M51"/>
    <mergeCell ref="N51:S51"/>
    <mergeCell ref="U15:Y15"/>
    <mergeCell ref="F51:I51"/>
    <mergeCell ref="V1:AF1"/>
    <mergeCell ref="U2:U4"/>
    <mergeCell ref="V2:V4"/>
    <mergeCell ref="W2:W4"/>
    <mergeCell ref="X2:X4"/>
    <mergeCell ref="Y2:Y4"/>
    <mergeCell ref="Z2:AE2"/>
    <mergeCell ref="Z3:AA3"/>
    <mergeCell ref="AB3:AC3"/>
    <mergeCell ref="AD3:A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4:AS20"/>
  <sheetViews>
    <sheetView topLeftCell="AC1" workbookViewId="0">
      <selection activeCell="AN20" sqref="AN20:AS20"/>
    </sheetView>
  </sheetViews>
  <sheetFormatPr baseColWidth="10" defaultRowHeight="12.75" x14ac:dyDescent="0.2"/>
  <cols>
    <col min="1" max="13" width="11.42578125" style="91"/>
    <col min="14" max="14" width="2" style="91" bestFit="1" customWidth="1"/>
    <col min="15" max="15" width="7.28515625" style="91" bestFit="1" customWidth="1"/>
    <col min="16" max="16" width="2.140625" style="91" bestFit="1" customWidth="1"/>
    <col min="17" max="17" width="7.28515625" style="91" bestFit="1" customWidth="1"/>
    <col min="18" max="18" width="2.7109375" style="91" bestFit="1" customWidth="1"/>
    <col min="19" max="19" width="8.28515625" style="91" bestFit="1" customWidth="1"/>
    <col min="20" max="16384" width="11.42578125" style="91"/>
  </cols>
  <sheetData>
    <row r="4" spans="3:45" ht="15.75" customHeight="1" thickBot="1" x14ac:dyDescent="0.25">
      <c r="C4" s="172" t="s">
        <v>1318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89"/>
      <c r="U4" s="89"/>
      <c r="V4" s="172" t="s">
        <v>1371</v>
      </c>
      <c r="W4" s="172"/>
      <c r="X4" s="172"/>
      <c r="Y4" s="172"/>
      <c r="Z4" s="172"/>
      <c r="AA4" s="172"/>
      <c r="AB4" s="172"/>
      <c r="AC4" s="172"/>
      <c r="AD4" s="90"/>
      <c r="AE4" s="89"/>
      <c r="AF4" s="89"/>
      <c r="AG4" s="89"/>
      <c r="AK4" s="172" t="s">
        <v>1296</v>
      </c>
      <c r="AL4" s="172"/>
      <c r="AM4" s="172"/>
      <c r="AN4" s="172"/>
      <c r="AO4" s="172"/>
      <c r="AP4" s="172"/>
      <c r="AQ4" s="172"/>
      <c r="AR4" s="172"/>
      <c r="AS4" s="172"/>
    </row>
    <row r="5" spans="3:45" ht="15.75" customHeight="1" thickBot="1" x14ac:dyDescent="0.25">
      <c r="C5" s="163" t="s">
        <v>1256</v>
      </c>
      <c r="D5" s="165" t="s">
        <v>1257</v>
      </c>
      <c r="E5" s="165" t="s">
        <v>1258</v>
      </c>
      <c r="F5" s="170" t="s">
        <v>1291</v>
      </c>
      <c r="G5" s="179"/>
      <c r="H5" s="179"/>
      <c r="I5" s="56"/>
      <c r="J5" s="170" t="s">
        <v>1292</v>
      </c>
      <c r="K5" s="179"/>
      <c r="L5" s="179"/>
      <c r="M5" s="171"/>
      <c r="N5" s="170" t="s">
        <v>1293</v>
      </c>
      <c r="O5" s="179"/>
      <c r="P5" s="179"/>
      <c r="Q5" s="179"/>
      <c r="R5" s="179"/>
      <c r="S5" s="171"/>
      <c r="V5" s="163" t="s">
        <v>1256</v>
      </c>
      <c r="W5" s="165" t="s">
        <v>1257</v>
      </c>
      <c r="X5" s="165" t="s">
        <v>1258</v>
      </c>
      <c r="Y5" s="170" t="s">
        <v>1291</v>
      </c>
      <c r="Z5" s="171"/>
      <c r="AA5" s="170" t="s">
        <v>1292</v>
      </c>
      <c r="AB5" s="171"/>
      <c r="AC5" s="170" t="s">
        <v>1293</v>
      </c>
      <c r="AD5" s="171"/>
      <c r="AK5" s="163" t="s">
        <v>1256</v>
      </c>
      <c r="AL5" s="165" t="s">
        <v>1257</v>
      </c>
      <c r="AM5" s="165" t="s">
        <v>1258</v>
      </c>
      <c r="AN5" s="170" t="s">
        <v>1291</v>
      </c>
      <c r="AO5" s="171"/>
      <c r="AP5" s="170" t="s">
        <v>1292</v>
      </c>
      <c r="AQ5" s="171"/>
      <c r="AR5" s="170" t="s">
        <v>1293</v>
      </c>
      <c r="AS5" s="171"/>
    </row>
    <row r="6" spans="3:45" ht="13.5" thickBot="1" x14ac:dyDescent="0.25">
      <c r="C6" s="164"/>
      <c r="D6" s="166"/>
      <c r="E6" s="166"/>
      <c r="F6" s="46" t="s">
        <v>1290</v>
      </c>
      <c r="G6" s="85" t="s">
        <v>1265</v>
      </c>
      <c r="H6" s="46" t="s">
        <v>1294</v>
      </c>
      <c r="I6" s="85" t="s">
        <v>1265</v>
      </c>
      <c r="J6" s="46" t="s">
        <v>1290</v>
      </c>
      <c r="K6" s="85" t="s">
        <v>1265</v>
      </c>
      <c r="L6" s="46" t="s">
        <v>1295</v>
      </c>
      <c r="M6" s="85" t="s">
        <v>1265</v>
      </c>
      <c r="N6" s="46" t="s">
        <v>1290</v>
      </c>
      <c r="O6" s="85" t="s">
        <v>1265</v>
      </c>
      <c r="P6" s="46" t="s">
        <v>1294</v>
      </c>
      <c r="Q6" s="85" t="s">
        <v>1265</v>
      </c>
      <c r="R6" s="46" t="s">
        <v>1295</v>
      </c>
      <c r="S6" s="85" t="s">
        <v>1265</v>
      </c>
      <c r="V6" s="164"/>
      <c r="W6" s="166"/>
      <c r="X6" s="166"/>
      <c r="Y6" s="46" t="s">
        <v>1290</v>
      </c>
      <c r="Z6" s="85" t="s">
        <v>1265</v>
      </c>
      <c r="AA6" s="46" t="s">
        <v>1290</v>
      </c>
      <c r="AB6" s="85" t="s">
        <v>1265</v>
      </c>
      <c r="AC6" s="46" t="s">
        <v>1290</v>
      </c>
      <c r="AD6" s="85" t="s">
        <v>1265</v>
      </c>
      <c r="AK6" s="164"/>
      <c r="AL6" s="166"/>
      <c r="AM6" s="166"/>
      <c r="AN6" s="46" t="s">
        <v>1290</v>
      </c>
      <c r="AO6" s="85" t="s">
        <v>1265</v>
      </c>
      <c r="AP6" s="46" t="s">
        <v>1290</v>
      </c>
      <c r="AQ6" s="85" t="s">
        <v>1265</v>
      </c>
      <c r="AR6" s="46" t="s">
        <v>1290</v>
      </c>
      <c r="AS6" s="85" t="s">
        <v>1265</v>
      </c>
    </row>
    <row r="7" spans="3:45" ht="13.5" thickBot="1" x14ac:dyDescent="0.25">
      <c r="C7" s="40" t="s">
        <v>439</v>
      </c>
      <c r="D7" s="41" t="s">
        <v>438</v>
      </c>
      <c r="E7" s="42" t="s">
        <v>32</v>
      </c>
      <c r="F7" s="42">
        <v>1</v>
      </c>
      <c r="G7" s="43">
        <f>F7/$F$17</f>
        <v>0.33333333333333331</v>
      </c>
      <c r="H7" s="42">
        <v>1</v>
      </c>
      <c r="I7" s="43">
        <f>H7/$H$17</f>
        <v>1</v>
      </c>
      <c r="J7" s="42"/>
      <c r="K7" s="43"/>
      <c r="L7" s="42"/>
      <c r="M7" s="43"/>
      <c r="N7" s="42"/>
      <c r="O7" s="43"/>
      <c r="P7" s="42"/>
      <c r="Q7" s="43"/>
      <c r="R7" s="42"/>
      <c r="S7" s="43"/>
      <c r="V7" s="40" t="s">
        <v>439</v>
      </c>
      <c r="W7" s="41" t="s">
        <v>438</v>
      </c>
      <c r="X7" s="42" t="s">
        <v>32</v>
      </c>
      <c r="Y7" s="42"/>
      <c r="Z7" s="43"/>
      <c r="AA7" s="42"/>
      <c r="AB7" s="43">
        <f>AA7/$AP$20</f>
        <v>0</v>
      </c>
      <c r="AC7" s="42">
        <v>1</v>
      </c>
      <c r="AD7" s="43">
        <f>AC7/$AC$17</f>
        <v>0.14285714285714285</v>
      </c>
      <c r="AK7" s="40" t="s">
        <v>439</v>
      </c>
      <c r="AL7" s="41" t="s">
        <v>438</v>
      </c>
      <c r="AM7" s="42" t="s">
        <v>32</v>
      </c>
      <c r="AN7" s="42"/>
      <c r="AO7" s="43"/>
      <c r="AP7" s="42"/>
      <c r="AQ7" s="43">
        <f t="shared" ref="AQ7:AQ12" si="0">AP7/$AP$20</f>
        <v>0</v>
      </c>
      <c r="AR7" s="42">
        <v>1</v>
      </c>
      <c r="AS7" s="43">
        <f>AR7/$AR$20</f>
        <v>0.2</v>
      </c>
    </row>
    <row r="8" spans="3:45" ht="13.5" thickBot="1" x14ac:dyDescent="0.25">
      <c r="C8" s="40" t="s">
        <v>154</v>
      </c>
      <c r="D8" s="41" t="s">
        <v>153</v>
      </c>
      <c r="E8" s="42" t="s">
        <v>25</v>
      </c>
      <c r="F8" s="42"/>
      <c r="G8" s="43"/>
      <c r="H8" s="42"/>
      <c r="I8" s="43"/>
      <c r="J8" s="42"/>
      <c r="K8" s="43"/>
      <c r="L8" s="42"/>
      <c r="M8" s="43"/>
      <c r="N8" s="42">
        <v>1</v>
      </c>
      <c r="O8" s="43">
        <f>N8/$N$17</f>
        <v>0.16666666666666666</v>
      </c>
      <c r="P8" s="42"/>
      <c r="Q8" s="43"/>
      <c r="R8" s="42"/>
      <c r="S8" s="43"/>
      <c r="V8" s="40" t="s">
        <v>339</v>
      </c>
      <c r="W8" s="41" t="s">
        <v>337</v>
      </c>
      <c r="X8" s="42" t="s">
        <v>338</v>
      </c>
      <c r="Y8" s="42"/>
      <c r="Z8" s="43"/>
      <c r="AA8" s="42">
        <v>1</v>
      </c>
      <c r="AB8" s="43">
        <f>AA8/$AA$17</f>
        <v>0.5</v>
      </c>
      <c r="AC8" s="42"/>
      <c r="AD8" s="43"/>
      <c r="AK8" s="40" t="s">
        <v>339</v>
      </c>
      <c r="AL8" s="41" t="s">
        <v>570</v>
      </c>
      <c r="AM8" s="42" t="s">
        <v>28</v>
      </c>
      <c r="AN8" s="42"/>
      <c r="AO8" s="43"/>
      <c r="AP8" s="42">
        <v>1</v>
      </c>
      <c r="AQ8" s="43">
        <f t="shared" si="0"/>
        <v>9.0909090909090912E-2</v>
      </c>
      <c r="AR8" s="42"/>
      <c r="AS8" s="43"/>
    </row>
    <row r="9" spans="3:45" ht="13.5" thickBot="1" x14ac:dyDescent="0.25">
      <c r="C9" s="40" t="s">
        <v>105</v>
      </c>
      <c r="D9" s="41" t="s">
        <v>106</v>
      </c>
      <c r="E9" s="42" t="s">
        <v>175</v>
      </c>
      <c r="F9" s="42"/>
      <c r="G9" s="43"/>
      <c r="H9" s="42"/>
      <c r="I9" s="43"/>
      <c r="J9" s="42"/>
      <c r="K9" s="43"/>
      <c r="L9" s="42"/>
      <c r="M9" s="43"/>
      <c r="N9" s="42"/>
      <c r="O9" s="43"/>
      <c r="P9" s="42">
        <v>1</v>
      </c>
      <c r="Q9" s="43">
        <f>P9/$P$17</f>
        <v>0.5</v>
      </c>
      <c r="R9" s="42"/>
      <c r="S9" s="43"/>
      <c r="V9" s="40" t="s">
        <v>387</v>
      </c>
      <c r="W9" s="41" t="s">
        <v>275</v>
      </c>
      <c r="X9" s="42" t="s">
        <v>386</v>
      </c>
      <c r="Y9" s="42"/>
      <c r="Z9" s="43"/>
      <c r="AA9" s="42"/>
      <c r="AB9" s="43">
        <f>AA9/$AP$20</f>
        <v>0</v>
      </c>
      <c r="AC9" s="42">
        <v>2</v>
      </c>
      <c r="AD9" s="43">
        <f t="shared" ref="AD9:AD15" si="1">AC9/$AC$17</f>
        <v>0.2857142857142857</v>
      </c>
      <c r="AK9" s="40" t="s">
        <v>154</v>
      </c>
      <c r="AL9" s="41" t="s">
        <v>153</v>
      </c>
      <c r="AM9" s="42" t="s">
        <v>25</v>
      </c>
      <c r="AN9" s="42"/>
      <c r="AO9" s="43"/>
      <c r="AP9" s="42">
        <v>1</v>
      </c>
      <c r="AQ9" s="43">
        <f t="shared" si="0"/>
        <v>9.0909090909090912E-2</v>
      </c>
      <c r="AR9" s="42"/>
      <c r="AS9" s="43"/>
    </row>
    <row r="10" spans="3:45" ht="13.5" thickBot="1" x14ac:dyDescent="0.25">
      <c r="C10" s="40" t="s">
        <v>105</v>
      </c>
      <c r="D10" s="41" t="s">
        <v>116</v>
      </c>
      <c r="E10" s="42" t="s">
        <v>178</v>
      </c>
      <c r="F10" s="42"/>
      <c r="G10" s="43"/>
      <c r="H10" s="42"/>
      <c r="I10" s="43"/>
      <c r="J10" s="42"/>
      <c r="K10" s="43"/>
      <c r="L10" s="42">
        <v>1</v>
      </c>
      <c r="M10" s="43">
        <f>L10/$L$17</f>
        <v>1</v>
      </c>
      <c r="N10" s="42"/>
      <c r="O10" s="43"/>
      <c r="P10" s="42"/>
      <c r="Q10" s="43"/>
      <c r="R10" s="42"/>
      <c r="S10" s="43"/>
      <c r="V10" s="40" t="s">
        <v>321</v>
      </c>
      <c r="W10" s="41" t="s">
        <v>319</v>
      </c>
      <c r="X10" s="42" t="s">
        <v>320</v>
      </c>
      <c r="Y10" s="42"/>
      <c r="Z10" s="43"/>
      <c r="AA10" s="42"/>
      <c r="AB10" s="43">
        <f>AA10/$AP$20</f>
        <v>0</v>
      </c>
      <c r="AC10" s="42">
        <v>2</v>
      </c>
      <c r="AD10" s="43">
        <f t="shared" si="1"/>
        <v>0.2857142857142857</v>
      </c>
      <c r="AK10" s="40" t="s">
        <v>387</v>
      </c>
      <c r="AL10" s="41" t="s">
        <v>275</v>
      </c>
      <c r="AM10" s="42" t="s">
        <v>386</v>
      </c>
      <c r="AN10" s="42"/>
      <c r="AO10" s="43"/>
      <c r="AP10" s="42">
        <v>1</v>
      </c>
      <c r="AQ10" s="43">
        <f t="shared" si="0"/>
        <v>9.0909090909090912E-2</v>
      </c>
      <c r="AR10" s="42"/>
      <c r="AS10" s="43"/>
    </row>
    <row r="11" spans="3:45" ht="13.5" thickBot="1" x14ac:dyDescent="0.25">
      <c r="C11" s="40" t="s">
        <v>321</v>
      </c>
      <c r="D11" s="41" t="s">
        <v>319</v>
      </c>
      <c r="E11" s="42" t="s">
        <v>320</v>
      </c>
      <c r="F11" s="42"/>
      <c r="G11" s="43"/>
      <c r="H11" s="42"/>
      <c r="I11" s="43"/>
      <c r="J11" s="42">
        <v>2</v>
      </c>
      <c r="K11" s="43">
        <f>J11/$J$17</f>
        <v>1</v>
      </c>
      <c r="L11" s="42"/>
      <c r="M11" s="43"/>
      <c r="N11" s="42">
        <v>2</v>
      </c>
      <c r="O11" s="43">
        <f t="shared" ref="O11:O14" si="2">N11/$N$17</f>
        <v>0.33333333333333331</v>
      </c>
      <c r="P11" s="42"/>
      <c r="Q11" s="43"/>
      <c r="R11" s="42"/>
      <c r="S11" s="43"/>
      <c r="V11" s="40" t="s">
        <v>671</v>
      </c>
      <c r="W11" s="41" t="s">
        <v>1153</v>
      </c>
      <c r="X11" s="42" t="s">
        <v>1154</v>
      </c>
      <c r="Y11" s="42">
        <v>1</v>
      </c>
      <c r="Z11" s="43">
        <f>Y11/$Y$17</f>
        <v>0.25</v>
      </c>
      <c r="AA11" s="42"/>
      <c r="AB11" s="43">
        <f>AA11/$AP$20</f>
        <v>0</v>
      </c>
      <c r="AC11" s="42"/>
      <c r="AD11" s="43"/>
      <c r="AK11" s="40" t="s">
        <v>378</v>
      </c>
      <c r="AL11" s="41" t="s">
        <v>377</v>
      </c>
      <c r="AM11" s="42" t="s">
        <v>31</v>
      </c>
      <c r="AN11" s="42"/>
      <c r="AO11" s="43"/>
      <c r="AP11" s="42">
        <v>1</v>
      </c>
      <c r="AQ11" s="43">
        <f t="shared" si="0"/>
        <v>9.0909090909090912E-2</v>
      </c>
      <c r="AR11" s="42"/>
      <c r="AS11" s="43"/>
    </row>
    <row r="12" spans="3:45" ht="13.5" thickBot="1" x14ac:dyDescent="0.25">
      <c r="C12" s="40" t="s">
        <v>291</v>
      </c>
      <c r="D12" s="41" t="s">
        <v>289</v>
      </c>
      <c r="E12" s="42" t="s">
        <v>290</v>
      </c>
      <c r="F12" s="42"/>
      <c r="G12" s="43"/>
      <c r="H12" s="42"/>
      <c r="I12" s="43"/>
      <c r="J12" s="42"/>
      <c r="K12" s="43"/>
      <c r="L12" s="42"/>
      <c r="M12" s="43"/>
      <c r="N12" s="42">
        <v>1</v>
      </c>
      <c r="O12" s="43">
        <f t="shared" si="2"/>
        <v>0.16666666666666666</v>
      </c>
      <c r="P12" s="42">
        <v>1</v>
      </c>
      <c r="Q12" s="43">
        <f>P12/$P$17</f>
        <v>0.5</v>
      </c>
      <c r="R12" s="42">
        <v>1</v>
      </c>
      <c r="S12" s="43">
        <f>R12/$R$17</f>
        <v>1</v>
      </c>
      <c r="V12" s="40" t="s">
        <v>124</v>
      </c>
      <c r="W12" s="41" t="s">
        <v>1160</v>
      </c>
      <c r="X12" s="42" t="s">
        <v>1161</v>
      </c>
      <c r="Y12" s="42">
        <v>1</v>
      </c>
      <c r="Z12" s="43">
        <f t="shared" ref="Z12:Z16" si="3">Y12/$Y$17</f>
        <v>0.25</v>
      </c>
      <c r="AA12" s="42"/>
      <c r="AB12" s="43">
        <f>AA12/$AP$20</f>
        <v>0</v>
      </c>
      <c r="AC12" s="42">
        <v>1</v>
      </c>
      <c r="AD12" s="43">
        <f t="shared" si="1"/>
        <v>0.14285714285714285</v>
      </c>
      <c r="AK12" s="40" t="s">
        <v>76</v>
      </c>
      <c r="AL12" s="41" t="s">
        <v>74</v>
      </c>
      <c r="AM12" s="42" t="s">
        <v>75</v>
      </c>
      <c r="AN12" s="42"/>
      <c r="AO12" s="43"/>
      <c r="AP12" s="42">
        <v>1</v>
      </c>
      <c r="AQ12" s="43">
        <f t="shared" si="0"/>
        <v>9.0909090909090912E-2</v>
      </c>
      <c r="AR12" s="42"/>
      <c r="AS12" s="43"/>
    </row>
    <row r="13" spans="3:45" ht="13.5" thickBot="1" x14ac:dyDescent="0.25">
      <c r="C13" s="40" t="s">
        <v>172</v>
      </c>
      <c r="D13" s="41" t="s">
        <v>316</v>
      </c>
      <c r="E13" s="42" t="s">
        <v>1217</v>
      </c>
      <c r="F13" s="42"/>
      <c r="G13" s="43"/>
      <c r="H13" s="42"/>
      <c r="I13" s="43"/>
      <c r="J13" s="42"/>
      <c r="K13" s="43"/>
      <c r="L13" s="42"/>
      <c r="M13" s="43"/>
      <c r="N13" s="42">
        <v>1</v>
      </c>
      <c r="O13" s="43">
        <f t="shared" si="2"/>
        <v>0.16666666666666666</v>
      </c>
      <c r="P13" s="42"/>
      <c r="Q13" s="43"/>
      <c r="R13" s="42"/>
      <c r="S13" s="43"/>
      <c r="V13" s="40" t="s">
        <v>145</v>
      </c>
      <c r="W13" s="41" t="s">
        <v>143</v>
      </c>
      <c r="X13" s="42" t="s">
        <v>144</v>
      </c>
      <c r="Y13" s="42">
        <v>1</v>
      </c>
      <c r="Z13" s="43">
        <f t="shared" si="3"/>
        <v>0.25</v>
      </c>
      <c r="AA13" s="42"/>
      <c r="AB13" s="43"/>
      <c r="AC13" s="42"/>
      <c r="AD13" s="43"/>
      <c r="AK13" s="40" t="s">
        <v>346</v>
      </c>
      <c r="AL13" s="41" t="s">
        <v>345</v>
      </c>
      <c r="AM13" s="42" t="s">
        <v>20</v>
      </c>
      <c r="AN13" s="42">
        <v>1</v>
      </c>
      <c r="AO13" s="43">
        <f>AN13/$AN$20</f>
        <v>0.1</v>
      </c>
      <c r="AP13" s="42"/>
      <c r="AQ13" s="43"/>
      <c r="AR13" s="42"/>
      <c r="AS13" s="43"/>
    </row>
    <row r="14" spans="3:45" ht="13.5" thickBot="1" x14ac:dyDescent="0.25">
      <c r="C14" s="40" t="s">
        <v>172</v>
      </c>
      <c r="D14" s="41" t="s">
        <v>316</v>
      </c>
      <c r="E14" s="42" t="s">
        <v>317</v>
      </c>
      <c r="F14" s="42"/>
      <c r="G14" s="43"/>
      <c r="H14" s="42"/>
      <c r="I14" s="43"/>
      <c r="J14" s="42"/>
      <c r="K14" s="43"/>
      <c r="L14" s="42"/>
      <c r="M14" s="43"/>
      <c r="N14" s="42">
        <v>1</v>
      </c>
      <c r="O14" s="43">
        <f t="shared" si="2"/>
        <v>0.16666666666666666</v>
      </c>
      <c r="P14" s="42"/>
      <c r="Q14" s="43"/>
      <c r="R14" s="42"/>
      <c r="S14" s="43"/>
      <c r="V14" s="40" t="s">
        <v>313</v>
      </c>
      <c r="W14" s="41" t="s">
        <v>311</v>
      </c>
      <c r="X14" s="42" t="s">
        <v>312</v>
      </c>
      <c r="Y14" s="42">
        <v>1</v>
      </c>
      <c r="Z14" s="43">
        <f t="shared" si="3"/>
        <v>0.25</v>
      </c>
      <c r="AA14" s="42"/>
      <c r="AB14" s="43"/>
      <c r="AC14" s="42"/>
      <c r="AD14" s="43"/>
      <c r="AK14" s="40" t="s">
        <v>105</v>
      </c>
      <c r="AL14" s="41" t="s">
        <v>133</v>
      </c>
      <c r="AM14" s="42" t="s">
        <v>16</v>
      </c>
      <c r="AN14" s="42">
        <v>3</v>
      </c>
      <c r="AO14" s="43">
        <f>AN14/$AN$20</f>
        <v>0.3</v>
      </c>
      <c r="AP14" s="42"/>
      <c r="AQ14" s="43"/>
      <c r="AR14" s="42"/>
      <c r="AS14" s="43"/>
    </row>
    <row r="15" spans="3:45" ht="13.5" thickBot="1" x14ac:dyDescent="0.25">
      <c r="C15" s="40" t="s">
        <v>64</v>
      </c>
      <c r="D15" s="41" t="s">
        <v>62</v>
      </c>
      <c r="E15" s="42" t="s">
        <v>63</v>
      </c>
      <c r="F15" s="42">
        <v>1</v>
      </c>
      <c r="G15" s="43">
        <f t="shared" ref="G15:G16" si="4">F15/$F$17</f>
        <v>0.33333333333333331</v>
      </c>
      <c r="H15" s="42"/>
      <c r="I15" s="43"/>
      <c r="J15" s="42"/>
      <c r="K15" s="43"/>
      <c r="L15" s="42"/>
      <c r="M15" s="43"/>
      <c r="N15" s="42"/>
      <c r="O15" s="43"/>
      <c r="P15" s="42"/>
      <c r="Q15" s="43"/>
      <c r="R15" s="42"/>
      <c r="S15" s="43"/>
      <c r="V15" s="40" t="s">
        <v>351</v>
      </c>
      <c r="W15" s="41" t="s">
        <v>349</v>
      </c>
      <c r="X15" s="42" t="s">
        <v>350</v>
      </c>
      <c r="Y15" s="42"/>
      <c r="Z15" s="43">
        <f t="shared" si="3"/>
        <v>0</v>
      </c>
      <c r="AA15" s="42"/>
      <c r="AB15" s="43">
        <f>AA15/$AP$20</f>
        <v>0</v>
      </c>
      <c r="AC15" s="42">
        <v>1</v>
      </c>
      <c r="AD15" s="43">
        <f t="shared" si="1"/>
        <v>0.14285714285714285</v>
      </c>
      <c r="AK15" s="40" t="s">
        <v>450</v>
      </c>
      <c r="AL15" s="41" t="s">
        <v>120</v>
      </c>
      <c r="AM15" s="42" t="s">
        <v>23</v>
      </c>
      <c r="AN15" s="42"/>
      <c r="AO15" s="43"/>
      <c r="AP15" s="42">
        <v>1</v>
      </c>
      <c r="AQ15" s="43">
        <f>AP15/$AP$20</f>
        <v>9.0909090909090912E-2</v>
      </c>
      <c r="AR15" s="42"/>
      <c r="AS15" s="43"/>
    </row>
    <row r="16" spans="3:45" ht="13.5" thickBot="1" x14ac:dyDescent="0.25">
      <c r="C16" s="40" t="s">
        <v>221</v>
      </c>
      <c r="D16" s="41" t="s">
        <v>238</v>
      </c>
      <c r="E16" s="42" t="s">
        <v>531</v>
      </c>
      <c r="F16" s="42">
        <v>1</v>
      </c>
      <c r="G16" s="43">
        <f t="shared" si="4"/>
        <v>0.33333333333333331</v>
      </c>
      <c r="H16" s="42"/>
      <c r="I16" s="43"/>
      <c r="J16" s="42"/>
      <c r="K16" s="43"/>
      <c r="L16" s="42"/>
      <c r="M16" s="43"/>
      <c r="N16" s="42"/>
      <c r="O16" s="43"/>
      <c r="P16" s="42"/>
      <c r="Q16" s="43"/>
      <c r="R16" s="42"/>
      <c r="S16" s="43"/>
      <c r="V16" s="40" t="s">
        <v>419</v>
      </c>
      <c r="W16" s="41" t="s">
        <v>229</v>
      </c>
      <c r="X16" s="42" t="s">
        <v>605</v>
      </c>
      <c r="Y16" s="42"/>
      <c r="Z16" s="43">
        <f t="shared" si="3"/>
        <v>0</v>
      </c>
      <c r="AA16" s="42">
        <v>1</v>
      </c>
      <c r="AB16" s="42"/>
      <c r="AC16" s="42"/>
      <c r="AD16" s="43"/>
      <c r="AK16" s="40" t="s">
        <v>367</v>
      </c>
      <c r="AL16" s="41" t="s">
        <v>366</v>
      </c>
      <c r="AM16" s="42" t="s">
        <v>19</v>
      </c>
      <c r="AN16" s="42">
        <v>1</v>
      </c>
      <c r="AO16" s="43">
        <f>AN16/$AN$20</f>
        <v>0.1</v>
      </c>
      <c r="AP16" s="42"/>
      <c r="AQ16" s="43"/>
      <c r="AR16" s="42"/>
      <c r="AS16" s="43"/>
    </row>
    <row r="17" spans="3:45" ht="13.5" thickBot="1" x14ac:dyDescent="0.25">
      <c r="C17" s="170" t="s">
        <v>1267</v>
      </c>
      <c r="D17" s="179"/>
      <c r="E17" s="171"/>
      <c r="F17" s="46">
        <v>3</v>
      </c>
      <c r="G17" s="86">
        <v>1</v>
      </c>
      <c r="H17" s="46">
        <v>1</v>
      </c>
      <c r="I17" s="86">
        <v>1</v>
      </c>
      <c r="J17" s="46">
        <v>2</v>
      </c>
      <c r="K17" s="86">
        <v>1</v>
      </c>
      <c r="L17" s="46">
        <v>1</v>
      </c>
      <c r="M17" s="86">
        <v>1</v>
      </c>
      <c r="N17" s="46">
        <v>6</v>
      </c>
      <c r="O17" s="86">
        <v>1</v>
      </c>
      <c r="P17" s="46">
        <v>2</v>
      </c>
      <c r="Q17" s="86">
        <v>1</v>
      </c>
      <c r="R17" s="46">
        <v>1</v>
      </c>
      <c r="S17" s="86">
        <v>1</v>
      </c>
      <c r="V17" s="170" t="s">
        <v>1267</v>
      </c>
      <c r="W17" s="179"/>
      <c r="X17" s="171"/>
      <c r="Y17" s="46">
        <v>4</v>
      </c>
      <c r="Z17" s="86">
        <v>1</v>
      </c>
      <c r="AA17" s="46">
        <v>2</v>
      </c>
      <c r="AB17" s="86">
        <v>1</v>
      </c>
      <c r="AC17" s="46">
        <v>7</v>
      </c>
      <c r="AD17" s="86">
        <v>1</v>
      </c>
      <c r="AK17" s="40" t="s">
        <v>233</v>
      </c>
      <c r="AL17" s="41" t="s">
        <v>432</v>
      </c>
      <c r="AM17" s="42" t="s">
        <v>13</v>
      </c>
      <c r="AN17" s="42">
        <v>4</v>
      </c>
      <c r="AO17" s="43">
        <f>AN17/$AN$20</f>
        <v>0.4</v>
      </c>
      <c r="AP17" s="42">
        <v>4</v>
      </c>
      <c r="AQ17" s="43">
        <f>AP17/$AP$20</f>
        <v>0.36363636363636365</v>
      </c>
      <c r="AR17" s="42">
        <v>4</v>
      </c>
      <c r="AS17" s="43">
        <f t="shared" ref="AS17:AS20" si="5">AR17/$AR$20</f>
        <v>0.8</v>
      </c>
    </row>
    <row r="18" spans="3:45" ht="13.5" thickBot="1" x14ac:dyDescent="0.25">
      <c r="AK18" s="40" t="s">
        <v>233</v>
      </c>
      <c r="AL18" s="41" t="s">
        <v>231</v>
      </c>
      <c r="AM18" s="42" t="s">
        <v>232</v>
      </c>
      <c r="AN18" s="42"/>
      <c r="AO18" s="43"/>
      <c r="AP18" s="42">
        <v>1</v>
      </c>
      <c r="AQ18" s="43">
        <f>AP18/$AP$20</f>
        <v>9.0909090909090912E-2</v>
      </c>
      <c r="AR18" s="42"/>
      <c r="AS18" s="43"/>
    </row>
    <row r="19" spans="3:45" ht="13.5" thickBot="1" x14ac:dyDescent="0.25">
      <c r="AK19" s="40" t="s">
        <v>414</v>
      </c>
      <c r="AL19" s="41" t="s">
        <v>696</v>
      </c>
      <c r="AM19" s="42" t="s">
        <v>18</v>
      </c>
      <c r="AN19" s="42">
        <v>1</v>
      </c>
      <c r="AO19" s="43">
        <f>AN19/$AN$20</f>
        <v>0.1</v>
      </c>
      <c r="AP19" s="42"/>
      <c r="AQ19" s="43"/>
      <c r="AR19" s="42"/>
      <c r="AS19" s="43"/>
    </row>
    <row r="20" spans="3:45" ht="13.5" thickBot="1" x14ac:dyDescent="0.25">
      <c r="AK20" s="170" t="s">
        <v>1267</v>
      </c>
      <c r="AL20" s="179"/>
      <c r="AM20" s="171"/>
      <c r="AN20" s="46">
        <v>10</v>
      </c>
      <c r="AO20" s="87">
        <f>AN20/$AN$20</f>
        <v>1</v>
      </c>
      <c r="AP20" s="46">
        <v>11</v>
      </c>
      <c r="AQ20" s="88">
        <f>AP20/$AP$20</f>
        <v>1</v>
      </c>
      <c r="AR20" s="46">
        <v>5</v>
      </c>
      <c r="AS20" s="88">
        <f t="shared" si="5"/>
        <v>1</v>
      </c>
    </row>
  </sheetData>
  <mergeCells count="24">
    <mergeCell ref="AK20:AM20"/>
    <mergeCell ref="V17:X17"/>
    <mergeCell ref="C5:C6"/>
    <mergeCell ref="D5:D6"/>
    <mergeCell ref="E5:E6"/>
    <mergeCell ref="F5:H5"/>
    <mergeCell ref="N5:S5"/>
    <mergeCell ref="C17:E17"/>
    <mergeCell ref="J5:M5"/>
    <mergeCell ref="AK5:AK6"/>
    <mergeCell ref="AL5:AL6"/>
    <mergeCell ref="AM5:AM6"/>
    <mergeCell ref="AK4:AS4"/>
    <mergeCell ref="C4:S4"/>
    <mergeCell ref="AN5:AO5"/>
    <mergeCell ref="AP5:AQ5"/>
    <mergeCell ref="AR5:AS5"/>
    <mergeCell ref="V4:AC4"/>
    <mergeCell ref="V5:V6"/>
    <mergeCell ref="W5:W6"/>
    <mergeCell ref="X5:X6"/>
    <mergeCell ref="Y5:Z5"/>
    <mergeCell ref="AA5:AB5"/>
    <mergeCell ref="AC5:AD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F67"/>
  <sheetViews>
    <sheetView topLeftCell="A46" workbookViewId="0">
      <selection activeCell="F50" sqref="F50"/>
    </sheetView>
  </sheetViews>
  <sheetFormatPr baseColWidth="10" defaultRowHeight="12.75" x14ac:dyDescent="0.2"/>
  <cols>
    <col min="1" max="3" width="11.42578125" style="91"/>
    <col min="4" max="4" width="23" style="91" bestFit="1" customWidth="1"/>
    <col min="5" max="21" width="11.42578125" style="91"/>
    <col min="22" max="22" width="15.7109375" style="91" bestFit="1" customWidth="1"/>
    <col min="23" max="23" width="20.85546875" style="91" bestFit="1" customWidth="1"/>
    <col min="24" max="24" width="27.140625" style="91" bestFit="1" customWidth="1"/>
    <col min="25" max="25" width="7.140625" style="91" bestFit="1" customWidth="1"/>
    <col min="26" max="26" width="4.85546875" style="91" bestFit="1" customWidth="1"/>
    <col min="27" max="27" width="7.28515625" style="91" bestFit="1" customWidth="1"/>
    <col min="28" max="28" width="4.85546875" style="91" bestFit="1" customWidth="1"/>
    <col min="29" max="29" width="7.28515625" style="91" bestFit="1" customWidth="1"/>
    <col min="30" max="30" width="4.85546875" style="91" bestFit="1" customWidth="1"/>
    <col min="31" max="31" width="8.85546875" style="91" bestFit="1" customWidth="1"/>
    <col min="32" max="16384" width="11.42578125" style="91"/>
  </cols>
  <sheetData>
    <row r="1" spans="2:32" ht="13.5" thickBot="1" x14ac:dyDescent="0.25">
      <c r="C1" s="162" t="s">
        <v>1319</v>
      </c>
      <c r="D1" s="162"/>
      <c r="E1" s="162"/>
      <c r="F1" s="162"/>
      <c r="G1" s="162"/>
      <c r="H1" s="162"/>
      <c r="I1" s="162"/>
      <c r="J1" s="162"/>
      <c r="K1" s="162"/>
      <c r="L1" s="162"/>
      <c r="M1" s="203"/>
      <c r="N1" s="101"/>
      <c r="O1" s="101"/>
    </row>
    <row r="2" spans="2:32" ht="13.5" thickBot="1" x14ac:dyDescent="0.25">
      <c r="B2" s="153" t="s">
        <v>1370</v>
      </c>
      <c r="C2" s="153" t="s">
        <v>1256</v>
      </c>
      <c r="D2" s="153" t="s">
        <v>1257</v>
      </c>
      <c r="E2" s="153" t="s">
        <v>1258</v>
      </c>
      <c r="F2" s="153" t="s">
        <v>1259</v>
      </c>
      <c r="G2" s="156" t="s">
        <v>1260</v>
      </c>
      <c r="H2" s="157"/>
      <c r="I2" s="157"/>
      <c r="J2" s="157"/>
      <c r="K2" s="157"/>
      <c r="L2" s="158"/>
      <c r="N2" s="101"/>
      <c r="O2" s="101"/>
      <c r="V2" s="162" t="s">
        <v>1319</v>
      </c>
      <c r="W2" s="162"/>
      <c r="X2" s="162"/>
      <c r="Y2" s="162"/>
      <c r="Z2" s="162"/>
      <c r="AA2" s="162"/>
      <c r="AB2" s="162"/>
      <c r="AC2" s="162"/>
      <c r="AD2" s="162"/>
      <c r="AE2" s="162"/>
      <c r="AF2" s="203"/>
    </row>
    <row r="3" spans="2:32" ht="13.5" thickBot="1" x14ac:dyDescent="0.25">
      <c r="B3" s="154" t="s">
        <v>1370</v>
      </c>
      <c r="C3" s="154"/>
      <c r="D3" s="154"/>
      <c r="E3" s="154"/>
      <c r="F3" s="154"/>
      <c r="G3" s="156" t="s">
        <v>1262</v>
      </c>
      <c r="H3" s="158"/>
      <c r="I3" s="156" t="s">
        <v>1377</v>
      </c>
      <c r="J3" s="158"/>
      <c r="K3" s="156" t="s">
        <v>1263</v>
      </c>
      <c r="L3" s="158"/>
      <c r="N3" s="101"/>
      <c r="O3" s="101"/>
      <c r="U3" s="153" t="s">
        <v>1370</v>
      </c>
      <c r="V3" s="153" t="s">
        <v>1256</v>
      </c>
      <c r="W3" s="153" t="s">
        <v>1257</v>
      </c>
      <c r="X3" s="153" t="s">
        <v>1258</v>
      </c>
      <c r="Y3" s="153" t="s">
        <v>1259</v>
      </c>
      <c r="Z3" s="156" t="s">
        <v>1260</v>
      </c>
      <c r="AA3" s="157"/>
      <c r="AB3" s="157"/>
      <c r="AC3" s="157"/>
      <c r="AD3" s="157"/>
      <c r="AE3" s="158"/>
    </row>
    <row r="4" spans="2:32" ht="13.5" thickBot="1" x14ac:dyDescent="0.25">
      <c r="B4" s="155"/>
      <c r="C4" s="155"/>
      <c r="D4" s="155"/>
      <c r="E4" s="155"/>
      <c r="F4" s="155"/>
      <c r="G4" s="39" t="s">
        <v>1264</v>
      </c>
      <c r="H4" s="39" t="s">
        <v>1265</v>
      </c>
      <c r="I4" s="39" t="s">
        <v>1264</v>
      </c>
      <c r="J4" s="39" t="s">
        <v>1265</v>
      </c>
      <c r="K4" s="39" t="s">
        <v>1264</v>
      </c>
      <c r="L4" s="39" t="s">
        <v>1265</v>
      </c>
      <c r="N4" s="101"/>
      <c r="O4" s="101"/>
      <c r="U4" s="154" t="s">
        <v>1370</v>
      </c>
      <c r="V4" s="154"/>
      <c r="W4" s="154"/>
      <c r="X4" s="154"/>
      <c r="Y4" s="154"/>
      <c r="Z4" s="156" t="s">
        <v>1262</v>
      </c>
      <c r="AA4" s="158"/>
      <c r="AB4" s="156" t="s">
        <v>1377</v>
      </c>
      <c r="AC4" s="158"/>
      <c r="AD4" s="156" t="s">
        <v>1263</v>
      </c>
      <c r="AE4" s="158"/>
    </row>
    <row r="5" spans="2:32" ht="13.5" thickBot="1" x14ac:dyDescent="0.25">
      <c r="B5" s="50">
        <v>1</v>
      </c>
      <c r="C5" s="40" t="s">
        <v>439</v>
      </c>
      <c r="D5" s="41" t="s">
        <v>438</v>
      </c>
      <c r="E5" s="42" t="s">
        <v>32</v>
      </c>
      <c r="F5" s="42" t="s">
        <v>65</v>
      </c>
      <c r="G5" s="42"/>
      <c r="H5" s="43">
        <v>0</v>
      </c>
      <c r="I5" s="42"/>
      <c r="J5" s="43">
        <v>0</v>
      </c>
      <c r="K5" s="42">
        <v>1</v>
      </c>
      <c r="L5" s="43">
        <v>0.14285714285714285</v>
      </c>
      <c r="N5" s="48"/>
      <c r="O5" s="97"/>
      <c r="U5" s="155"/>
      <c r="V5" s="155"/>
      <c r="W5" s="155"/>
      <c r="X5" s="155"/>
      <c r="Y5" s="155"/>
      <c r="Z5" s="39" t="s">
        <v>1264</v>
      </c>
      <c r="AA5" s="39" t="s">
        <v>1265</v>
      </c>
      <c r="AB5" s="39" t="s">
        <v>1264</v>
      </c>
      <c r="AC5" s="39" t="s">
        <v>1265</v>
      </c>
      <c r="AD5" s="39" t="s">
        <v>1264</v>
      </c>
      <c r="AE5" s="39" t="s">
        <v>1265</v>
      </c>
    </row>
    <row r="6" spans="2:32" ht="13.5" thickBot="1" x14ac:dyDescent="0.25">
      <c r="B6" s="50">
        <v>2</v>
      </c>
      <c r="C6" s="40" t="s">
        <v>339</v>
      </c>
      <c r="D6" s="41" t="s">
        <v>337</v>
      </c>
      <c r="E6" s="42" t="s">
        <v>338</v>
      </c>
      <c r="F6" s="42" t="s">
        <v>96</v>
      </c>
      <c r="G6" s="42"/>
      <c r="H6" s="43">
        <v>0</v>
      </c>
      <c r="I6" s="42">
        <v>1</v>
      </c>
      <c r="J6" s="43">
        <v>0.5</v>
      </c>
      <c r="K6" s="42"/>
      <c r="L6" s="43">
        <v>0</v>
      </c>
      <c r="N6" s="48"/>
      <c r="O6" s="97"/>
      <c r="U6" s="50">
        <v>1</v>
      </c>
      <c r="V6" s="50" t="s">
        <v>439</v>
      </c>
      <c r="W6" s="51" t="s">
        <v>438</v>
      </c>
      <c r="X6" s="42" t="s">
        <v>32</v>
      </c>
      <c r="Y6" s="42" t="s">
        <v>65</v>
      </c>
      <c r="Z6" s="42"/>
      <c r="AA6" s="43"/>
      <c r="AB6" s="42"/>
      <c r="AC6" s="43"/>
      <c r="AD6" s="42">
        <v>1</v>
      </c>
      <c r="AE6" s="43">
        <v>0.14285714285714285</v>
      </c>
    </row>
    <row r="7" spans="2:32" ht="13.5" thickBot="1" x14ac:dyDescent="0.25">
      <c r="B7" s="50">
        <v>3</v>
      </c>
      <c r="C7" s="40" t="s">
        <v>387</v>
      </c>
      <c r="D7" s="41" t="s">
        <v>275</v>
      </c>
      <c r="E7" s="42" t="s">
        <v>386</v>
      </c>
      <c r="F7" s="42" t="s">
        <v>96</v>
      </c>
      <c r="G7" s="42"/>
      <c r="H7" s="43">
        <v>0</v>
      </c>
      <c r="I7" s="42"/>
      <c r="J7" s="43">
        <v>0</v>
      </c>
      <c r="K7" s="42">
        <v>2</v>
      </c>
      <c r="L7" s="43">
        <v>0.2857142857142857</v>
      </c>
      <c r="N7" s="48"/>
      <c r="O7" s="97"/>
      <c r="U7" s="50">
        <v>2</v>
      </c>
      <c r="V7" s="50" t="s">
        <v>339</v>
      </c>
      <c r="W7" s="51" t="s">
        <v>337</v>
      </c>
      <c r="X7" s="42" t="s">
        <v>338</v>
      </c>
      <c r="Y7" s="42" t="s">
        <v>96</v>
      </c>
      <c r="Z7" s="42"/>
      <c r="AA7" s="117"/>
      <c r="AB7" s="42">
        <v>1</v>
      </c>
      <c r="AC7" s="43">
        <v>0.5</v>
      </c>
      <c r="AD7" s="42"/>
      <c r="AE7" s="43"/>
    </row>
    <row r="8" spans="2:32" ht="13.5" thickBot="1" x14ac:dyDescent="0.25">
      <c r="B8" s="50">
        <v>4</v>
      </c>
      <c r="C8" s="40" t="s">
        <v>321</v>
      </c>
      <c r="D8" s="41" t="s">
        <v>319</v>
      </c>
      <c r="E8" s="42" t="s">
        <v>320</v>
      </c>
      <c r="F8" s="42" t="s">
        <v>65</v>
      </c>
      <c r="G8" s="42"/>
      <c r="H8" s="43">
        <v>0</v>
      </c>
      <c r="I8" s="42"/>
      <c r="J8" s="43">
        <v>0</v>
      </c>
      <c r="K8" s="42">
        <v>2</v>
      </c>
      <c r="L8" s="43">
        <v>0.2857142857142857</v>
      </c>
      <c r="N8" s="48"/>
      <c r="O8" s="97"/>
      <c r="U8" s="50">
        <v>3</v>
      </c>
      <c r="V8" s="50" t="s">
        <v>387</v>
      </c>
      <c r="W8" s="51" t="s">
        <v>275</v>
      </c>
      <c r="X8" s="42" t="s">
        <v>386</v>
      </c>
      <c r="Y8" s="42" t="s">
        <v>96</v>
      </c>
      <c r="Z8" s="42"/>
      <c r="AA8" s="117"/>
      <c r="AB8" s="42"/>
      <c r="AC8" s="43"/>
      <c r="AD8" s="42">
        <v>2</v>
      </c>
      <c r="AE8" s="43">
        <v>0.2857142857142857</v>
      </c>
    </row>
    <row r="9" spans="2:32" ht="13.5" thickBot="1" x14ac:dyDescent="0.25">
      <c r="B9" s="50">
        <v>5</v>
      </c>
      <c r="C9" s="40" t="s">
        <v>671</v>
      </c>
      <c r="D9" s="41" t="s">
        <v>1153</v>
      </c>
      <c r="E9" s="42" t="s">
        <v>1154</v>
      </c>
      <c r="F9" s="42" t="s">
        <v>96</v>
      </c>
      <c r="G9" s="42">
        <v>1</v>
      </c>
      <c r="H9" s="43">
        <v>0.25</v>
      </c>
      <c r="I9" s="42"/>
      <c r="J9" s="43">
        <v>0</v>
      </c>
      <c r="K9" s="42"/>
      <c r="L9" s="43">
        <v>0</v>
      </c>
      <c r="N9" s="48"/>
      <c r="O9" s="97"/>
      <c r="U9" s="50">
        <v>4</v>
      </c>
      <c r="V9" s="50" t="s">
        <v>321</v>
      </c>
      <c r="W9" s="51" t="s">
        <v>319</v>
      </c>
      <c r="X9" s="42" t="s">
        <v>320</v>
      </c>
      <c r="Y9" s="42" t="s">
        <v>65</v>
      </c>
      <c r="Z9" s="42"/>
      <c r="AA9" s="117"/>
      <c r="AB9" s="42"/>
      <c r="AC9" s="43"/>
      <c r="AD9" s="42">
        <v>2</v>
      </c>
      <c r="AE9" s="43">
        <v>0.2857142857142857</v>
      </c>
    </row>
    <row r="10" spans="2:32" ht="13.5" thickBot="1" x14ac:dyDescent="0.25">
      <c r="B10" s="50">
        <v>6</v>
      </c>
      <c r="C10" s="40" t="s">
        <v>124</v>
      </c>
      <c r="D10" s="41" t="s">
        <v>1160</v>
      </c>
      <c r="E10" s="42" t="s">
        <v>1161</v>
      </c>
      <c r="F10" s="42" t="s">
        <v>65</v>
      </c>
      <c r="G10" s="42">
        <v>1</v>
      </c>
      <c r="H10" s="43">
        <v>0.25</v>
      </c>
      <c r="I10" s="42"/>
      <c r="J10" s="43">
        <v>0</v>
      </c>
      <c r="K10" s="42">
        <v>1</v>
      </c>
      <c r="L10" s="43">
        <v>0.14285714285714285</v>
      </c>
      <c r="N10" s="48"/>
      <c r="O10" s="97"/>
      <c r="U10" s="50">
        <v>5</v>
      </c>
      <c r="V10" s="50" t="s">
        <v>671</v>
      </c>
      <c r="W10" s="51" t="s">
        <v>1153</v>
      </c>
      <c r="X10" s="42" t="s">
        <v>1154</v>
      </c>
      <c r="Y10" s="42" t="s">
        <v>96</v>
      </c>
      <c r="Z10" s="42">
        <v>1</v>
      </c>
      <c r="AA10" s="117">
        <v>0.25</v>
      </c>
      <c r="AB10" s="42"/>
      <c r="AC10" s="43"/>
      <c r="AD10" s="42"/>
      <c r="AE10" s="43"/>
    </row>
    <row r="11" spans="2:32" ht="13.5" thickBot="1" x14ac:dyDescent="0.25">
      <c r="B11" s="50">
        <v>7</v>
      </c>
      <c r="C11" s="40" t="s">
        <v>145</v>
      </c>
      <c r="D11" s="41" t="s">
        <v>143</v>
      </c>
      <c r="E11" s="42" t="s">
        <v>144</v>
      </c>
      <c r="F11" s="42" t="s">
        <v>96</v>
      </c>
      <c r="G11" s="42">
        <v>1</v>
      </c>
      <c r="H11" s="43">
        <v>0.25</v>
      </c>
      <c r="I11" s="42"/>
      <c r="J11" s="43">
        <v>0</v>
      </c>
      <c r="K11" s="42"/>
      <c r="L11" s="43">
        <v>0</v>
      </c>
      <c r="N11" s="48"/>
      <c r="O11" s="97"/>
      <c r="U11" s="50">
        <v>6</v>
      </c>
      <c r="V11" s="50" t="s">
        <v>124</v>
      </c>
      <c r="W11" s="51" t="s">
        <v>1160</v>
      </c>
      <c r="X11" s="42" t="s">
        <v>1161</v>
      </c>
      <c r="Y11" s="42" t="s">
        <v>65</v>
      </c>
      <c r="Z11" s="42">
        <v>1</v>
      </c>
      <c r="AA11" s="117">
        <v>0.25</v>
      </c>
      <c r="AB11" s="42"/>
      <c r="AC11" s="43"/>
      <c r="AD11" s="42">
        <v>1</v>
      </c>
      <c r="AE11" s="43">
        <v>0.14285714285714285</v>
      </c>
    </row>
    <row r="12" spans="2:32" ht="13.5" thickBot="1" x14ac:dyDescent="0.25">
      <c r="B12" s="50">
        <v>8</v>
      </c>
      <c r="C12" s="40" t="s">
        <v>313</v>
      </c>
      <c r="D12" s="41" t="s">
        <v>311</v>
      </c>
      <c r="E12" s="42" t="s">
        <v>312</v>
      </c>
      <c r="F12" s="42" t="s">
        <v>96</v>
      </c>
      <c r="G12" s="42">
        <v>1</v>
      </c>
      <c r="H12" s="43">
        <v>0.25</v>
      </c>
      <c r="I12" s="42"/>
      <c r="J12" s="43">
        <v>0</v>
      </c>
      <c r="K12" s="42"/>
      <c r="L12" s="43">
        <v>0</v>
      </c>
      <c r="N12" s="48"/>
      <c r="O12" s="97"/>
      <c r="U12" s="50">
        <v>7</v>
      </c>
      <c r="V12" s="50" t="s">
        <v>145</v>
      </c>
      <c r="W12" s="51" t="s">
        <v>143</v>
      </c>
      <c r="X12" s="42" t="s">
        <v>144</v>
      </c>
      <c r="Y12" s="42" t="s">
        <v>96</v>
      </c>
      <c r="Z12" s="42">
        <v>1</v>
      </c>
      <c r="AA12" s="117">
        <v>0.25</v>
      </c>
      <c r="AB12" s="42"/>
      <c r="AC12" s="43"/>
      <c r="AD12" s="42"/>
      <c r="AE12" s="43"/>
    </row>
    <row r="13" spans="2:32" ht="13.5" thickBot="1" x14ac:dyDescent="0.25">
      <c r="B13" s="50">
        <v>9</v>
      </c>
      <c r="C13" s="40" t="s">
        <v>351</v>
      </c>
      <c r="D13" s="41" t="s">
        <v>349</v>
      </c>
      <c r="E13" s="42" t="s">
        <v>350</v>
      </c>
      <c r="F13" s="42" t="s">
        <v>96</v>
      </c>
      <c r="G13" s="42"/>
      <c r="H13" s="43">
        <v>0</v>
      </c>
      <c r="I13" s="42"/>
      <c r="J13" s="43">
        <v>0</v>
      </c>
      <c r="K13" s="42">
        <v>1</v>
      </c>
      <c r="L13" s="43">
        <v>0.14285714285714285</v>
      </c>
      <c r="N13" s="48"/>
      <c r="O13" s="97"/>
      <c r="U13" s="50">
        <v>8</v>
      </c>
      <c r="V13" s="50" t="s">
        <v>313</v>
      </c>
      <c r="W13" s="51" t="s">
        <v>311</v>
      </c>
      <c r="X13" s="42" t="s">
        <v>312</v>
      </c>
      <c r="Y13" s="42" t="s">
        <v>96</v>
      </c>
      <c r="Z13" s="42">
        <v>1</v>
      </c>
      <c r="AA13" s="117">
        <v>0.25</v>
      </c>
      <c r="AB13" s="42"/>
      <c r="AC13" s="43"/>
      <c r="AD13" s="42"/>
      <c r="AE13" s="43"/>
    </row>
    <row r="14" spans="2:32" ht="13.5" thickBot="1" x14ac:dyDescent="0.25">
      <c r="B14" s="50">
        <v>10</v>
      </c>
      <c r="C14" s="40" t="s">
        <v>419</v>
      </c>
      <c r="D14" s="41" t="s">
        <v>229</v>
      </c>
      <c r="E14" s="42" t="s">
        <v>605</v>
      </c>
      <c r="F14" s="42" t="s">
        <v>96</v>
      </c>
      <c r="G14" s="42"/>
      <c r="H14" s="43">
        <v>0</v>
      </c>
      <c r="I14" s="42">
        <v>1</v>
      </c>
      <c r="J14" s="43">
        <v>0.5</v>
      </c>
      <c r="K14" s="42"/>
      <c r="L14" s="43">
        <v>0</v>
      </c>
      <c r="N14" s="48"/>
      <c r="O14" s="97"/>
      <c r="U14" s="50">
        <v>9</v>
      </c>
      <c r="V14" s="50" t="s">
        <v>351</v>
      </c>
      <c r="W14" s="51" t="s">
        <v>349</v>
      </c>
      <c r="X14" s="42" t="s">
        <v>350</v>
      </c>
      <c r="Y14" s="42" t="s">
        <v>96</v>
      </c>
      <c r="Z14" s="42"/>
      <c r="AA14" s="117"/>
      <c r="AB14" s="42"/>
      <c r="AC14" s="43"/>
      <c r="AD14" s="42">
        <v>1</v>
      </c>
      <c r="AE14" s="43">
        <v>0.14285714285714285</v>
      </c>
    </row>
    <row r="15" spans="2:32" ht="13.5" thickBot="1" x14ac:dyDescent="0.25">
      <c r="B15" s="156" t="s">
        <v>1267</v>
      </c>
      <c r="C15" s="201"/>
      <c r="D15" s="201"/>
      <c r="E15" s="201"/>
      <c r="F15" s="202"/>
      <c r="G15" s="102">
        <v>4</v>
      </c>
      <c r="H15" s="103">
        <v>1</v>
      </c>
      <c r="I15" s="102">
        <v>2</v>
      </c>
      <c r="J15" s="103">
        <v>1</v>
      </c>
      <c r="K15" s="102">
        <v>7</v>
      </c>
      <c r="L15" s="103">
        <v>1</v>
      </c>
      <c r="N15" s="47"/>
      <c r="O15" s="98"/>
      <c r="U15" s="50">
        <v>10</v>
      </c>
      <c r="V15" s="50" t="s">
        <v>419</v>
      </c>
      <c r="W15" s="51" t="s">
        <v>229</v>
      </c>
      <c r="X15" s="42" t="s">
        <v>605</v>
      </c>
      <c r="Y15" s="42" t="s">
        <v>96</v>
      </c>
      <c r="Z15" s="42"/>
      <c r="AA15" s="117"/>
      <c r="AB15" s="42">
        <v>1</v>
      </c>
      <c r="AC15" s="43">
        <v>0.5</v>
      </c>
      <c r="AD15" s="42"/>
      <c r="AE15" s="43"/>
    </row>
    <row r="16" spans="2:32" ht="13.5" thickBot="1" x14ac:dyDescent="0.25">
      <c r="C16" s="49"/>
      <c r="D16" s="104"/>
      <c r="E16" s="48"/>
      <c r="F16" s="48"/>
      <c r="G16" s="48"/>
      <c r="H16" s="97"/>
      <c r="I16" s="48"/>
      <c r="J16" s="97"/>
      <c r="K16" s="48"/>
      <c r="L16" s="97"/>
      <c r="M16" s="101"/>
      <c r="N16" s="101"/>
      <c r="O16" s="101"/>
      <c r="U16" s="159" t="s">
        <v>1267</v>
      </c>
      <c r="V16" s="160"/>
      <c r="W16" s="160"/>
      <c r="X16" s="160"/>
      <c r="Y16" s="161"/>
      <c r="Z16" s="115">
        <v>4</v>
      </c>
      <c r="AA16" s="118">
        <v>1</v>
      </c>
      <c r="AB16" s="115">
        <v>2</v>
      </c>
      <c r="AC16" s="116">
        <v>1</v>
      </c>
      <c r="AD16" s="115">
        <v>7</v>
      </c>
      <c r="AE16" s="119">
        <v>1</v>
      </c>
    </row>
    <row r="17" spans="3:15" x14ac:dyDescent="0.2">
      <c r="C17" s="49"/>
      <c r="D17" s="104"/>
      <c r="E17" s="48"/>
      <c r="F17" s="48"/>
      <c r="G17" s="48"/>
      <c r="H17" s="97"/>
      <c r="I17" s="48"/>
      <c r="J17" s="97"/>
      <c r="K17" s="48"/>
      <c r="L17" s="97"/>
      <c r="M17" s="101"/>
      <c r="N17" s="101"/>
      <c r="O17" s="101"/>
    </row>
    <row r="18" spans="3:15" x14ac:dyDescent="0.2"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3:15" x14ac:dyDescent="0.2">
      <c r="C19" s="49"/>
      <c r="D19" s="104"/>
      <c r="E19" s="48"/>
      <c r="F19" s="48"/>
      <c r="G19" s="48"/>
      <c r="H19" s="97"/>
      <c r="I19" s="48"/>
      <c r="J19" s="97"/>
      <c r="K19" s="48"/>
      <c r="L19" s="97"/>
      <c r="M19" s="101"/>
      <c r="N19" s="101"/>
    </row>
    <row r="20" spans="3:15" x14ac:dyDescent="0.2">
      <c r="C20" s="49"/>
      <c r="D20" s="104"/>
      <c r="E20" s="48"/>
      <c r="F20" s="48"/>
      <c r="G20" s="48"/>
      <c r="H20" s="97"/>
      <c r="I20" s="48"/>
      <c r="J20" s="97"/>
      <c r="K20" s="48"/>
      <c r="L20" s="97"/>
      <c r="M20" s="101"/>
      <c r="N20" s="101"/>
    </row>
    <row r="21" spans="3:15" x14ac:dyDescent="0.2">
      <c r="C21" s="49"/>
      <c r="D21" s="104"/>
      <c r="E21" s="48"/>
      <c r="F21" s="48"/>
      <c r="G21" s="48"/>
      <c r="H21" s="97"/>
      <c r="I21" s="48"/>
      <c r="J21" s="97"/>
      <c r="K21" s="48"/>
      <c r="L21" s="97"/>
      <c r="M21" s="101"/>
      <c r="N21" s="101"/>
    </row>
    <row r="22" spans="3:15" x14ac:dyDescent="0.2">
      <c r="C22" s="49"/>
      <c r="D22" s="104"/>
      <c r="E22" s="48"/>
      <c r="F22" s="48"/>
      <c r="G22" s="48"/>
      <c r="H22" s="97"/>
      <c r="I22" s="48"/>
      <c r="J22" s="97"/>
      <c r="K22" s="48"/>
      <c r="L22" s="97"/>
      <c r="M22" s="101"/>
      <c r="N22" s="101"/>
    </row>
    <row r="23" spans="3:15" x14ac:dyDescent="0.2">
      <c r="C23" s="49"/>
      <c r="D23" s="104"/>
      <c r="E23" s="48"/>
      <c r="F23" s="48"/>
      <c r="G23" s="48"/>
      <c r="H23" s="97"/>
      <c r="I23" s="48"/>
      <c r="J23" s="97"/>
      <c r="K23" s="48"/>
      <c r="L23" s="97"/>
      <c r="M23" s="101"/>
      <c r="N23" s="101"/>
    </row>
    <row r="24" spans="3:15" x14ac:dyDescent="0.2">
      <c r="C24" s="49"/>
      <c r="D24" s="104"/>
      <c r="E24" s="48"/>
      <c r="F24" s="48"/>
      <c r="G24" s="48"/>
      <c r="H24" s="97"/>
      <c r="I24" s="48"/>
      <c r="J24" s="97"/>
      <c r="K24" s="48"/>
      <c r="L24" s="97"/>
      <c r="M24" s="101"/>
      <c r="N24" s="101"/>
    </row>
    <row r="25" spans="3:15" x14ac:dyDescent="0.2">
      <c r="C25" s="49"/>
      <c r="D25" s="104"/>
      <c r="E25" s="48"/>
      <c r="F25" s="48"/>
      <c r="G25" s="48"/>
      <c r="H25" s="97"/>
      <c r="I25" s="48"/>
      <c r="J25" s="97"/>
      <c r="K25" s="48"/>
      <c r="L25" s="97"/>
      <c r="M25" s="101"/>
      <c r="N25" s="101"/>
    </row>
    <row r="26" spans="3:15" x14ac:dyDescent="0.2">
      <c r="C26" s="49"/>
      <c r="D26" s="104"/>
      <c r="E26" s="48"/>
      <c r="F26" s="48"/>
      <c r="G26" s="48"/>
      <c r="H26" s="97"/>
      <c r="I26" s="48"/>
      <c r="J26" s="97"/>
      <c r="K26" s="48"/>
      <c r="L26" s="97"/>
      <c r="M26" s="101"/>
      <c r="N26" s="101"/>
    </row>
    <row r="27" spans="3:15" x14ac:dyDescent="0.2">
      <c r="C27" s="49"/>
      <c r="D27" s="104"/>
      <c r="E27" s="48"/>
      <c r="F27" s="48"/>
      <c r="G27" s="48"/>
      <c r="H27" s="97"/>
      <c r="I27" s="48"/>
      <c r="J27" s="97"/>
      <c r="K27" s="48"/>
      <c r="L27" s="97"/>
      <c r="M27" s="101"/>
      <c r="N27" s="101"/>
    </row>
    <row r="28" spans="3:15" x14ac:dyDescent="0.2">
      <c r="C28" s="49"/>
      <c r="D28" s="104"/>
      <c r="E28" s="48"/>
      <c r="F28" s="48"/>
      <c r="G28" s="48"/>
      <c r="H28" s="97"/>
      <c r="I28" s="48"/>
      <c r="J28" s="97"/>
      <c r="K28" s="48"/>
      <c r="L28" s="97"/>
      <c r="M28" s="101"/>
      <c r="N28" s="101"/>
    </row>
    <row r="29" spans="3:15" x14ac:dyDescent="0.2">
      <c r="C29" s="49"/>
      <c r="D29" s="104"/>
      <c r="E29" s="48"/>
      <c r="F29" s="48"/>
      <c r="G29" s="48"/>
      <c r="H29" s="97"/>
      <c r="I29" s="48"/>
      <c r="J29" s="97"/>
      <c r="K29" s="48"/>
      <c r="L29" s="97"/>
      <c r="M29" s="101"/>
      <c r="N29" s="101"/>
    </row>
    <row r="30" spans="3:15" x14ac:dyDescent="0.2"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</row>
    <row r="31" spans="3:15" x14ac:dyDescent="0.2"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</row>
    <row r="32" spans="3:15" x14ac:dyDescent="0.2">
      <c r="C32" s="91" t="s">
        <v>48</v>
      </c>
    </row>
    <row r="33" spans="3:5" x14ac:dyDescent="0.2">
      <c r="C33" s="167" t="s">
        <v>1286</v>
      </c>
      <c r="D33" s="99" t="s">
        <v>1153</v>
      </c>
      <c r="E33" s="100">
        <v>1</v>
      </c>
    </row>
    <row r="34" spans="3:5" x14ac:dyDescent="0.2">
      <c r="C34" s="167"/>
      <c r="D34" s="99" t="s">
        <v>1160</v>
      </c>
      <c r="E34" s="100">
        <v>1</v>
      </c>
    </row>
    <row r="35" spans="3:5" x14ac:dyDescent="0.2">
      <c r="C35" s="167"/>
      <c r="D35" s="99" t="s">
        <v>143</v>
      </c>
      <c r="E35" s="100">
        <v>1</v>
      </c>
    </row>
    <row r="36" spans="3:5" x14ac:dyDescent="0.2">
      <c r="C36" s="167"/>
      <c r="D36" s="99" t="s">
        <v>311</v>
      </c>
      <c r="E36" s="100">
        <v>1</v>
      </c>
    </row>
    <row r="37" spans="3:5" x14ac:dyDescent="0.2">
      <c r="C37" s="169" t="s">
        <v>1287</v>
      </c>
      <c r="D37" s="99" t="s">
        <v>229</v>
      </c>
      <c r="E37" s="100">
        <v>1</v>
      </c>
    </row>
    <row r="38" spans="3:5" x14ac:dyDescent="0.2">
      <c r="C38" s="200"/>
      <c r="D38" s="99" t="s">
        <v>337</v>
      </c>
      <c r="E38" s="100">
        <v>1</v>
      </c>
    </row>
    <row r="39" spans="3:5" x14ac:dyDescent="0.2">
      <c r="C39" s="200" t="s">
        <v>1288</v>
      </c>
      <c r="D39" s="99" t="s">
        <v>438</v>
      </c>
      <c r="E39" s="100">
        <v>1</v>
      </c>
    </row>
    <row r="40" spans="3:5" x14ac:dyDescent="0.2">
      <c r="C40" s="200"/>
      <c r="D40" s="99" t="s">
        <v>275</v>
      </c>
      <c r="E40" s="100">
        <v>2</v>
      </c>
    </row>
    <row r="41" spans="3:5" x14ac:dyDescent="0.2">
      <c r="C41" s="200"/>
      <c r="D41" s="99" t="s">
        <v>319</v>
      </c>
      <c r="E41" s="100">
        <v>2</v>
      </c>
    </row>
    <row r="42" spans="3:5" x14ac:dyDescent="0.2">
      <c r="C42" s="200"/>
      <c r="D42" s="99" t="s">
        <v>1160</v>
      </c>
      <c r="E42" s="100">
        <v>1</v>
      </c>
    </row>
    <row r="43" spans="3:5" x14ac:dyDescent="0.2">
      <c r="C43" s="168"/>
      <c r="D43" s="99" t="s">
        <v>349</v>
      </c>
      <c r="E43" s="100">
        <v>1</v>
      </c>
    </row>
    <row r="50" spans="3:15" x14ac:dyDescent="0.2">
      <c r="M50" s="105"/>
      <c r="N50" s="105"/>
      <c r="O50" s="105"/>
    </row>
    <row r="51" spans="3:15" ht="13.5" thickBot="1" x14ac:dyDescent="0.25">
      <c r="C51" s="172" t="s">
        <v>1371</v>
      </c>
      <c r="D51" s="172"/>
      <c r="E51" s="172"/>
      <c r="F51" s="172"/>
      <c r="G51" s="172"/>
      <c r="H51" s="172"/>
      <c r="I51" s="106"/>
      <c r="J51" s="106"/>
      <c r="K51" s="106"/>
      <c r="L51" s="106"/>
      <c r="M51" s="106"/>
      <c r="N51" s="106"/>
      <c r="O51" s="105"/>
    </row>
    <row r="52" spans="3:15" ht="15.75" customHeight="1" thickBot="1" x14ac:dyDescent="0.25">
      <c r="C52" s="163" t="s">
        <v>1256</v>
      </c>
      <c r="D52" s="165" t="s">
        <v>1257</v>
      </c>
      <c r="E52" s="165" t="s">
        <v>1258</v>
      </c>
      <c r="F52" s="170" t="s">
        <v>1292</v>
      </c>
      <c r="G52" s="171"/>
      <c r="H52" s="170" t="s">
        <v>1378</v>
      </c>
      <c r="I52" s="171"/>
      <c r="J52" s="170" t="s">
        <v>1293</v>
      </c>
      <c r="K52" s="171"/>
      <c r="L52" s="45"/>
      <c r="M52" s="101"/>
      <c r="N52" s="105"/>
      <c r="O52" s="105"/>
    </row>
    <row r="53" spans="3:15" ht="13.5" thickBot="1" x14ac:dyDescent="0.25">
      <c r="C53" s="164"/>
      <c r="D53" s="166"/>
      <c r="E53" s="166"/>
      <c r="F53" s="46" t="s">
        <v>1290</v>
      </c>
      <c r="G53" s="85" t="s">
        <v>1265</v>
      </c>
      <c r="H53" s="46" t="s">
        <v>1290</v>
      </c>
      <c r="I53" s="85" t="s">
        <v>1265</v>
      </c>
      <c r="J53" s="46" t="s">
        <v>1290</v>
      </c>
      <c r="K53" s="85" t="s">
        <v>1265</v>
      </c>
      <c r="L53" s="45"/>
      <c r="M53" s="101"/>
      <c r="N53" s="105"/>
      <c r="O53" s="105"/>
    </row>
    <row r="54" spans="3:15" ht="13.5" thickBot="1" x14ac:dyDescent="0.25">
      <c r="C54" s="50" t="s">
        <v>439</v>
      </c>
      <c r="D54" s="51" t="s">
        <v>438</v>
      </c>
      <c r="E54" s="42" t="s">
        <v>32</v>
      </c>
      <c r="F54" s="42"/>
      <c r="G54" s="43"/>
      <c r="H54" s="42"/>
      <c r="I54" s="43">
        <v>0</v>
      </c>
      <c r="J54" s="42">
        <v>1</v>
      </c>
      <c r="K54" s="43">
        <v>0.14285714285714285</v>
      </c>
      <c r="L54" s="45"/>
      <c r="M54" s="101"/>
      <c r="N54" s="105"/>
      <c r="O54" s="105"/>
    </row>
    <row r="55" spans="3:15" ht="13.5" thickBot="1" x14ac:dyDescent="0.25">
      <c r="C55" s="50" t="s">
        <v>339</v>
      </c>
      <c r="D55" s="51" t="s">
        <v>337</v>
      </c>
      <c r="E55" s="42" t="s">
        <v>338</v>
      </c>
      <c r="F55" s="42"/>
      <c r="G55" s="43"/>
      <c r="H55" s="42">
        <v>1</v>
      </c>
      <c r="I55" s="43">
        <v>0.5</v>
      </c>
      <c r="J55" s="42"/>
      <c r="K55" s="43"/>
      <c r="L55" s="45"/>
      <c r="M55" s="101"/>
      <c r="N55" s="105"/>
      <c r="O55" s="105"/>
    </row>
    <row r="56" spans="3:15" ht="13.5" thickBot="1" x14ac:dyDescent="0.25">
      <c r="C56" s="50" t="s">
        <v>387</v>
      </c>
      <c r="D56" s="51" t="s">
        <v>275</v>
      </c>
      <c r="E56" s="42" t="s">
        <v>386</v>
      </c>
      <c r="F56" s="42"/>
      <c r="G56" s="43"/>
      <c r="H56" s="42"/>
      <c r="I56" s="43">
        <v>0</v>
      </c>
      <c r="J56" s="42">
        <v>2</v>
      </c>
      <c r="K56" s="43">
        <v>0.2857142857142857</v>
      </c>
      <c r="L56" s="45"/>
      <c r="M56" s="101"/>
    </row>
    <row r="57" spans="3:15" ht="13.5" thickBot="1" x14ac:dyDescent="0.25">
      <c r="C57" s="50" t="s">
        <v>321</v>
      </c>
      <c r="D57" s="51" t="s">
        <v>319</v>
      </c>
      <c r="E57" s="42" t="s">
        <v>320</v>
      </c>
      <c r="F57" s="42"/>
      <c r="G57" s="43"/>
      <c r="H57" s="42"/>
      <c r="I57" s="43">
        <v>0</v>
      </c>
      <c r="J57" s="42">
        <v>2</v>
      </c>
      <c r="K57" s="43">
        <v>0.2857142857142857</v>
      </c>
      <c r="L57" s="45"/>
      <c r="M57" s="101"/>
    </row>
    <row r="58" spans="3:15" ht="13.5" thickBot="1" x14ac:dyDescent="0.25">
      <c r="C58" s="50" t="s">
        <v>671</v>
      </c>
      <c r="D58" s="51" t="s">
        <v>1153</v>
      </c>
      <c r="E58" s="42" t="s">
        <v>1154</v>
      </c>
      <c r="F58" s="42">
        <v>1</v>
      </c>
      <c r="G58" s="43">
        <v>0.25</v>
      </c>
      <c r="H58" s="42"/>
      <c r="I58" s="43">
        <v>0</v>
      </c>
      <c r="J58" s="42"/>
      <c r="K58" s="43"/>
      <c r="L58" s="45"/>
      <c r="M58" s="101"/>
    </row>
    <row r="59" spans="3:15" ht="13.5" thickBot="1" x14ac:dyDescent="0.25">
      <c r="C59" s="50" t="s">
        <v>124</v>
      </c>
      <c r="D59" s="51" t="s">
        <v>1160</v>
      </c>
      <c r="E59" s="42" t="s">
        <v>1161</v>
      </c>
      <c r="F59" s="42">
        <v>1</v>
      </c>
      <c r="G59" s="43">
        <v>0.25</v>
      </c>
      <c r="H59" s="42"/>
      <c r="I59" s="43">
        <v>0</v>
      </c>
      <c r="J59" s="42">
        <v>1</v>
      </c>
      <c r="K59" s="43">
        <v>0.14285714285714285</v>
      </c>
      <c r="L59" s="45"/>
      <c r="M59" s="101"/>
    </row>
    <row r="60" spans="3:15" ht="13.5" thickBot="1" x14ac:dyDescent="0.25">
      <c r="C60" s="50" t="s">
        <v>145</v>
      </c>
      <c r="D60" s="51" t="s">
        <v>143</v>
      </c>
      <c r="E60" s="42" t="s">
        <v>144</v>
      </c>
      <c r="F60" s="42">
        <v>1</v>
      </c>
      <c r="G60" s="43">
        <v>0.25</v>
      </c>
      <c r="H60" s="42"/>
      <c r="I60" s="43"/>
      <c r="J60" s="42"/>
      <c r="K60" s="43"/>
      <c r="L60" s="45"/>
      <c r="M60" s="101"/>
    </row>
    <row r="61" spans="3:15" ht="13.5" thickBot="1" x14ac:dyDescent="0.25">
      <c r="C61" s="50" t="s">
        <v>313</v>
      </c>
      <c r="D61" s="51" t="s">
        <v>311</v>
      </c>
      <c r="E61" s="42" t="s">
        <v>312</v>
      </c>
      <c r="F61" s="42">
        <v>1</v>
      </c>
      <c r="G61" s="43">
        <v>0.25</v>
      </c>
      <c r="H61" s="42"/>
      <c r="I61" s="43"/>
      <c r="J61" s="42"/>
      <c r="K61" s="43"/>
      <c r="L61" s="45"/>
      <c r="M61" s="101"/>
    </row>
    <row r="62" spans="3:15" ht="13.5" thickBot="1" x14ac:dyDescent="0.25">
      <c r="C62" s="50" t="s">
        <v>351</v>
      </c>
      <c r="D62" s="51" t="s">
        <v>349</v>
      </c>
      <c r="E62" s="42" t="s">
        <v>350</v>
      </c>
      <c r="F62" s="42"/>
      <c r="G62" s="43">
        <v>0</v>
      </c>
      <c r="H62" s="42"/>
      <c r="I62" s="43">
        <v>0</v>
      </c>
      <c r="J62" s="42">
        <v>1</v>
      </c>
      <c r="K62" s="43">
        <v>0.14285714285714285</v>
      </c>
      <c r="L62" s="45"/>
      <c r="M62" s="101"/>
    </row>
    <row r="63" spans="3:15" ht="13.5" thickBot="1" x14ac:dyDescent="0.25">
      <c r="C63" s="50" t="s">
        <v>419</v>
      </c>
      <c r="D63" s="51" t="s">
        <v>229</v>
      </c>
      <c r="E63" s="42" t="s">
        <v>605</v>
      </c>
      <c r="F63" s="42"/>
      <c r="G63" s="43">
        <v>0</v>
      </c>
      <c r="H63" s="42">
        <v>1</v>
      </c>
      <c r="I63" s="42"/>
      <c r="J63" s="42"/>
      <c r="K63" s="43"/>
      <c r="L63" s="45"/>
      <c r="M63" s="101"/>
    </row>
    <row r="64" spans="3:15" ht="13.5" thickBot="1" x14ac:dyDescent="0.25">
      <c r="C64" s="159" t="s">
        <v>1267</v>
      </c>
      <c r="D64" s="160"/>
      <c r="E64" s="161"/>
      <c r="F64" s="95">
        <v>4</v>
      </c>
      <c r="G64" s="96">
        <v>1</v>
      </c>
      <c r="H64" s="95">
        <v>2</v>
      </c>
      <c r="I64" s="96">
        <v>1</v>
      </c>
      <c r="J64" s="95">
        <v>7</v>
      </c>
      <c r="K64" s="96">
        <v>1</v>
      </c>
      <c r="L64" s="45"/>
      <c r="M64" s="101"/>
    </row>
    <row r="65" spans="3:10" x14ac:dyDescent="0.2">
      <c r="C65" s="107"/>
      <c r="D65" s="108"/>
      <c r="E65" s="84"/>
      <c r="F65" s="84"/>
      <c r="G65" s="84"/>
      <c r="H65" s="84"/>
      <c r="I65" s="105"/>
      <c r="J65" s="105"/>
    </row>
    <row r="66" spans="3:10" x14ac:dyDescent="0.2">
      <c r="C66" s="107"/>
      <c r="D66" s="108"/>
      <c r="E66" s="84"/>
      <c r="F66" s="84"/>
      <c r="G66" s="84"/>
      <c r="H66" s="84"/>
      <c r="I66" s="105"/>
      <c r="J66" s="105"/>
    </row>
    <row r="67" spans="3:10" x14ac:dyDescent="0.2">
      <c r="C67" s="105"/>
      <c r="D67" s="105"/>
      <c r="E67" s="105"/>
      <c r="F67" s="105"/>
      <c r="G67" s="105"/>
      <c r="H67" s="105"/>
      <c r="I67" s="105"/>
      <c r="J67" s="105"/>
    </row>
  </sheetData>
  <mergeCells count="33">
    <mergeCell ref="J52:K52"/>
    <mergeCell ref="C1:M1"/>
    <mergeCell ref="C2:C4"/>
    <mergeCell ref="D2:D4"/>
    <mergeCell ref="E2:E4"/>
    <mergeCell ref="F2:F4"/>
    <mergeCell ref="G2:L2"/>
    <mergeCell ref="G3:H3"/>
    <mergeCell ref="I3:J3"/>
    <mergeCell ref="K3:L3"/>
    <mergeCell ref="C52:C53"/>
    <mergeCell ref="D52:D53"/>
    <mergeCell ref="E52:E53"/>
    <mergeCell ref="C64:E64"/>
    <mergeCell ref="C33:C36"/>
    <mergeCell ref="C37:C38"/>
    <mergeCell ref="C39:C43"/>
    <mergeCell ref="C51:H51"/>
    <mergeCell ref="F52:G52"/>
    <mergeCell ref="H52:I52"/>
    <mergeCell ref="U16:Y16"/>
    <mergeCell ref="B2:B4"/>
    <mergeCell ref="B15:F15"/>
    <mergeCell ref="V2:AF2"/>
    <mergeCell ref="U3:U5"/>
    <mergeCell ref="V3:V5"/>
    <mergeCell ref="W3:W5"/>
    <mergeCell ref="X3:X5"/>
    <mergeCell ref="Y3:Y5"/>
    <mergeCell ref="Z3:AE3"/>
    <mergeCell ref="Z4:AA4"/>
    <mergeCell ref="AB4:AC4"/>
    <mergeCell ref="AD4:A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3"/>
  <sheetViews>
    <sheetView topLeftCell="A12" zoomScale="70" zoomScaleNormal="70" workbookViewId="0">
      <selection activeCell="C30" sqref="C30:D31"/>
    </sheetView>
  </sheetViews>
  <sheetFormatPr baseColWidth="10" defaultRowHeight="15" x14ac:dyDescent="0.25"/>
  <cols>
    <col min="4" max="4" width="84.7109375" bestFit="1" customWidth="1"/>
  </cols>
  <sheetData>
    <row r="1" spans="2:9" ht="15.75" thickBot="1" x14ac:dyDescent="0.3"/>
    <row r="2" spans="2:9" ht="20.25" customHeight="1" thickBot="1" x14ac:dyDescent="0.3">
      <c r="C2" s="145" t="s">
        <v>46</v>
      </c>
      <c r="D2" s="146"/>
      <c r="E2" s="149" t="s">
        <v>1347</v>
      </c>
      <c r="F2" s="149"/>
      <c r="G2" s="149" t="s">
        <v>1348</v>
      </c>
      <c r="H2" s="149"/>
      <c r="I2" s="74"/>
    </row>
    <row r="3" spans="2:9" ht="15.75" thickBot="1" x14ac:dyDescent="0.3">
      <c r="B3" s="75"/>
      <c r="C3" s="147"/>
      <c r="D3" s="148"/>
      <c r="E3" s="76" t="s">
        <v>1349</v>
      </c>
      <c r="F3" s="77" t="s">
        <v>1350</v>
      </c>
      <c r="G3" s="77" t="s">
        <v>1351</v>
      </c>
      <c r="H3" s="78" t="s">
        <v>1352</v>
      </c>
    </row>
    <row r="4" spans="2:9" ht="15.75" thickBot="1" x14ac:dyDescent="0.3">
      <c r="B4" s="150" t="s">
        <v>46</v>
      </c>
      <c r="C4" s="149" t="s">
        <v>1309</v>
      </c>
      <c r="D4" s="79" t="s">
        <v>1353</v>
      </c>
      <c r="E4" s="80">
        <v>2</v>
      </c>
      <c r="F4" s="80">
        <v>2</v>
      </c>
      <c r="G4" s="80">
        <v>5</v>
      </c>
      <c r="H4" s="81">
        <f>AVERAGE(E4:G4)</f>
        <v>3</v>
      </c>
    </row>
    <row r="5" spans="2:9" ht="15.75" thickBot="1" x14ac:dyDescent="0.3">
      <c r="B5" s="150"/>
      <c r="C5" s="149"/>
      <c r="D5" s="79" t="s">
        <v>1354</v>
      </c>
      <c r="E5" s="80">
        <v>1</v>
      </c>
      <c r="F5" s="80"/>
      <c r="G5" s="80">
        <v>1</v>
      </c>
      <c r="H5" s="81">
        <f t="shared" ref="H5:H6" si="0">AVERAGE(E5:G5)</f>
        <v>1</v>
      </c>
    </row>
    <row r="6" spans="2:9" ht="24.75" customHeight="1" thickBot="1" x14ac:dyDescent="0.3">
      <c r="B6" s="150"/>
      <c r="C6" s="149"/>
      <c r="D6" s="79" t="s">
        <v>1355</v>
      </c>
      <c r="E6" s="80"/>
      <c r="F6" s="80">
        <v>1</v>
      </c>
      <c r="G6" s="80"/>
      <c r="H6" s="81">
        <f t="shared" si="0"/>
        <v>1</v>
      </c>
    </row>
    <row r="7" spans="2:9" ht="24.75" customHeight="1" thickBot="1" x14ac:dyDescent="0.3">
      <c r="B7" s="150"/>
      <c r="C7" s="149" t="s">
        <v>1310</v>
      </c>
      <c r="D7" s="79" t="s">
        <v>1356</v>
      </c>
      <c r="E7" s="80">
        <v>1</v>
      </c>
      <c r="F7" s="80"/>
      <c r="G7" s="80">
        <v>1</v>
      </c>
      <c r="H7" s="81">
        <f>AVERAGE(E7:G7)</f>
        <v>1</v>
      </c>
    </row>
    <row r="8" spans="2:9" ht="15.75" thickBot="1" x14ac:dyDescent="0.3">
      <c r="B8" s="150"/>
      <c r="C8" s="149"/>
      <c r="D8" s="79" t="s">
        <v>1357</v>
      </c>
      <c r="E8" s="80"/>
      <c r="F8" s="80"/>
      <c r="G8" s="80">
        <v>1</v>
      </c>
      <c r="H8" s="81">
        <f t="shared" ref="H8:H15" si="1">AVERAGE(E8:G8)</f>
        <v>1</v>
      </c>
    </row>
    <row r="9" spans="2:9" ht="15.75" customHeight="1" thickBot="1" x14ac:dyDescent="0.3">
      <c r="B9" s="150"/>
      <c r="C9" s="149"/>
      <c r="D9" s="79" t="s">
        <v>1358</v>
      </c>
      <c r="E9" s="80"/>
      <c r="F9" s="80"/>
      <c r="G9" s="80">
        <v>1</v>
      </c>
      <c r="H9" s="81">
        <f t="shared" si="1"/>
        <v>1</v>
      </c>
    </row>
    <row r="10" spans="2:9" ht="15.75" thickBot="1" x14ac:dyDescent="0.3">
      <c r="B10" s="150"/>
      <c r="C10" s="149" t="s">
        <v>1359</v>
      </c>
      <c r="D10" s="149"/>
      <c r="E10" s="82">
        <v>4</v>
      </c>
      <c r="F10" s="78">
        <v>3</v>
      </c>
      <c r="G10" s="78">
        <v>9</v>
      </c>
      <c r="H10" s="81">
        <f t="shared" si="1"/>
        <v>5.333333333333333</v>
      </c>
    </row>
    <row r="11" spans="2:9" ht="15.75" thickBot="1" x14ac:dyDescent="0.3">
      <c r="B11" s="150"/>
      <c r="C11" s="149" t="s">
        <v>1360</v>
      </c>
      <c r="D11" s="149"/>
      <c r="E11" s="82">
        <v>1</v>
      </c>
      <c r="F11" s="78"/>
      <c r="G11" s="78">
        <v>3</v>
      </c>
      <c r="H11" s="81">
        <f t="shared" si="1"/>
        <v>2</v>
      </c>
    </row>
    <row r="12" spans="2:9" ht="28.5" customHeight="1" thickBot="1" x14ac:dyDescent="0.3">
      <c r="B12" s="150"/>
      <c r="C12" s="149" t="s">
        <v>1361</v>
      </c>
      <c r="D12" s="149"/>
      <c r="E12" s="82">
        <v>2</v>
      </c>
      <c r="F12" s="78">
        <v>2</v>
      </c>
      <c r="G12" s="78">
        <v>5</v>
      </c>
      <c r="H12" s="81">
        <f t="shared" si="1"/>
        <v>3</v>
      </c>
    </row>
    <row r="13" spans="2:9" ht="15.75" thickBot="1" x14ac:dyDescent="0.3">
      <c r="B13" s="150"/>
      <c r="C13" s="149" t="s">
        <v>1362</v>
      </c>
      <c r="D13" s="149"/>
      <c r="E13" s="82">
        <v>1</v>
      </c>
      <c r="F13" s="78">
        <v>1</v>
      </c>
      <c r="G13" s="78">
        <v>1</v>
      </c>
      <c r="H13" s="81">
        <f t="shared" si="1"/>
        <v>1</v>
      </c>
    </row>
    <row r="14" spans="2:9" ht="15.75" thickBot="1" x14ac:dyDescent="0.3">
      <c r="B14" s="150"/>
      <c r="C14" s="149" t="s">
        <v>1363</v>
      </c>
      <c r="D14" s="149"/>
      <c r="E14" s="82">
        <v>0</v>
      </c>
      <c r="F14" s="78">
        <v>0</v>
      </c>
      <c r="G14" s="78">
        <v>0</v>
      </c>
      <c r="H14" s="81">
        <f t="shared" si="1"/>
        <v>0</v>
      </c>
    </row>
    <row r="15" spans="2:9" ht="15.75" thickBot="1" x14ac:dyDescent="0.3">
      <c r="B15" s="150"/>
      <c r="C15" s="149" t="s">
        <v>1364</v>
      </c>
      <c r="D15" s="149"/>
      <c r="E15" s="82">
        <v>0</v>
      </c>
      <c r="F15" s="78">
        <v>0</v>
      </c>
      <c r="G15" s="78">
        <v>0</v>
      </c>
      <c r="H15" s="81">
        <f t="shared" si="1"/>
        <v>0</v>
      </c>
    </row>
    <row r="16" spans="2:9" ht="24.75" customHeight="1" thickBot="1" x14ac:dyDescent="0.3">
      <c r="B16" s="75" t="s">
        <v>48</v>
      </c>
      <c r="C16" s="145" t="s">
        <v>48</v>
      </c>
      <c r="D16" s="146"/>
      <c r="E16" s="151" t="s">
        <v>1348</v>
      </c>
      <c r="F16" s="152"/>
      <c r="G16" s="151" t="s">
        <v>1365</v>
      </c>
      <c r="H16" s="152"/>
    </row>
    <row r="17" spans="2:8" ht="15.75" thickBot="1" x14ac:dyDescent="0.3">
      <c r="B17" s="75"/>
      <c r="C17" s="147"/>
      <c r="D17" s="148"/>
      <c r="E17" s="76" t="s">
        <v>1366</v>
      </c>
      <c r="F17" s="77" t="s">
        <v>1367</v>
      </c>
      <c r="G17" s="77" t="s">
        <v>1368</v>
      </c>
      <c r="H17" s="78" t="s">
        <v>1352</v>
      </c>
    </row>
    <row r="18" spans="2:8" ht="15.75" thickBot="1" x14ac:dyDescent="0.3">
      <c r="B18" s="150" t="s">
        <v>48</v>
      </c>
      <c r="C18" s="149" t="s">
        <v>1309</v>
      </c>
      <c r="D18" s="79" t="s">
        <v>1353</v>
      </c>
      <c r="E18" s="80">
        <v>1</v>
      </c>
      <c r="F18" s="80">
        <v>0</v>
      </c>
      <c r="G18" s="80">
        <v>4</v>
      </c>
      <c r="H18" s="81">
        <f>AVERAGE(E18:G18)</f>
        <v>1.6666666666666667</v>
      </c>
    </row>
    <row r="19" spans="2:8" ht="15.75" thickBot="1" x14ac:dyDescent="0.3">
      <c r="B19" s="150"/>
      <c r="C19" s="149"/>
      <c r="D19" s="79" t="s">
        <v>1354</v>
      </c>
      <c r="E19" s="80">
        <v>0</v>
      </c>
      <c r="F19" s="80">
        <v>0</v>
      </c>
      <c r="G19" s="80">
        <v>0</v>
      </c>
      <c r="H19" s="81">
        <f t="shared" ref="H19:H20" si="2">AVERAGE(E19:G19)</f>
        <v>0</v>
      </c>
    </row>
    <row r="20" spans="2:8" ht="15.75" thickBot="1" x14ac:dyDescent="0.3">
      <c r="B20" s="150"/>
      <c r="C20" s="149"/>
      <c r="D20" s="79" t="s">
        <v>1355</v>
      </c>
      <c r="E20" s="80">
        <v>0</v>
      </c>
      <c r="F20" s="80"/>
      <c r="G20" s="80">
        <v>0</v>
      </c>
      <c r="H20" s="81">
        <f t="shared" si="2"/>
        <v>0</v>
      </c>
    </row>
    <row r="21" spans="2:8" ht="15.75" thickBot="1" x14ac:dyDescent="0.3">
      <c r="B21" s="150"/>
      <c r="C21" s="149" t="s">
        <v>1310</v>
      </c>
      <c r="D21" s="79" t="s">
        <v>1356</v>
      </c>
      <c r="E21" s="80">
        <v>3</v>
      </c>
      <c r="F21" s="80">
        <v>2</v>
      </c>
      <c r="G21" s="80">
        <v>3</v>
      </c>
      <c r="H21" s="81">
        <f>AVERAGE(E21:G21)</f>
        <v>2.6666666666666665</v>
      </c>
    </row>
    <row r="22" spans="2:8" ht="15.75" thickBot="1" x14ac:dyDescent="0.3">
      <c r="B22" s="150"/>
      <c r="C22" s="149"/>
      <c r="D22" s="79" t="s">
        <v>1357</v>
      </c>
      <c r="E22" s="80">
        <v>0</v>
      </c>
      <c r="F22" s="80">
        <v>0</v>
      </c>
      <c r="G22" s="80">
        <v>0</v>
      </c>
      <c r="H22" s="81">
        <f t="shared" ref="H22:H29" si="3">AVERAGE(E22:G22)</f>
        <v>0</v>
      </c>
    </row>
    <row r="23" spans="2:8" ht="15.75" thickBot="1" x14ac:dyDescent="0.3">
      <c r="B23" s="150"/>
      <c r="C23" s="149"/>
      <c r="D23" s="79" t="s">
        <v>1358</v>
      </c>
      <c r="E23" s="80">
        <v>0</v>
      </c>
      <c r="F23" s="80">
        <v>0</v>
      </c>
      <c r="G23" s="80">
        <v>0</v>
      </c>
      <c r="H23" s="81">
        <f t="shared" si="3"/>
        <v>0</v>
      </c>
    </row>
    <row r="24" spans="2:8" ht="15.75" thickBot="1" x14ac:dyDescent="0.3">
      <c r="B24" s="150"/>
      <c r="C24" s="149" t="s">
        <v>1359</v>
      </c>
      <c r="D24" s="149"/>
      <c r="E24" s="82">
        <v>4</v>
      </c>
      <c r="F24" s="78">
        <v>2</v>
      </c>
      <c r="G24" s="78">
        <v>7</v>
      </c>
      <c r="H24" s="81">
        <f t="shared" si="3"/>
        <v>4.333333333333333</v>
      </c>
    </row>
    <row r="25" spans="2:8" ht="15.75" thickBot="1" x14ac:dyDescent="0.3">
      <c r="B25" s="150"/>
      <c r="C25" s="149" t="s">
        <v>1360</v>
      </c>
      <c r="D25" s="149"/>
      <c r="E25" s="82">
        <v>3</v>
      </c>
      <c r="F25" s="78">
        <v>2</v>
      </c>
      <c r="G25" s="78">
        <v>3</v>
      </c>
      <c r="H25" s="81">
        <f t="shared" si="3"/>
        <v>2.6666666666666665</v>
      </c>
    </row>
    <row r="26" spans="2:8" ht="15.75" thickBot="1" x14ac:dyDescent="0.3">
      <c r="B26" s="150"/>
      <c r="C26" s="149" t="s">
        <v>1361</v>
      </c>
      <c r="D26" s="149"/>
      <c r="E26" s="82">
        <v>0</v>
      </c>
      <c r="F26" s="78">
        <v>0</v>
      </c>
      <c r="G26" s="78">
        <v>3</v>
      </c>
      <c r="H26" s="81">
        <f t="shared" si="3"/>
        <v>1</v>
      </c>
    </row>
    <row r="27" spans="2:8" ht="15.75" thickBot="1" x14ac:dyDescent="0.3">
      <c r="B27" s="150"/>
      <c r="C27" s="149" t="s">
        <v>1362</v>
      </c>
      <c r="D27" s="149"/>
      <c r="E27" s="82">
        <v>0</v>
      </c>
      <c r="F27" s="78">
        <v>0</v>
      </c>
      <c r="G27" s="78">
        <v>0</v>
      </c>
      <c r="H27" s="81">
        <f t="shared" si="3"/>
        <v>0</v>
      </c>
    </row>
    <row r="28" spans="2:8" ht="15.75" thickBot="1" x14ac:dyDescent="0.3">
      <c r="B28" s="150"/>
      <c r="C28" s="149" t="s">
        <v>1363</v>
      </c>
      <c r="D28" s="149"/>
      <c r="E28" s="82">
        <v>1</v>
      </c>
      <c r="F28" s="78">
        <v>0</v>
      </c>
      <c r="G28" s="78">
        <v>1</v>
      </c>
      <c r="H28" s="81">
        <f t="shared" si="3"/>
        <v>0.66666666666666663</v>
      </c>
    </row>
    <row r="29" spans="2:8" ht="15.75" thickBot="1" x14ac:dyDescent="0.3">
      <c r="B29" s="150"/>
      <c r="C29" s="149" t="s">
        <v>1364</v>
      </c>
      <c r="D29" s="149"/>
      <c r="E29" s="82">
        <v>0</v>
      </c>
      <c r="F29" s="78">
        <v>0</v>
      </c>
      <c r="G29" s="78">
        <v>0</v>
      </c>
      <c r="H29" s="83">
        <f t="shared" si="3"/>
        <v>0</v>
      </c>
    </row>
    <row r="30" spans="2:8" ht="24.75" customHeight="1" thickBot="1" x14ac:dyDescent="0.3">
      <c r="C30" s="145" t="s">
        <v>37</v>
      </c>
      <c r="D30" s="146"/>
      <c r="E30" s="151" t="s">
        <v>1348</v>
      </c>
      <c r="F30" s="152"/>
      <c r="G30" s="151" t="s">
        <v>1369</v>
      </c>
      <c r="H30" s="152"/>
    </row>
    <row r="31" spans="2:8" ht="15.75" thickBot="1" x14ac:dyDescent="0.3">
      <c r="B31" s="75"/>
      <c r="C31" s="147"/>
      <c r="D31" s="148"/>
      <c r="E31" s="76" t="s">
        <v>1350</v>
      </c>
      <c r="F31" s="77" t="s">
        <v>1366</v>
      </c>
      <c r="G31" s="77" t="s">
        <v>1368</v>
      </c>
      <c r="H31" s="78" t="s">
        <v>1352</v>
      </c>
    </row>
    <row r="32" spans="2:8" ht="15.75" thickBot="1" x14ac:dyDescent="0.3">
      <c r="B32" s="150" t="s">
        <v>37</v>
      </c>
      <c r="C32" s="149" t="s">
        <v>1309</v>
      </c>
      <c r="D32" s="79" t="s">
        <v>1353</v>
      </c>
      <c r="E32" s="80">
        <v>6</v>
      </c>
      <c r="F32" s="80">
        <v>9</v>
      </c>
      <c r="G32" s="80">
        <v>5</v>
      </c>
      <c r="H32" s="81">
        <f>AVERAGE(E32:G32)</f>
        <v>6.666666666666667</v>
      </c>
    </row>
    <row r="33" spans="2:8" ht="15.75" thickBot="1" x14ac:dyDescent="0.3">
      <c r="B33" s="150"/>
      <c r="C33" s="149"/>
      <c r="D33" s="79" t="s">
        <v>1354</v>
      </c>
      <c r="E33" s="80">
        <v>0</v>
      </c>
      <c r="F33" s="80">
        <v>0</v>
      </c>
      <c r="G33" s="80">
        <v>0</v>
      </c>
      <c r="H33" s="81">
        <f t="shared" ref="H33:H34" si="4">AVERAGE(E33:G33)</f>
        <v>0</v>
      </c>
    </row>
    <row r="34" spans="2:8" ht="15.75" thickBot="1" x14ac:dyDescent="0.3">
      <c r="B34" s="150"/>
      <c r="C34" s="149"/>
      <c r="D34" s="79" t="s">
        <v>1355</v>
      </c>
      <c r="E34" s="80">
        <v>0</v>
      </c>
      <c r="F34" s="80"/>
      <c r="G34" s="80">
        <v>0</v>
      </c>
      <c r="H34" s="81">
        <f t="shared" si="4"/>
        <v>0</v>
      </c>
    </row>
    <row r="35" spans="2:8" ht="15.75" thickBot="1" x14ac:dyDescent="0.3">
      <c r="B35" s="150"/>
      <c r="C35" s="149" t="s">
        <v>1310</v>
      </c>
      <c r="D35" s="79" t="s">
        <v>1356</v>
      </c>
      <c r="E35" s="80">
        <v>4</v>
      </c>
      <c r="F35" s="80">
        <v>2</v>
      </c>
      <c r="G35" s="80">
        <v>0</v>
      </c>
      <c r="H35" s="81">
        <f>AVERAGE(E35:G35)</f>
        <v>2</v>
      </c>
    </row>
    <row r="36" spans="2:8" ht="15.75" thickBot="1" x14ac:dyDescent="0.3">
      <c r="B36" s="150"/>
      <c r="C36" s="149"/>
      <c r="D36" s="79" t="s">
        <v>1357</v>
      </c>
      <c r="E36" s="80">
        <v>0</v>
      </c>
      <c r="F36" s="80">
        <v>0</v>
      </c>
      <c r="G36" s="80">
        <v>0</v>
      </c>
      <c r="H36" s="81">
        <f t="shared" ref="H36:H43" si="5">AVERAGE(E36:G36)</f>
        <v>0</v>
      </c>
    </row>
    <row r="37" spans="2:8" ht="15.75" thickBot="1" x14ac:dyDescent="0.3">
      <c r="B37" s="150"/>
      <c r="C37" s="149"/>
      <c r="D37" s="79" t="s">
        <v>1358</v>
      </c>
      <c r="E37" s="80">
        <v>0</v>
      </c>
      <c r="F37" s="80">
        <v>0</v>
      </c>
      <c r="G37" s="80">
        <v>0</v>
      </c>
      <c r="H37" s="81">
        <f t="shared" si="5"/>
        <v>0</v>
      </c>
    </row>
    <row r="38" spans="2:8" ht="15.75" thickBot="1" x14ac:dyDescent="0.3">
      <c r="B38" s="150"/>
      <c r="C38" s="149" t="s">
        <v>1359</v>
      </c>
      <c r="D38" s="149"/>
      <c r="E38" s="82">
        <v>10</v>
      </c>
      <c r="F38" s="78">
        <v>11</v>
      </c>
      <c r="G38" s="78">
        <v>5</v>
      </c>
      <c r="H38" s="81">
        <f t="shared" si="5"/>
        <v>8.6666666666666661</v>
      </c>
    </row>
    <row r="39" spans="2:8" ht="15.75" thickBot="1" x14ac:dyDescent="0.3">
      <c r="B39" s="150"/>
      <c r="C39" s="149" t="s">
        <v>1360</v>
      </c>
      <c r="D39" s="149"/>
      <c r="E39" s="82">
        <v>4</v>
      </c>
      <c r="F39" s="78">
        <v>2</v>
      </c>
      <c r="G39" s="78">
        <v>0</v>
      </c>
      <c r="H39" s="81">
        <f t="shared" si="5"/>
        <v>2</v>
      </c>
    </row>
    <row r="40" spans="2:8" ht="15.75" thickBot="1" x14ac:dyDescent="0.3">
      <c r="B40" s="150"/>
      <c r="C40" s="149" t="s">
        <v>1361</v>
      </c>
      <c r="D40" s="149"/>
      <c r="E40" s="82">
        <v>0</v>
      </c>
      <c r="F40" s="78">
        <v>5</v>
      </c>
      <c r="G40" s="78">
        <v>1</v>
      </c>
      <c r="H40" s="81">
        <f t="shared" si="5"/>
        <v>2</v>
      </c>
    </row>
    <row r="41" spans="2:8" ht="15.75" thickBot="1" x14ac:dyDescent="0.3">
      <c r="B41" s="150"/>
      <c r="C41" s="149" t="s">
        <v>1362</v>
      </c>
      <c r="D41" s="149"/>
      <c r="E41" s="82">
        <v>0</v>
      </c>
      <c r="F41" s="78">
        <v>0</v>
      </c>
      <c r="G41" s="78">
        <v>0</v>
      </c>
      <c r="H41" s="81">
        <f t="shared" si="5"/>
        <v>0</v>
      </c>
    </row>
    <row r="42" spans="2:8" ht="15.75" thickBot="1" x14ac:dyDescent="0.3">
      <c r="B42" s="150"/>
      <c r="C42" s="149" t="s">
        <v>1363</v>
      </c>
      <c r="D42" s="149"/>
      <c r="E42" s="82">
        <v>6</v>
      </c>
      <c r="F42" s="78">
        <v>4</v>
      </c>
      <c r="G42" s="78">
        <v>4</v>
      </c>
      <c r="H42" s="81">
        <f t="shared" si="5"/>
        <v>4.666666666666667</v>
      </c>
    </row>
    <row r="43" spans="2:8" ht="15.75" thickBot="1" x14ac:dyDescent="0.3">
      <c r="B43" s="150"/>
      <c r="C43" s="149" t="s">
        <v>1364</v>
      </c>
      <c r="D43" s="149"/>
      <c r="E43" s="82">
        <v>0</v>
      </c>
      <c r="F43" s="78">
        <v>0</v>
      </c>
      <c r="G43" s="78">
        <v>0</v>
      </c>
      <c r="H43" s="81">
        <f t="shared" si="5"/>
        <v>0</v>
      </c>
    </row>
  </sheetData>
  <mergeCells count="36">
    <mergeCell ref="C30:D31"/>
    <mergeCell ref="G30:H30"/>
    <mergeCell ref="B32:B43"/>
    <mergeCell ref="C32:C34"/>
    <mergeCell ref="C35:C37"/>
    <mergeCell ref="C38:D38"/>
    <mergeCell ref="C39:D39"/>
    <mergeCell ref="C40:D40"/>
    <mergeCell ref="C41:D41"/>
    <mergeCell ref="C42:D42"/>
    <mergeCell ref="C43:D43"/>
    <mergeCell ref="E30:F30"/>
    <mergeCell ref="C16:D17"/>
    <mergeCell ref="E16:F16"/>
    <mergeCell ref="G16:H16"/>
    <mergeCell ref="C26:D26"/>
    <mergeCell ref="C27:D27"/>
    <mergeCell ref="B18:B29"/>
    <mergeCell ref="C18:C20"/>
    <mergeCell ref="C21:C23"/>
    <mergeCell ref="C24:D24"/>
    <mergeCell ref="C25:D25"/>
    <mergeCell ref="C28:D28"/>
    <mergeCell ref="C29:D29"/>
    <mergeCell ref="C2:D3"/>
    <mergeCell ref="E2:F2"/>
    <mergeCell ref="G2:H2"/>
    <mergeCell ref="B4:B15"/>
    <mergeCell ref="C4:C6"/>
    <mergeCell ref="C7:C9"/>
    <mergeCell ref="C10:D10"/>
    <mergeCell ref="C11:D11"/>
    <mergeCell ref="C12:D12"/>
    <mergeCell ref="C13:D13"/>
    <mergeCell ref="C14:D14"/>
    <mergeCell ref="C15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76"/>
  <sheetViews>
    <sheetView topLeftCell="A340" zoomScale="70" zoomScaleNormal="70" workbookViewId="0">
      <selection activeCell="D365" sqref="D365"/>
    </sheetView>
  </sheetViews>
  <sheetFormatPr baseColWidth="10" defaultRowHeight="15" x14ac:dyDescent="0.25"/>
  <cols>
    <col min="1" max="1" width="60.5703125" customWidth="1"/>
    <col min="2" max="2" width="12.5703125" customWidth="1"/>
    <col min="3" max="3" width="14.7109375" customWidth="1"/>
    <col min="4" max="4" width="29.28515625" bestFit="1" customWidth="1"/>
    <col min="5" max="5" width="29.28515625" customWidth="1"/>
    <col min="7" max="10" width="14.7109375" customWidth="1"/>
  </cols>
  <sheetData>
    <row r="1" spans="1:20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</row>
    <row r="2" spans="1:20" ht="15.75" thickBot="1" x14ac:dyDescent="0.3">
      <c r="A2" s="10" t="s">
        <v>50</v>
      </c>
      <c r="B2" s="10" t="s">
        <v>51</v>
      </c>
      <c r="C2" s="10" t="s">
        <v>55</v>
      </c>
      <c r="D2" s="10" t="s">
        <v>52</v>
      </c>
      <c r="E2" s="10" t="s">
        <v>53</v>
      </c>
      <c r="F2" s="10" t="s">
        <v>56</v>
      </c>
      <c r="G2" s="10" t="s">
        <v>57</v>
      </c>
      <c r="H2" s="10" t="s">
        <v>58</v>
      </c>
      <c r="I2" s="10" t="s">
        <v>59</v>
      </c>
      <c r="J2" s="10" t="s">
        <v>60</v>
      </c>
    </row>
    <row r="3" spans="1:20" ht="15.75" thickBot="1" x14ac:dyDescent="0.3">
      <c r="A3" s="11" t="s">
        <v>61</v>
      </c>
      <c r="B3" s="12">
        <v>1</v>
      </c>
      <c r="C3" s="14" t="s">
        <v>64</v>
      </c>
      <c r="D3" s="13" t="s">
        <v>62</v>
      </c>
      <c r="E3" s="11" t="s">
        <v>63</v>
      </c>
      <c r="F3" s="15" t="s">
        <v>65</v>
      </c>
      <c r="G3" t="s">
        <v>66</v>
      </c>
      <c r="J3" t="s">
        <v>67</v>
      </c>
      <c r="S3" s="16" t="s">
        <v>68</v>
      </c>
      <c r="T3" t="s">
        <v>66</v>
      </c>
    </row>
    <row r="4" spans="1:20" ht="15.75" thickBot="1" x14ac:dyDescent="0.3">
      <c r="A4" s="11" t="s">
        <v>69</v>
      </c>
      <c r="B4" s="12">
        <v>2</v>
      </c>
      <c r="C4" s="17" t="s">
        <v>64</v>
      </c>
      <c r="D4" s="13" t="s">
        <v>70</v>
      </c>
      <c r="E4" s="11" t="s">
        <v>71</v>
      </c>
      <c r="F4" s="18" t="s">
        <v>65</v>
      </c>
      <c r="G4" t="s">
        <v>66</v>
      </c>
      <c r="S4" s="16" t="s">
        <v>72</v>
      </c>
      <c r="T4" t="s">
        <v>66</v>
      </c>
    </row>
    <row r="5" spans="1:20" ht="15.75" thickBot="1" x14ac:dyDescent="0.3">
      <c r="A5" s="11" t="s">
        <v>73</v>
      </c>
      <c r="B5" s="12">
        <v>3</v>
      </c>
      <c r="C5" s="17" t="s">
        <v>76</v>
      </c>
      <c r="D5" s="13" t="s">
        <v>74</v>
      </c>
      <c r="E5" s="11" t="s">
        <v>75</v>
      </c>
      <c r="F5" s="18" t="s">
        <v>65</v>
      </c>
      <c r="G5" t="s">
        <v>66</v>
      </c>
      <c r="S5" s="19" t="s">
        <v>77</v>
      </c>
      <c r="T5" t="s">
        <v>66</v>
      </c>
    </row>
    <row r="6" spans="1:20" ht="15.75" thickBot="1" x14ac:dyDescent="0.3">
      <c r="A6" s="11" t="s">
        <v>78</v>
      </c>
      <c r="B6" s="12">
        <v>4</v>
      </c>
      <c r="C6" s="17" t="s">
        <v>81</v>
      </c>
      <c r="D6" s="13" t="s">
        <v>79</v>
      </c>
      <c r="E6" s="11" t="s">
        <v>80</v>
      </c>
      <c r="F6" s="18" t="s">
        <v>65</v>
      </c>
      <c r="G6" t="s">
        <v>66</v>
      </c>
      <c r="S6" s="19" t="s">
        <v>82</v>
      </c>
      <c r="T6" t="s">
        <v>66</v>
      </c>
    </row>
    <row r="7" spans="1:20" ht="15.75" thickBot="1" x14ac:dyDescent="0.3">
      <c r="A7" s="11" t="s">
        <v>83</v>
      </c>
      <c r="B7" s="12">
        <v>5</v>
      </c>
      <c r="C7" s="17" t="s">
        <v>81</v>
      </c>
      <c r="D7" s="13" t="s">
        <v>84</v>
      </c>
      <c r="E7" s="11" t="s">
        <v>85</v>
      </c>
      <c r="F7" s="18" t="s">
        <v>65</v>
      </c>
      <c r="G7" t="s">
        <v>66</v>
      </c>
      <c r="H7" t="s">
        <v>86</v>
      </c>
      <c r="J7" t="s">
        <v>67</v>
      </c>
      <c r="S7" s="19" t="s">
        <v>87</v>
      </c>
      <c r="T7" t="s">
        <v>66</v>
      </c>
    </row>
    <row r="8" spans="1:20" ht="15.75" thickBot="1" x14ac:dyDescent="0.3">
      <c r="A8" s="11" t="s">
        <v>88</v>
      </c>
      <c r="B8" s="12">
        <v>6</v>
      </c>
      <c r="C8" s="17" t="s">
        <v>76</v>
      </c>
      <c r="D8" s="13" t="s">
        <v>89</v>
      </c>
      <c r="E8" s="11" t="s">
        <v>90</v>
      </c>
      <c r="F8" s="18" t="s">
        <v>65</v>
      </c>
      <c r="G8" t="s">
        <v>66</v>
      </c>
      <c r="S8" s="19" t="s">
        <v>91</v>
      </c>
      <c r="T8" t="s">
        <v>66</v>
      </c>
    </row>
    <row r="9" spans="1:20" ht="15.75" thickBot="1" x14ac:dyDescent="0.3">
      <c r="A9" s="20" t="s">
        <v>92</v>
      </c>
      <c r="B9" s="21">
        <v>7</v>
      </c>
      <c r="C9" s="23" t="s">
        <v>95</v>
      </c>
      <c r="D9" s="22" t="s">
        <v>93</v>
      </c>
      <c r="E9" s="20" t="s">
        <v>94</v>
      </c>
      <c r="F9" s="15" t="s">
        <v>96</v>
      </c>
      <c r="G9" t="s">
        <v>66</v>
      </c>
      <c r="S9" s="19" t="s">
        <v>97</v>
      </c>
      <c r="T9" t="s">
        <v>66</v>
      </c>
    </row>
    <row r="10" spans="1:20" ht="15.75" thickBot="1" x14ac:dyDescent="0.3">
      <c r="A10" s="11" t="s">
        <v>98</v>
      </c>
      <c r="B10" s="12">
        <v>8</v>
      </c>
      <c r="C10" s="17" t="s">
        <v>76</v>
      </c>
      <c r="D10" s="13" t="s">
        <v>99</v>
      </c>
      <c r="E10" s="11" t="s">
        <v>100</v>
      </c>
      <c r="F10" s="18" t="s">
        <v>65</v>
      </c>
      <c r="G10" t="s">
        <v>54</v>
      </c>
      <c r="S10" s="19" t="s">
        <v>101</v>
      </c>
      <c r="T10" t="s">
        <v>66</v>
      </c>
    </row>
    <row r="11" spans="1:20" ht="15.75" thickBot="1" x14ac:dyDescent="0.3">
      <c r="A11" s="11" t="s">
        <v>102</v>
      </c>
      <c r="B11" s="12">
        <v>9</v>
      </c>
      <c r="C11" s="17" t="s">
        <v>105</v>
      </c>
      <c r="D11" s="13" t="s">
        <v>103</v>
      </c>
      <c r="E11" s="11" t="s">
        <v>104</v>
      </c>
      <c r="F11" s="18" t="s">
        <v>65</v>
      </c>
      <c r="G11" t="s">
        <v>66</v>
      </c>
      <c r="S11" s="19" t="s">
        <v>106</v>
      </c>
      <c r="T11" t="s">
        <v>66</v>
      </c>
    </row>
    <row r="12" spans="1:20" ht="15.75" thickBot="1" x14ac:dyDescent="0.3">
      <c r="A12" s="11" t="s">
        <v>107</v>
      </c>
      <c r="B12" s="12">
        <v>10</v>
      </c>
      <c r="C12" s="17" t="s">
        <v>110</v>
      </c>
      <c r="D12" s="13" t="s">
        <v>108</v>
      </c>
      <c r="E12" s="11" t="s">
        <v>109</v>
      </c>
      <c r="F12" s="15" t="s">
        <v>65</v>
      </c>
      <c r="G12" t="s">
        <v>66</v>
      </c>
      <c r="S12" s="19" t="s">
        <v>111</v>
      </c>
      <c r="T12" t="s">
        <v>66</v>
      </c>
    </row>
    <row r="13" spans="1:20" ht="15.75" thickBot="1" x14ac:dyDescent="0.3">
      <c r="A13" s="20" t="s">
        <v>112</v>
      </c>
      <c r="B13" s="21">
        <v>11</v>
      </c>
      <c r="C13" s="23" t="s">
        <v>95</v>
      </c>
      <c r="D13" s="22" t="s">
        <v>113</v>
      </c>
      <c r="E13" s="20" t="s">
        <v>114</v>
      </c>
      <c r="F13" s="15" t="s">
        <v>96</v>
      </c>
      <c r="G13" t="s">
        <v>66</v>
      </c>
      <c r="I13" t="s">
        <v>115</v>
      </c>
      <c r="S13" s="19" t="s">
        <v>116</v>
      </c>
      <c r="T13" t="s">
        <v>66</v>
      </c>
    </row>
    <row r="14" spans="1:20" ht="15.75" thickBot="1" x14ac:dyDescent="0.3">
      <c r="A14" s="20" t="s">
        <v>117</v>
      </c>
      <c r="B14" s="21">
        <v>12</v>
      </c>
      <c r="C14" s="23" t="s">
        <v>95</v>
      </c>
      <c r="D14" s="22" t="s">
        <v>118</v>
      </c>
      <c r="E14" s="20" t="s">
        <v>119</v>
      </c>
      <c r="F14" s="15" t="s">
        <v>96</v>
      </c>
      <c r="G14" t="s">
        <v>66</v>
      </c>
      <c r="I14" t="s">
        <v>115</v>
      </c>
      <c r="S14" s="19" t="s">
        <v>120</v>
      </c>
      <c r="T14" t="s">
        <v>66</v>
      </c>
    </row>
    <row r="15" spans="1:20" ht="15.75" thickBot="1" x14ac:dyDescent="0.3">
      <c r="A15" s="20"/>
      <c r="B15" s="21">
        <v>399</v>
      </c>
      <c r="C15" s="34" t="s">
        <v>1249</v>
      </c>
      <c r="D15" s="22" t="s">
        <v>1250</v>
      </c>
      <c r="E15" s="22" t="s">
        <v>1251</v>
      </c>
      <c r="F15" s="15" t="s">
        <v>65</v>
      </c>
      <c r="S15" s="19"/>
    </row>
    <row r="16" spans="1:20" ht="15.75" thickBot="1" x14ac:dyDescent="0.3">
      <c r="A16" s="11" t="s">
        <v>121</v>
      </c>
      <c r="B16" s="12">
        <v>13</v>
      </c>
      <c r="C16" s="17" t="s">
        <v>124</v>
      </c>
      <c r="D16" s="13" t="s">
        <v>122</v>
      </c>
      <c r="E16" s="11" t="s">
        <v>123</v>
      </c>
      <c r="F16" s="15" t="s">
        <v>65</v>
      </c>
      <c r="G16" t="s">
        <v>66</v>
      </c>
      <c r="S16" s="19" t="s">
        <v>125</v>
      </c>
      <c r="T16" t="s">
        <v>66</v>
      </c>
    </row>
    <row r="17" spans="1:20" ht="15.75" thickBot="1" x14ac:dyDescent="0.3">
      <c r="A17" s="11" t="s">
        <v>126</v>
      </c>
      <c r="B17" s="12">
        <v>14</v>
      </c>
      <c r="C17" s="17" t="s">
        <v>124</v>
      </c>
      <c r="D17" s="13" t="s">
        <v>127</v>
      </c>
      <c r="E17" s="11" t="s">
        <v>128</v>
      </c>
      <c r="F17" s="15" t="s">
        <v>65</v>
      </c>
      <c r="G17" t="s">
        <v>66</v>
      </c>
      <c r="H17" t="s">
        <v>86</v>
      </c>
      <c r="J17" t="s">
        <v>67</v>
      </c>
      <c r="S17" s="19" t="s">
        <v>129</v>
      </c>
      <c r="T17" t="s">
        <v>66</v>
      </c>
    </row>
    <row r="18" spans="1:20" ht="15.75" thickBot="1" x14ac:dyDescent="0.3">
      <c r="A18" s="11" t="s">
        <v>130</v>
      </c>
      <c r="B18" s="12">
        <v>15</v>
      </c>
      <c r="C18" s="17" t="s">
        <v>124</v>
      </c>
      <c r="D18" s="13" t="s">
        <v>131</v>
      </c>
      <c r="E18" s="11" t="s">
        <v>132</v>
      </c>
      <c r="F18" s="15" t="s">
        <v>65</v>
      </c>
      <c r="G18" t="s">
        <v>66</v>
      </c>
      <c r="S18" s="19" t="s">
        <v>133</v>
      </c>
      <c r="T18" t="s">
        <v>66</v>
      </c>
    </row>
    <row r="19" spans="1:20" ht="15.75" thickBot="1" x14ac:dyDescent="0.3">
      <c r="A19" s="11" t="s">
        <v>134</v>
      </c>
      <c r="B19" s="12">
        <v>16</v>
      </c>
      <c r="C19" s="17" t="s">
        <v>124</v>
      </c>
      <c r="D19" s="13" t="s">
        <v>135</v>
      </c>
      <c r="E19" s="11" t="s">
        <v>136</v>
      </c>
      <c r="F19" s="15" t="s">
        <v>65</v>
      </c>
      <c r="G19" t="s">
        <v>54</v>
      </c>
      <c r="S19" s="19" t="s">
        <v>137</v>
      </c>
      <c r="T19" t="s">
        <v>66</v>
      </c>
    </row>
    <row r="20" spans="1:20" ht="15.75" thickBot="1" x14ac:dyDescent="0.3">
      <c r="A20" s="11" t="s">
        <v>138</v>
      </c>
      <c r="B20" s="12">
        <v>17</v>
      </c>
      <c r="C20" s="17" t="s">
        <v>124</v>
      </c>
      <c r="D20" s="13" t="s">
        <v>139</v>
      </c>
      <c r="E20" s="11" t="s">
        <v>140</v>
      </c>
      <c r="F20" s="15" t="s">
        <v>65</v>
      </c>
      <c r="G20" t="s">
        <v>54</v>
      </c>
      <c r="S20" s="19" t="s">
        <v>141</v>
      </c>
      <c r="T20" t="s">
        <v>66</v>
      </c>
    </row>
    <row r="21" spans="1:20" ht="15.75" thickBot="1" x14ac:dyDescent="0.3">
      <c r="A21" s="20" t="s">
        <v>142</v>
      </c>
      <c r="B21" s="21">
        <v>18</v>
      </c>
      <c r="C21" s="23" t="s">
        <v>145</v>
      </c>
      <c r="D21" s="22" t="s">
        <v>143</v>
      </c>
      <c r="E21" s="20" t="s">
        <v>144</v>
      </c>
      <c r="F21" s="15" t="s">
        <v>96</v>
      </c>
      <c r="G21" t="s">
        <v>66</v>
      </c>
      <c r="I21" t="s">
        <v>146</v>
      </c>
      <c r="S21" s="19" t="s">
        <v>147</v>
      </c>
      <c r="T21" t="s">
        <v>66</v>
      </c>
    </row>
    <row r="22" spans="1:20" ht="15.75" thickBot="1" x14ac:dyDescent="0.3">
      <c r="A22" s="20" t="s">
        <v>148</v>
      </c>
      <c r="B22" s="21">
        <v>19</v>
      </c>
      <c r="C22" s="23" t="s">
        <v>145</v>
      </c>
      <c r="D22" s="22" t="s">
        <v>149</v>
      </c>
      <c r="E22" s="20" t="s">
        <v>150</v>
      </c>
      <c r="F22" s="15" t="s">
        <v>96</v>
      </c>
      <c r="G22" t="s">
        <v>66</v>
      </c>
      <c r="S22" s="19" t="s">
        <v>151</v>
      </c>
      <c r="T22" t="s">
        <v>66</v>
      </c>
    </row>
    <row r="23" spans="1:20" ht="15.75" thickBot="1" x14ac:dyDescent="0.3">
      <c r="A23" s="11" t="s">
        <v>152</v>
      </c>
      <c r="B23" s="12">
        <v>20</v>
      </c>
      <c r="C23" s="17" t="s">
        <v>154</v>
      </c>
      <c r="D23" s="13" t="s">
        <v>153</v>
      </c>
      <c r="E23" s="11" t="s">
        <v>25</v>
      </c>
      <c r="F23" s="18" t="s">
        <v>65</v>
      </c>
      <c r="G23" t="s">
        <v>66</v>
      </c>
      <c r="I23" t="s">
        <v>155</v>
      </c>
      <c r="J23" t="s">
        <v>156</v>
      </c>
      <c r="S23" s="19" t="s">
        <v>157</v>
      </c>
      <c r="T23" t="s">
        <v>66</v>
      </c>
    </row>
    <row r="24" spans="1:20" ht="15.75" thickBot="1" x14ac:dyDescent="0.3">
      <c r="A24" s="11" t="s">
        <v>158</v>
      </c>
      <c r="B24" s="12">
        <v>21</v>
      </c>
      <c r="C24" s="17" t="s">
        <v>145</v>
      </c>
      <c r="D24" s="13" t="s">
        <v>159</v>
      </c>
      <c r="E24" s="11" t="s">
        <v>160</v>
      </c>
      <c r="F24" s="15" t="s">
        <v>65</v>
      </c>
      <c r="G24" t="s">
        <v>66</v>
      </c>
      <c r="J24" t="s">
        <v>156</v>
      </c>
      <c r="S24" s="19" t="s">
        <v>62</v>
      </c>
      <c r="T24" t="s">
        <v>66</v>
      </c>
    </row>
    <row r="25" spans="1:20" ht="15.75" thickBot="1" x14ac:dyDescent="0.3">
      <c r="A25" s="11" t="s">
        <v>161</v>
      </c>
      <c r="B25" s="12">
        <v>22</v>
      </c>
      <c r="C25" s="17" t="s">
        <v>145</v>
      </c>
      <c r="D25" s="13" t="s">
        <v>162</v>
      </c>
      <c r="E25" s="11" t="s">
        <v>163</v>
      </c>
      <c r="F25" s="15" t="s">
        <v>65</v>
      </c>
      <c r="G25" t="s">
        <v>66</v>
      </c>
      <c r="J25" t="s">
        <v>156</v>
      </c>
      <c r="S25" s="19" t="s">
        <v>70</v>
      </c>
      <c r="T25" t="s">
        <v>66</v>
      </c>
    </row>
    <row r="26" spans="1:20" ht="15.75" thickBot="1" x14ac:dyDescent="0.3">
      <c r="A26" s="20" t="s">
        <v>164</v>
      </c>
      <c r="B26" s="21">
        <v>23</v>
      </c>
      <c r="C26" s="23" t="s">
        <v>167</v>
      </c>
      <c r="D26" s="22" t="s">
        <v>165</v>
      </c>
      <c r="E26" s="20" t="s">
        <v>166</v>
      </c>
      <c r="F26" s="15" t="s">
        <v>96</v>
      </c>
      <c r="G26" t="s">
        <v>54</v>
      </c>
      <c r="J26" t="s">
        <v>156</v>
      </c>
      <c r="S26" s="19" t="s">
        <v>168</v>
      </c>
      <c r="T26" t="s">
        <v>66</v>
      </c>
    </row>
    <row r="27" spans="1:20" ht="15.75" thickBot="1" x14ac:dyDescent="0.3">
      <c r="A27" s="11" t="s">
        <v>169</v>
      </c>
      <c r="B27" s="12">
        <v>24</v>
      </c>
      <c r="C27" s="17" t="s">
        <v>172</v>
      </c>
      <c r="D27" s="13" t="s">
        <v>170</v>
      </c>
      <c r="E27" s="11" t="s">
        <v>171</v>
      </c>
      <c r="F27" s="15" t="s">
        <v>65</v>
      </c>
      <c r="G27" t="s">
        <v>66</v>
      </c>
      <c r="H27" t="s">
        <v>86</v>
      </c>
      <c r="J27" t="s">
        <v>67</v>
      </c>
      <c r="S27" s="19" t="s">
        <v>173</v>
      </c>
      <c r="T27" t="s">
        <v>66</v>
      </c>
    </row>
    <row r="28" spans="1:20" ht="15.75" thickBot="1" x14ac:dyDescent="0.3">
      <c r="A28" s="11" t="s">
        <v>174</v>
      </c>
      <c r="B28" s="12">
        <v>25</v>
      </c>
      <c r="C28" s="17" t="s">
        <v>105</v>
      </c>
      <c r="D28" s="13" t="s">
        <v>106</v>
      </c>
      <c r="E28" s="11" t="s">
        <v>175</v>
      </c>
      <c r="F28" s="15" t="s">
        <v>65</v>
      </c>
      <c r="G28" t="s">
        <v>66</v>
      </c>
      <c r="H28" t="s">
        <v>86</v>
      </c>
      <c r="J28" t="s">
        <v>67</v>
      </c>
      <c r="S28" s="19" t="s">
        <v>176</v>
      </c>
      <c r="T28" t="s">
        <v>66</v>
      </c>
    </row>
    <row r="29" spans="1:20" ht="15.75" thickBot="1" x14ac:dyDescent="0.3">
      <c r="A29" s="11" t="s">
        <v>177</v>
      </c>
      <c r="B29" s="12">
        <v>26</v>
      </c>
      <c r="C29" s="17" t="s">
        <v>105</v>
      </c>
      <c r="D29" s="13" t="s">
        <v>116</v>
      </c>
      <c r="E29" s="11" t="s">
        <v>178</v>
      </c>
      <c r="F29" s="15" t="s">
        <v>65</v>
      </c>
      <c r="G29" t="s">
        <v>66</v>
      </c>
      <c r="H29" t="s">
        <v>86</v>
      </c>
      <c r="J29" t="s">
        <v>67</v>
      </c>
      <c r="S29" s="19" t="s">
        <v>179</v>
      </c>
      <c r="T29" t="s">
        <v>66</v>
      </c>
    </row>
    <row r="30" spans="1:20" ht="15.75" thickBot="1" x14ac:dyDescent="0.3">
      <c r="A30" s="11" t="s">
        <v>180</v>
      </c>
      <c r="B30" s="12">
        <v>27</v>
      </c>
      <c r="C30" s="17" t="s">
        <v>105</v>
      </c>
      <c r="D30" s="13" t="s">
        <v>101</v>
      </c>
      <c r="E30" s="11" t="s">
        <v>181</v>
      </c>
      <c r="F30" s="15" t="s">
        <v>65</v>
      </c>
      <c r="G30" t="s">
        <v>66</v>
      </c>
      <c r="J30" t="s">
        <v>156</v>
      </c>
      <c r="S30" s="19" t="s">
        <v>182</v>
      </c>
      <c r="T30" t="s">
        <v>66</v>
      </c>
    </row>
    <row r="31" spans="1:20" ht="15.75" thickBot="1" x14ac:dyDescent="0.3">
      <c r="A31" s="11" t="s">
        <v>183</v>
      </c>
      <c r="B31" s="12">
        <v>28</v>
      </c>
      <c r="C31" s="17" t="s">
        <v>105</v>
      </c>
      <c r="D31" s="13" t="s">
        <v>97</v>
      </c>
      <c r="E31" s="11" t="s">
        <v>184</v>
      </c>
      <c r="F31" s="15" t="s">
        <v>65</v>
      </c>
      <c r="G31" t="s">
        <v>66</v>
      </c>
      <c r="H31" t="s">
        <v>86</v>
      </c>
      <c r="J31" t="s">
        <v>156</v>
      </c>
      <c r="S31" s="19" t="s">
        <v>185</v>
      </c>
      <c r="T31" t="s">
        <v>66</v>
      </c>
    </row>
    <row r="32" spans="1:20" ht="15.75" thickBot="1" x14ac:dyDescent="0.3">
      <c r="A32" s="11" t="s">
        <v>186</v>
      </c>
      <c r="B32" s="12">
        <v>29</v>
      </c>
      <c r="C32" s="17" t="s">
        <v>189</v>
      </c>
      <c r="D32" s="13" t="s">
        <v>187</v>
      </c>
      <c r="E32" s="11" t="s">
        <v>188</v>
      </c>
      <c r="F32" s="15" t="s">
        <v>65</v>
      </c>
      <c r="G32" t="s">
        <v>54</v>
      </c>
      <c r="S32" s="19" t="s">
        <v>190</v>
      </c>
      <c r="T32" t="s">
        <v>66</v>
      </c>
    </row>
    <row r="33" spans="1:20" ht="15.75" thickBot="1" x14ac:dyDescent="0.3">
      <c r="A33" s="20" t="s">
        <v>191</v>
      </c>
      <c r="B33" s="21">
        <v>30</v>
      </c>
      <c r="C33" s="23" t="s">
        <v>105</v>
      </c>
      <c r="D33" s="22" t="s">
        <v>192</v>
      </c>
      <c r="E33" s="20" t="s">
        <v>193</v>
      </c>
      <c r="F33" s="15" t="s">
        <v>96</v>
      </c>
      <c r="G33" t="s">
        <v>54</v>
      </c>
      <c r="S33" s="19" t="s">
        <v>194</v>
      </c>
      <c r="T33" t="s">
        <v>66</v>
      </c>
    </row>
    <row r="34" spans="1:20" ht="15.75" thickBot="1" x14ac:dyDescent="0.3">
      <c r="A34" s="20" t="s">
        <v>195</v>
      </c>
      <c r="B34" s="21">
        <v>31</v>
      </c>
      <c r="C34" s="23" t="s">
        <v>105</v>
      </c>
      <c r="D34" s="22" t="s">
        <v>196</v>
      </c>
      <c r="E34" s="20" t="s">
        <v>197</v>
      </c>
      <c r="F34" s="15" t="s">
        <v>96</v>
      </c>
      <c r="G34" t="s">
        <v>66</v>
      </c>
      <c r="S34" s="19" t="s">
        <v>198</v>
      </c>
      <c r="T34" t="s">
        <v>66</v>
      </c>
    </row>
    <row r="35" spans="1:20" ht="15.75" thickBot="1" x14ac:dyDescent="0.3">
      <c r="A35" s="20" t="s">
        <v>199</v>
      </c>
      <c r="B35" s="21">
        <v>32</v>
      </c>
      <c r="C35" s="23" t="s">
        <v>201</v>
      </c>
      <c r="D35" s="22" t="s">
        <v>147</v>
      </c>
      <c r="E35" s="20" t="s">
        <v>200</v>
      </c>
      <c r="F35" s="15" t="s">
        <v>96</v>
      </c>
      <c r="G35" t="s">
        <v>66</v>
      </c>
      <c r="S35" s="19" t="s">
        <v>202</v>
      </c>
      <c r="T35" t="s">
        <v>66</v>
      </c>
    </row>
    <row r="36" spans="1:20" ht="15.75" thickBot="1" x14ac:dyDescent="0.3">
      <c r="A36" s="20" t="s">
        <v>203</v>
      </c>
      <c r="B36" s="21">
        <v>33</v>
      </c>
      <c r="C36" s="23" t="s">
        <v>206</v>
      </c>
      <c r="D36" s="22" t="s">
        <v>204</v>
      </c>
      <c r="E36" s="20" t="s">
        <v>205</v>
      </c>
      <c r="F36" s="15" t="s">
        <v>96</v>
      </c>
      <c r="G36" t="s">
        <v>66</v>
      </c>
      <c r="H36" t="s">
        <v>86</v>
      </c>
      <c r="J36" t="s">
        <v>156</v>
      </c>
      <c r="S36" s="19" t="s">
        <v>207</v>
      </c>
      <c r="T36" t="s">
        <v>66</v>
      </c>
    </row>
    <row r="37" spans="1:20" ht="15.75" thickBot="1" x14ac:dyDescent="0.3">
      <c r="A37" s="20" t="s">
        <v>208</v>
      </c>
      <c r="B37" s="21">
        <v>34</v>
      </c>
      <c r="C37" s="23" t="s">
        <v>211</v>
      </c>
      <c r="D37" s="22" t="s">
        <v>209</v>
      </c>
      <c r="E37" s="20" t="s">
        <v>210</v>
      </c>
      <c r="F37" s="15" t="s">
        <v>96</v>
      </c>
      <c r="G37" t="s">
        <v>54</v>
      </c>
      <c r="I37" t="s">
        <v>115</v>
      </c>
      <c r="S37" s="19" t="s">
        <v>212</v>
      </c>
      <c r="T37" t="s">
        <v>66</v>
      </c>
    </row>
    <row r="38" spans="1:20" ht="15.75" thickBot="1" x14ac:dyDescent="0.3">
      <c r="A38" s="20" t="s">
        <v>213</v>
      </c>
      <c r="B38" s="21">
        <v>35</v>
      </c>
      <c r="C38" s="23" t="s">
        <v>216</v>
      </c>
      <c r="D38" s="22" t="s">
        <v>214</v>
      </c>
      <c r="E38" s="20" t="s">
        <v>215</v>
      </c>
      <c r="F38" s="15" t="s">
        <v>96</v>
      </c>
      <c r="G38" t="s">
        <v>66</v>
      </c>
      <c r="I38" t="s">
        <v>115</v>
      </c>
      <c r="S38" s="19" t="s">
        <v>217</v>
      </c>
      <c r="T38" t="s">
        <v>66</v>
      </c>
    </row>
    <row r="39" spans="1:20" ht="15.75" thickBot="1" x14ac:dyDescent="0.3">
      <c r="A39" s="11" t="s">
        <v>218</v>
      </c>
      <c r="B39" s="12">
        <v>36</v>
      </c>
      <c r="C39" s="17" t="s">
        <v>221</v>
      </c>
      <c r="D39" s="13" t="s">
        <v>219</v>
      </c>
      <c r="E39" s="11" t="s">
        <v>220</v>
      </c>
      <c r="F39" s="18" t="s">
        <v>96</v>
      </c>
      <c r="G39" t="s">
        <v>66</v>
      </c>
      <c r="H39" t="s">
        <v>86</v>
      </c>
      <c r="J39" t="s">
        <v>156</v>
      </c>
      <c r="S39" s="19" t="s">
        <v>222</v>
      </c>
      <c r="T39" t="s">
        <v>66</v>
      </c>
    </row>
    <row r="40" spans="1:20" ht="15.75" thickBot="1" x14ac:dyDescent="0.3">
      <c r="A40" s="20" t="s">
        <v>223</v>
      </c>
      <c r="B40" s="21">
        <v>37</v>
      </c>
      <c r="C40" s="23" t="s">
        <v>221</v>
      </c>
      <c r="D40" s="22" t="s">
        <v>224</v>
      </c>
      <c r="E40" s="20" t="s">
        <v>225</v>
      </c>
      <c r="F40" s="15" t="s">
        <v>96</v>
      </c>
      <c r="G40" t="s">
        <v>66</v>
      </c>
      <c r="H40" t="s">
        <v>86</v>
      </c>
      <c r="J40" t="s">
        <v>156</v>
      </c>
      <c r="S40" s="19" t="s">
        <v>196</v>
      </c>
      <c r="T40" t="s">
        <v>66</v>
      </c>
    </row>
    <row r="41" spans="1:20" ht="15.75" thickBot="1" x14ac:dyDescent="0.3">
      <c r="A41" s="20" t="s">
        <v>226</v>
      </c>
      <c r="B41" s="21">
        <v>38</v>
      </c>
      <c r="C41" s="23" t="s">
        <v>221</v>
      </c>
      <c r="D41" s="22" t="s">
        <v>227</v>
      </c>
      <c r="E41" s="20" t="s">
        <v>228</v>
      </c>
      <c r="F41" s="15" t="s">
        <v>96</v>
      </c>
      <c r="G41" t="s">
        <v>66</v>
      </c>
      <c r="H41" t="s">
        <v>86</v>
      </c>
      <c r="J41" t="s">
        <v>156</v>
      </c>
      <c r="S41" s="19" t="s">
        <v>229</v>
      </c>
      <c r="T41" t="s">
        <v>66</v>
      </c>
    </row>
    <row r="42" spans="1:20" ht="15.75" thickBot="1" x14ac:dyDescent="0.3">
      <c r="A42" s="11" t="s">
        <v>230</v>
      </c>
      <c r="B42" s="12">
        <v>336</v>
      </c>
      <c r="C42" s="17" t="s">
        <v>233</v>
      </c>
      <c r="D42" s="13" t="s">
        <v>231</v>
      </c>
      <c r="E42" s="11" t="s">
        <v>232</v>
      </c>
      <c r="F42" s="18" t="s">
        <v>65</v>
      </c>
      <c r="G42" t="s">
        <v>66</v>
      </c>
      <c r="S42" s="19" t="s">
        <v>234</v>
      </c>
      <c r="T42" t="s">
        <v>66</v>
      </c>
    </row>
    <row r="43" spans="1:20" ht="15.75" thickBot="1" x14ac:dyDescent="0.3">
      <c r="A43" s="11" t="s">
        <v>235</v>
      </c>
      <c r="B43" s="12">
        <v>40</v>
      </c>
      <c r="C43" s="17" t="s">
        <v>233</v>
      </c>
      <c r="D43" s="13" t="s">
        <v>236</v>
      </c>
      <c r="E43" s="11" t="s">
        <v>237</v>
      </c>
      <c r="F43" s="18" t="s">
        <v>65</v>
      </c>
      <c r="G43" t="s">
        <v>66</v>
      </c>
      <c r="H43" t="s">
        <v>86</v>
      </c>
      <c r="J43" t="s">
        <v>156</v>
      </c>
      <c r="S43" s="19" t="s">
        <v>238</v>
      </c>
      <c r="T43" t="s">
        <v>66</v>
      </c>
    </row>
    <row r="44" spans="1:20" ht="15.75" thickBot="1" x14ac:dyDescent="0.3">
      <c r="A44" s="11" t="s">
        <v>239</v>
      </c>
      <c r="B44" s="12">
        <v>41</v>
      </c>
      <c r="C44" s="17" t="s">
        <v>242</v>
      </c>
      <c r="D44" s="13" t="s">
        <v>240</v>
      </c>
      <c r="E44" s="11" t="s">
        <v>241</v>
      </c>
      <c r="F44" s="18" t="s">
        <v>65</v>
      </c>
      <c r="G44" t="s">
        <v>54</v>
      </c>
      <c r="S44" s="19" t="s">
        <v>219</v>
      </c>
      <c r="T44" t="s">
        <v>66</v>
      </c>
    </row>
    <row r="45" spans="1:20" ht="15.75" thickBot="1" x14ac:dyDescent="0.3">
      <c r="A45" s="20" t="s">
        <v>243</v>
      </c>
      <c r="B45" s="21">
        <v>42</v>
      </c>
      <c r="C45" s="23" t="s">
        <v>124</v>
      </c>
      <c r="D45" s="22" t="s">
        <v>244</v>
      </c>
      <c r="E45" s="20" t="s">
        <v>245</v>
      </c>
      <c r="F45" s="15" t="s">
        <v>65</v>
      </c>
      <c r="G45" t="s">
        <v>66</v>
      </c>
      <c r="H45" t="s">
        <v>86</v>
      </c>
      <c r="J45" t="s">
        <v>67</v>
      </c>
      <c r="S45" s="19" t="s">
        <v>246</v>
      </c>
      <c r="T45" t="s">
        <v>66</v>
      </c>
    </row>
    <row r="46" spans="1:20" ht="15.75" thickBot="1" x14ac:dyDescent="0.3">
      <c r="A46" s="11" t="s">
        <v>247</v>
      </c>
      <c r="B46" s="12">
        <v>43</v>
      </c>
      <c r="C46" s="17" t="s">
        <v>250</v>
      </c>
      <c r="D46" s="13" t="s">
        <v>248</v>
      </c>
      <c r="E46" s="11" t="s">
        <v>249</v>
      </c>
      <c r="F46" s="18" t="s">
        <v>65</v>
      </c>
      <c r="G46" t="s">
        <v>66</v>
      </c>
      <c r="H46" t="s">
        <v>86</v>
      </c>
      <c r="J46" t="s">
        <v>67</v>
      </c>
      <c r="S46" s="19" t="s">
        <v>224</v>
      </c>
      <c r="T46" t="s">
        <v>66</v>
      </c>
    </row>
    <row r="47" spans="1:20" ht="15.75" thickBot="1" x14ac:dyDescent="0.3">
      <c r="A47" s="20" t="s">
        <v>251</v>
      </c>
      <c r="B47" s="21">
        <v>44</v>
      </c>
      <c r="C47" s="23" t="s">
        <v>254</v>
      </c>
      <c r="D47" s="22" t="s">
        <v>252</v>
      </c>
      <c r="E47" s="20" t="s">
        <v>253</v>
      </c>
      <c r="F47" s="15" t="s">
        <v>96</v>
      </c>
      <c r="G47" t="s">
        <v>66</v>
      </c>
      <c r="H47" t="s">
        <v>86</v>
      </c>
      <c r="J47" t="s">
        <v>67</v>
      </c>
      <c r="S47" s="19" t="s">
        <v>227</v>
      </c>
      <c r="T47" t="s">
        <v>66</v>
      </c>
    </row>
    <row r="48" spans="1:20" ht="15.75" thickBot="1" x14ac:dyDescent="0.3">
      <c r="A48" s="20" t="s">
        <v>255</v>
      </c>
      <c r="B48" s="21">
        <v>45</v>
      </c>
      <c r="C48" s="23" t="s">
        <v>258</v>
      </c>
      <c r="D48" s="22" t="s">
        <v>256</v>
      </c>
      <c r="E48" s="20" t="s">
        <v>257</v>
      </c>
      <c r="F48" s="15" t="s">
        <v>96</v>
      </c>
      <c r="G48" t="s">
        <v>54</v>
      </c>
      <c r="S48" s="19" t="s">
        <v>259</v>
      </c>
      <c r="T48" t="s">
        <v>66</v>
      </c>
    </row>
    <row r="49" spans="1:20" ht="15.75" thickBot="1" x14ac:dyDescent="0.3">
      <c r="A49" s="11" t="s">
        <v>260</v>
      </c>
      <c r="B49" s="12">
        <v>46</v>
      </c>
      <c r="C49" s="17" t="s">
        <v>263</v>
      </c>
      <c r="D49" s="13" t="s">
        <v>261</v>
      </c>
      <c r="E49" s="11" t="s">
        <v>262</v>
      </c>
      <c r="F49" s="18" t="s">
        <v>65</v>
      </c>
      <c r="G49" t="s">
        <v>66</v>
      </c>
      <c r="S49" s="19" t="s">
        <v>264</v>
      </c>
      <c r="T49" t="s">
        <v>66</v>
      </c>
    </row>
    <row r="50" spans="1:20" ht="15.75" thickBot="1" x14ac:dyDescent="0.3">
      <c r="A50" s="20" t="s">
        <v>265</v>
      </c>
      <c r="B50" s="21">
        <v>47</v>
      </c>
      <c r="C50" s="23" t="s">
        <v>258</v>
      </c>
      <c r="D50" s="22" t="s">
        <v>266</v>
      </c>
      <c r="E50" s="20" t="s">
        <v>267</v>
      </c>
      <c r="F50" s="15" t="s">
        <v>96</v>
      </c>
      <c r="G50" t="s">
        <v>66</v>
      </c>
      <c r="S50" s="19" t="s">
        <v>204</v>
      </c>
      <c r="T50" t="s">
        <v>66</v>
      </c>
    </row>
    <row r="51" spans="1:20" ht="15.75" thickBot="1" x14ac:dyDescent="0.3">
      <c r="A51" s="20" t="s">
        <v>268</v>
      </c>
      <c r="B51" s="21">
        <v>48</v>
      </c>
      <c r="C51" s="23" t="s">
        <v>271</v>
      </c>
      <c r="D51" s="22" t="s">
        <v>269</v>
      </c>
      <c r="E51" s="20" t="s">
        <v>270</v>
      </c>
      <c r="F51" s="15" t="s">
        <v>96</v>
      </c>
      <c r="G51" t="s">
        <v>66</v>
      </c>
      <c r="S51" s="19" t="s">
        <v>231</v>
      </c>
      <c r="T51" t="s">
        <v>66</v>
      </c>
    </row>
    <row r="52" spans="1:20" ht="15.75" thickBot="1" x14ac:dyDescent="0.3">
      <c r="A52" s="11" t="s">
        <v>272</v>
      </c>
      <c r="B52" s="12">
        <v>49</v>
      </c>
      <c r="C52" s="17" t="s">
        <v>242</v>
      </c>
      <c r="D52" s="13" t="s">
        <v>273</v>
      </c>
      <c r="E52" s="11" t="s">
        <v>274</v>
      </c>
      <c r="F52" s="18" t="s">
        <v>65</v>
      </c>
      <c r="G52" t="s">
        <v>66</v>
      </c>
      <c r="S52" s="19" t="s">
        <v>275</v>
      </c>
      <c r="T52" t="s">
        <v>66</v>
      </c>
    </row>
    <row r="53" spans="1:20" ht="15.75" thickBot="1" x14ac:dyDescent="0.3">
      <c r="A53" s="20" t="s">
        <v>276</v>
      </c>
      <c r="B53" s="21">
        <v>50</v>
      </c>
      <c r="C53" s="23" t="s">
        <v>105</v>
      </c>
      <c r="D53" s="22" t="s">
        <v>129</v>
      </c>
      <c r="E53" s="20" t="s">
        <v>277</v>
      </c>
      <c r="F53" s="15" t="s">
        <v>96</v>
      </c>
      <c r="G53" t="s">
        <v>66</v>
      </c>
      <c r="S53" s="19" t="s">
        <v>278</v>
      </c>
      <c r="T53" t="s">
        <v>66</v>
      </c>
    </row>
    <row r="54" spans="1:20" ht="15.75" thickBot="1" x14ac:dyDescent="0.3">
      <c r="A54" s="20" t="s">
        <v>279</v>
      </c>
      <c r="B54" s="21">
        <v>51</v>
      </c>
      <c r="C54" s="23" t="s">
        <v>105</v>
      </c>
      <c r="D54" s="22" t="s">
        <v>133</v>
      </c>
      <c r="E54" s="20" t="s">
        <v>16</v>
      </c>
      <c r="F54" s="15" t="s">
        <v>96</v>
      </c>
      <c r="G54" t="s">
        <v>66</v>
      </c>
      <c r="S54" s="19" t="s">
        <v>74</v>
      </c>
      <c r="T54" t="s">
        <v>66</v>
      </c>
    </row>
    <row r="55" spans="1:20" ht="15.75" thickBot="1" x14ac:dyDescent="0.3">
      <c r="A55" s="20" t="s">
        <v>280</v>
      </c>
      <c r="B55" s="21">
        <v>52</v>
      </c>
      <c r="C55" s="23" t="s">
        <v>282</v>
      </c>
      <c r="D55" s="22" t="s">
        <v>157</v>
      </c>
      <c r="E55" s="20" t="s">
        <v>281</v>
      </c>
      <c r="F55" s="15" t="s">
        <v>96</v>
      </c>
      <c r="G55" t="s">
        <v>66</v>
      </c>
      <c r="J55" t="s">
        <v>156</v>
      </c>
      <c r="S55" s="19" t="s">
        <v>283</v>
      </c>
      <c r="T55" t="s">
        <v>66</v>
      </c>
    </row>
    <row r="56" spans="1:20" ht="15.75" thickBot="1" x14ac:dyDescent="0.3">
      <c r="A56" s="20" t="s">
        <v>284</v>
      </c>
      <c r="B56" s="21">
        <v>53</v>
      </c>
      <c r="C56" s="23" t="s">
        <v>286</v>
      </c>
      <c r="D56" s="22" t="s">
        <v>168</v>
      </c>
      <c r="E56" s="20" t="s">
        <v>285</v>
      </c>
      <c r="F56" s="15" t="s">
        <v>96</v>
      </c>
      <c r="G56" t="s">
        <v>66</v>
      </c>
      <c r="I56" t="s">
        <v>155</v>
      </c>
      <c r="J56" t="s">
        <v>156</v>
      </c>
      <c r="S56" s="19" t="s">
        <v>287</v>
      </c>
      <c r="T56" t="s">
        <v>66</v>
      </c>
    </row>
    <row r="57" spans="1:20" ht="15.75" thickBot="1" x14ac:dyDescent="0.3">
      <c r="A57" s="20" t="s">
        <v>288</v>
      </c>
      <c r="B57" s="21">
        <v>54</v>
      </c>
      <c r="C57" s="23" t="s">
        <v>291</v>
      </c>
      <c r="D57" s="22" t="s">
        <v>289</v>
      </c>
      <c r="E57" s="20" t="s">
        <v>290</v>
      </c>
      <c r="F57" s="15" t="s">
        <v>96</v>
      </c>
      <c r="G57" t="s">
        <v>54</v>
      </c>
      <c r="S57" s="19" t="s">
        <v>89</v>
      </c>
      <c r="T57" t="s">
        <v>66</v>
      </c>
    </row>
    <row r="58" spans="1:20" ht="15.75" thickBot="1" x14ac:dyDescent="0.3">
      <c r="A58" s="20" t="s">
        <v>292</v>
      </c>
      <c r="B58" s="21">
        <v>55</v>
      </c>
      <c r="C58" s="23" t="s">
        <v>294</v>
      </c>
      <c r="D58" s="22" t="s">
        <v>264</v>
      </c>
      <c r="E58" s="20" t="s">
        <v>293</v>
      </c>
      <c r="F58" s="15" t="s">
        <v>96</v>
      </c>
      <c r="G58" t="s">
        <v>66</v>
      </c>
      <c r="S58" s="19" t="s">
        <v>295</v>
      </c>
      <c r="T58" t="s">
        <v>66</v>
      </c>
    </row>
    <row r="59" spans="1:20" ht="15.75" thickBot="1" x14ac:dyDescent="0.3">
      <c r="A59" s="20" t="s">
        <v>296</v>
      </c>
      <c r="B59" s="21">
        <v>56</v>
      </c>
      <c r="C59" s="23" t="s">
        <v>242</v>
      </c>
      <c r="D59" s="22" t="s">
        <v>297</v>
      </c>
      <c r="E59" s="20" t="s">
        <v>298</v>
      </c>
      <c r="F59" s="15" t="s">
        <v>96</v>
      </c>
      <c r="G59" t="s">
        <v>66</v>
      </c>
      <c r="J59" t="s">
        <v>156</v>
      </c>
      <c r="S59" s="19" t="s">
        <v>299</v>
      </c>
      <c r="T59" t="s">
        <v>66</v>
      </c>
    </row>
    <row r="60" spans="1:20" ht="15.75" thickBot="1" x14ac:dyDescent="0.3">
      <c r="A60" s="20" t="s">
        <v>300</v>
      </c>
      <c r="B60" s="21">
        <v>57</v>
      </c>
      <c r="C60" s="23" t="s">
        <v>303</v>
      </c>
      <c r="D60" s="22" t="s">
        <v>301</v>
      </c>
      <c r="E60" s="20" t="s">
        <v>302</v>
      </c>
      <c r="F60" s="15" t="s">
        <v>96</v>
      </c>
      <c r="G60" t="s">
        <v>66</v>
      </c>
      <c r="S60" s="19" t="s">
        <v>304</v>
      </c>
      <c r="T60" t="s">
        <v>66</v>
      </c>
    </row>
    <row r="61" spans="1:20" ht="15.75" thickBot="1" x14ac:dyDescent="0.3">
      <c r="A61" s="20" t="s">
        <v>305</v>
      </c>
      <c r="B61" s="21">
        <v>58</v>
      </c>
      <c r="C61" s="23" t="s">
        <v>308</v>
      </c>
      <c r="D61" s="22" t="s">
        <v>306</v>
      </c>
      <c r="E61" s="20" t="s">
        <v>307</v>
      </c>
      <c r="F61" s="15" t="s">
        <v>96</v>
      </c>
      <c r="G61" t="s">
        <v>66</v>
      </c>
      <c r="H61" t="s">
        <v>86</v>
      </c>
      <c r="J61" t="s">
        <v>156</v>
      </c>
      <c r="S61" s="19" t="s">
        <v>309</v>
      </c>
      <c r="T61" t="s">
        <v>66</v>
      </c>
    </row>
    <row r="62" spans="1:20" ht="15.75" thickBot="1" x14ac:dyDescent="0.3">
      <c r="A62" s="20" t="s">
        <v>310</v>
      </c>
      <c r="B62" s="21">
        <v>59</v>
      </c>
      <c r="C62" s="23" t="s">
        <v>313</v>
      </c>
      <c r="D62" s="22" t="s">
        <v>311</v>
      </c>
      <c r="E62" s="20" t="s">
        <v>312</v>
      </c>
      <c r="F62" s="15" t="s">
        <v>96</v>
      </c>
      <c r="G62" t="s">
        <v>66</v>
      </c>
      <c r="H62" t="s">
        <v>86</v>
      </c>
      <c r="J62" t="s">
        <v>156</v>
      </c>
      <c r="S62" s="19" t="s">
        <v>314</v>
      </c>
      <c r="T62" t="s">
        <v>66</v>
      </c>
    </row>
    <row r="63" spans="1:20" ht="15.75" thickBot="1" x14ac:dyDescent="0.3">
      <c r="A63" s="11" t="s">
        <v>315</v>
      </c>
      <c r="B63" s="12">
        <v>60</v>
      </c>
      <c r="C63" s="17" t="s">
        <v>172</v>
      </c>
      <c r="D63" s="13" t="s">
        <v>316</v>
      </c>
      <c r="E63" s="11" t="s">
        <v>317</v>
      </c>
      <c r="F63" s="18" t="s">
        <v>65</v>
      </c>
      <c r="G63" t="s">
        <v>66</v>
      </c>
      <c r="H63" t="s">
        <v>86</v>
      </c>
      <c r="J63" t="s">
        <v>156</v>
      </c>
      <c r="S63" s="19" t="s">
        <v>297</v>
      </c>
      <c r="T63" t="s">
        <v>66</v>
      </c>
    </row>
    <row r="64" spans="1:20" ht="15.75" thickBot="1" x14ac:dyDescent="0.3">
      <c r="A64" s="11" t="s">
        <v>318</v>
      </c>
      <c r="B64" s="12">
        <v>61</v>
      </c>
      <c r="C64" s="17" t="s">
        <v>321</v>
      </c>
      <c r="D64" s="13" t="s">
        <v>319</v>
      </c>
      <c r="E64" s="11" t="s">
        <v>320</v>
      </c>
      <c r="F64" s="18" t="s">
        <v>65</v>
      </c>
      <c r="G64" t="s">
        <v>66</v>
      </c>
      <c r="H64" t="s">
        <v>86</v>
      </c>
      <c r="J64" t="s">
        <v>156</v>
      </c>
      <c r="S64" s="19" t="s">
        <v>301</v>
      </c>
      <c r="T64" t="s">
        <v>66</v>
      </c>
    </row>
    <row r="65" spans="1:20" ht="15.75" thickBot="1" x14ac:dyDescent="0.3">
      <c r="A65" s="20" t="s">
        <v>322</v>
      </c>
      <c r="B65" s="21">
        <v>62</v>
      </c>
      <c r="C65" s="23" t="s">
        <v>325</v>
      </c>
      <c r="D65" s="22" t="s">
        <v>323</v>
      </c>
      <c r="E65" s="20" t="s">
        <v>324</v>
      </c>
      <c r="F65" s="15" t="s">
        <v>96</v>
      </c>
      <c r="G65" t="s">
        <v>66</v>
      </c>
      <c r="S65" s="19" t="s">
        <v>326</v>
      </c>
      <c r="T65" t="s">
        <v>66</v>
      </c>
    </row>
    <row r="66" spans="1:20" ht="15.75" thickBot="1" x14ac:dyDescent="0.3">
      <c r="A66" s="20" t="s">
        <v>327</v>
      </c>
      <c r="B66" s="21">
        <v>63</v>
      </c>
      <c r="C66" s="23" t="s">
        <v>325</v>
      </c>
      <c r="D66" s="22" t="s">
        <v>328</v>
      </c>
      <c r="E66" s="20" t="s">
        <v>329</v>
      </c>
      <c r="F66" s="15" t="s">
        <v>96</v>
      </c>
      <c r="G66" t="s">
        <v>66</v>
      </c>
      <c r="S66" s="19" t="s">
        <v>330</v>
      </c>
      <c r="T66" t="s">
        <v>66</v>
      </c>
    </row>
    <row r="67" spans="1:20" ht="15.75" thickBot="1" x14ac:dyDescent="0.3">
      <c r="A67" s="20" t="s">
        <v>331</v>
      </c>
      <c r="B67" s="21">
        <v>64</v>
      </c>
      <c r="C67" s="23" t="s">
        <v>334</v>
      </c>
      <c r="D67" s="22" t="s">
        <v>332</v>
      </c>
      <c r="E67" s="20" t="s">
        <v>333</v>
      </c>
      <c r="F67" s="15" t="s">
        <v>96</v>
      </c>
      <c r="G67" t="s">
        <v>54</v>
      </c>
      <c r="H67" t="s">
        <v>86</v>
      </c>
      <c r="J67" t="s">
        <v>156</v>
      </c>
      <c r="S67" s="19" t="s">
        <v>335</v>
      </c>
      <c r="T67" t="s">
        <v>66</v>
      </c>
    </row>
    <row r="68" spans="1:20" ht="15.75" thickBot="1" x14ac:dyDescent="0.3">
      <c r="A68" s="20" t="s">
        <v>336</v>
      </c>
      <c r="B68" s="21">
        <v>65</v>
      </c>
      <c r="C68" s="23" t="s">
        <v>339</v>
      </c>
      <c r="D68" s="22" t="s">
        <v>337</v>
      </c>
      <c r="E68" s="20" t="s">
        <v>338</v>
      </c>
      <c r="F68" s="15" t="s">
        <v>96</v>
      </c>
      <c r="G68" t="s">
        <v>66</v>
      </c>
      <c r="H68" t="s">
        <v>86</v>
      </c>
      <c r="J68" t="s">
        <v>156</v>
      </c>
      <c r="S68" s="19" t="s">
        <v>236</v>
      </c>
      <c r="T68" t="s">
        <v>66</v>
      </c>
    </row>
    <row r="69" spans="1:20" ht="15.75" thickBot="1" x14ac:dyDescent="0.3">
      <c r="A69" s="20" t="s">
        <v>340</v>
      </c>
      <c r="B69" s="21">
        <v>66</v>
      </c>
      <c r="C69" s="23" t="s">
        <v>233</v>
      </c>
      <c r="D69" s="22" t="s">
        <v>341</v>
      </c>
      <c r="E69" s="20" t="s">
        <v>342</v>
      </c>
      <c r="F69" s="15" t="s">
        <v>96</v>
      </c>
      <c r="G69" t="s">
        <v>66</v>
      </c>
      <c r="S69" s="19" t="s">
        <v>343</v>
      </c>
      <c r="T69" t="s">
        <v>66</v>
      </c>
    </row>
    <row r="70" spans="1:20" ht="15.75" thickBot="1" x14ac:dyDescent="0.3">
      <c r="A70" s="20" t="s">
        <v>344</v>
      </c>
      <c r="B70" s="21">
        <v>67</v>
      </c>
      <c r="C70" s="23" t="s">
        <v>346</v>
      </c>
      <c r="D70" s="22" t="s">
        <v>345</v>
      </c>
      <c r="E70" s="20" t="s">
        <v>20</v>
      </c>
      <c r="F70" s="15" t="s">
        <v>96</v>
      </c>
      <c r="G70" t="s">
        <v>66</v>
      </c>
      <c r="S70" s="19" t="s">
        <v>347</v>
      </c>
      <c r="T70" t="s">
        <v>66</v>
      </c>
    </row>
    <row r="71" spans="1:20" ht="15.75" thickBot="1" x14ac:dyDescent="0.3">
      <c r="A71" s="20" t="s">
        <v>348</v>
      </c>
      <c r="B71" s="21">
        <v>68</v>
      </c>
      <c r="C71" s="23" t="s">
        <v>351</v>
      </c>
      <c r="D71" s="22" t="s">
        <v>349</v>
      </c>
      <c r="E71" s="20" t="s">
        <v>350</v>
      </c>
      <c r="F71" s="15" t="s">
        <v>96</v>
      </c>
      <c r="G71" t="s">
        <v>66</v>
      </c>
      <c r="S71" s="19" t="s">
        <v>352</v>
      </c>
      <c r="T71" t="s">
        <v>66</v>
      </c>
    </row>
    <row r="72" spans="1:20" ht="15.75" thickBot="1" x14ac:dyDescent="0.3">
      <c r="A72" s="20" t="s">
        <v>353</v>
      </c>
      <c r="B72" s="21">
        <v>69</v>
      </c>
      <c r="C72" s="23" t="s">
        <v>351</v>
      </c>
      <c r="D72" s="22" t="s">
        <v>354</v>
      </c>
      <c r="E72" s="20" t="s">
        <v>355</v>
      </c>
      <c r="F72" s="15" t="s">
        <v>96</v>
      </c>
      <c r="G72" t="s">
        <v>66</v>
      </c>
      <c r="S72" s="19" t="s">
        <v>356</v>
      </c>
      <c r="T72" t="s">
        <v>66</v>
      </c>
    </row>
    <row r="73" spans="1:20" ht="15.75" thickBot="1" x14ac:dyDescent="0.3">
      <c r="A73" s="20" t="s">
        <v>357</v>
      </c>
      <c r="B73" s="21">
        <v>70</v>
      </c>
      <c r="C73" s="23" t="s">
        <v>334</v>
      </c>
      <c r="D73" s="22" t="s">
        <v>358</v>
      </c>
      <c r="E73" s="20" t="s">
        <v>359</v>
      </c>
      <c r="F73" s="15" t="s">
        <v>96</v>
      </c>
      <c r="G73" t="s">
        <v>66</v>
      </c>
      <c r="S73" s="19" t="s">
        <v>360</v>
      </c>
      <c r="T73" t="s">
        <v>66</v>
      </c>
    </row>
    <row r="74" spans="1:20" ht="15.75" thickBot="1" x14ac:dyDescent="0.3">
      <c r="A74" s="20" t="s">
        <v>361</v>
      </c>
      <c r="B74" s="21">
        <v>71</v>
      </c>
      <c r="C74" s="23" t="s">
        <v>364</v>
      </c>
      <c r="D74" s="22" t="s">
        <v>362</v>
      </c>
      <c r="E74" s="20" t="s">
        <v>363</v>
      </c>
      <c r="F74" s="15" t="s">
        <v>96</v>
      </c>
      <c r="G74" t="s">
        <v>66</v>
      </c>
      <c r="J74" t="s">
        <v>156</v>
      </c>
      <c r="S74" s="19" t="s">
        <v>122</v>
      </c>
      <c r="T74" t="s">
        <v>66</v>
      </c>
    </row>
    <row r="75" spans="1:20" ht="15.75" thickBot="1" x14ac:dyDescent="0.3">
      <c r="A75" s="20" t="s">
        <v>365</v>
      </c>
      <c r="B75" s="21">
        <v>72</v>
      </c>
      <c r="C75" s="23" t="s">
        <v>367</v>
      </c>
      <c r="D75" s="22" t="s">
        <v>366</v>
      </c>
      <c r="E75" s="20" t="s">
        <v>19</v>
      </c>
      <c r="F75" s="15" t="s">
        <v>96</v>
      </c>
      <c r="G75" t="s">
        <v>54</v>
      </c>
      <c r="J75" t="s">
        <v>156</v>
      </c>
      <c r="S75" s="19" t="s">
        <v>368</v>
      </c>
      <c r="T75" t="s">
        <v>66</v>
      </c>
    </row>
    <row r="76" spans="1:20" ht="15.75" thickBot="1" x14ac:dyDescent="0.3">
      <c r="A76" s="20" t="s">
        <v>369</v>
      </c>
      <c r="B76" s="21">
        <v>73</v>
      </c>
      <c r="C76" s="23" t="s">
        <v>367</v>
      </c>
      <c r="D76" s="22" t="s">
        <v>72</v>
      </c>
      <c r="E76" s="20" t="s">
        <v>370</v>
      </c>
      <c r="F76" s="15" t="s">
        <v>96</v>
      </c>
      <c r="G76" t="s">
        <v>66</v>
      </c>
      <c r="H76" t="s">
        <v>86</v>
      </c>
      <c r="J76" t="s">
        <v>156</v>
      </c>
      <c r="S76" s="19" t="s">
        <v>131</v>
      </c>
      <c r="T76" t="s">
        <v>66</v>
      </c>
    </row>
    <row r="77" spans="1:20" ht="15.75" thickBot="1" x14ac:dyDescent="0.3">
      <c r="A77" s="20" t="s">
        <v>371</v>
      </c>
      <c r="B77" s="21">
        <v>74</v>
      </c>
      <c r="C77" s="23" t="s">
        <v>124</v>
      </c>
      <c r="D77" s="22" t="s">
        <v>173</v>
      </c>
      <c r="E77" s="20" t="s">
        <v>372</v>
      </c>
      <c r="F77" s="15" t="s">
        <v>96</v>
      </c>
      <c r="G77" t="s">
        <v>66</v>
      </c>
      <c r="S77" s="19" t="s">
        <v>373</v>
      </c>
      <c r="T77" t="s">
        <v>66</v>
      </c>
    </row>
    <row r="78" spans="1:20" ht="15.75" thickBot="1" x14ac:dyDescent="0.3">
      <c r="A78" s="11" t="s">
        <v>374</v>
      </c>
      <c r="B78" s="12">
        <v>75</v>
      </c>
      <c r="C78" s="17" t="s">
        <v>221</v>
      </c>
      <c r="D78" s="13" t="s">
        <v>185</v>
      </c>
      <c r="E78" s="11" t="s">
        <v>375</v>
      </c>
      <c r="F78" s="18" t="s">
        <v>65</v>
      </c>
      <c r="G78" t="s">
        <v>66</v>
      </c>
      <c r="H78" t="s">
        <v>86</v>
      </c>
      <c r="J78" t="s">
        <v>156</v>
      </c>
      <c r="S78" s="19" t="s">
        <v>127</v>
      </c>
      <c r="T78" t="s">
        <v>66</v>
      </c>
    </row>
    <row r="79" spans="1:20" ht="15.75" thickBot="1" x14ac:dyDescent="0.3">
      <c r="A79" s="20" t="s">
        <v>376</v>
      </c>
      <c r="B79" s="21">
        <v>76</v>
      </c>
      <c r="C79" s="23" t="s">
        <v>378</v>
      </c>
      <c r="D79" s="22" t="s">
        <v>377</v>
      </c>
      <c r="E79" s="20" t="s">
        <v>31</v>
      </c>
      <c r="F79" s="15" t="s">
        <v>96</v>
      </c>
      <c r="G79" t="s">
        <v>66</v>
      </c>
      <c r="H79" t="s">
        <v>86</v>
      </c>
      <c r="I79" t="s">
        <v>155</v>
      </c>
      <c r="J79" t="s">
        <v>156</v>
      </c>
      <c r="S79" s="19" t="s">
        <v>244</v>
      </c>
      <c r="T79" t="s">
        <v>66</v>
      </c>
    </row>
    <row r="80" spans="1:20" ht="15.75" thickBot="1" x14ac:dyDescent="0.3">
      <c r="A80" s="11" t="s">
        <v>379</v>
      </c>
      <c r="B80" s="12">
        <v>77</v>
      </c>
      <c r="C80" s="17" t="s">
        <v>124</v>
      </c>
      <c r="D80" s="13" t="s">
        <v>198</v>
      </c>
      <c r="E80" s="11" t="s">
        <v>380</v>
      </c>
      <c r="F80" s="18" t="s">
        <v>65</v>
      </c>
      <c r="G80" t="s">
        <v>66</v>
      </c>
      <c r="J80" t="s">
        <v>156</v>
      </c>
      <c r="S80" s="19" t="s">
        <v>306</v>
      </c>
      <c r="T80" t="s">
        <v>66</v>
      </c>
    </row>
    <row r="81" spans="1:20" ht="15.75" thickBot="1" x14ac:dyDescent="0.3">
      <c r="A81" s="11" t="s">
        <v>381</v>
      </c>
      <c r="B81" s="12">
        <v>78</v>
      </c>
      <c r="C81" s="17" t="s">
        <v>367</v>
      </c>
      <c r="D81" s="24" t="s">
        <v>382</v>
      </c>
      <c r="E81" s="11" t="s">
        <v>383</v>
      </c>
      <c r="F81" s="18" t="s">
        <v>65</v>
      </c>
      <c r="G81" t="s">
        <v>54</v>
      </c>
      <c r="J81" t="s">
        <v>156</v>
      </c>
      <c r="S81" s="16" t="s">
        <v>384</v>
      </c>
      <c r="T81" t="s">
        <v>66</v>
      </c>
    </row>
    <row r="82" spans="1:20" ht="15.75" thickBot="1" x14ac:dyDescent="0.3">
      <c r="A82" s="20" t="s">
        <v>385</v>
      </c>
      <c r="B82" s="21">
        <v>79</v>
      </c>
      <c r="C82" s="23" t="s">
        <v>387</v>
      </c>
      <c r="D82" s="22" t="s">
        <v>275</v>
      </c>
      <c r="E82" s="20" t="s">
        <v>386</v>
      </c>
      <c r="F82" s="15" t="s">
        <v>96</v>
      </c>
      <c r="G82" t="s">
        <v>66</v>
      </c>
      <c r="H82" t="s">
        <v>86</v>
      </c>
      <c r="J82" t="s">
        <v>156</v>
      </c>
      <c r="S82" s="19" t="s">
        <v>311</v>
      </c>
      <c r="T82" t="s">
        <v>66</v>
      </c>
    </row>
    <row r="83" spans="1:20" ht="15.75" thickBot="1" x14ac:dyDescent="0.3">
      <c r="A83" s="20" t="s">
        <v>388</v>
      </c>
      <c r="B83" s="21">
        <v>80</v>
      </c>
      <c r="C83" s="23" t="s">
        <v>286</v>
      </c>
      <c r="D83" s="22" t="s">
        <v>389</v>
      </c>
      <c r="E83" s="20" t="s">
        <v>390</v>
      </c>
      <c r="F83" s="15" t="s">
        <v>96</v>
      </c>
      <c r="G83" t="s">
        <v>54</v>
      </c>
      <c r="H83" t="s">
        <v>86</v>
      </c>
      <c r="J83" t="s">
        <v>156</v>
      </c>
      <c r="S83" s="19" t="s">
        <v>391</v>
      </c>
      <c r="T83" t="s">
        <v>66</v>
      </c>
    </row>
    <row r="84" spans="1:20" ht="15.75" thickBot="1" x14ac:dyDescent="0.3">
      <c r="A84" s="20" t="s">
        <v>392</v>
      </c>
      <c r="B84" s="21">
        <v>81</v>
      </c>
      <c r="C84" s="23" t="s">
        <v>233</v>
      </c>
      <c r="D84" s="22" t="s">
        <v>278</v>
      </c>
      <c r="E84" s="20" t="s">
        <v>393</v>
      </c>
      <c r="F84" s="15" t="s">
        <v>96</v>
      </c>
      <c r="G84" t="s">
        <v>66</v>
      </c>
      <c r="S84" s="19" t="s">
        <v>394</v>
      </c>
      <c r="T84" t="s">
        <v>66</v>
      </c>
    </row>
    <row r="85" spans="1:20" ht="15.75" thickBot="1" x14ac:dyDescent="0.3">
      <c r="A85" s="20" t="s">
        <v>395</v>
      </c>
      <c r="B85" s="21">
        <v>82</v>
      </c>
      <c r="C85" s="23" t="s">
        <v>286</v>
      </c>
      <c r="D85" s="22" t="s">
        <v>299</v>
      </c>
      <c r="E85" s="20" t="s">
        <v>396</v>
      </c>
      <c r="F85" s="15" t="s">
        <v>96</v>
      </c>
      <c r="G85" t="s">
        <v>66</v>
      </c>
      <c r="S85" s="19" t="s">
        <v>397</v>
      </c>
      <c r="T85" t="s">
        <v>66</v>
      </c>
    </row>
    <row r="86" spans="1:20" ht="15.75" thickBot="1" x14ac:dyDescent="0.3">
      <c r="A86" s="11" t="s">
        <v>398</v>
      </c>
      <c r="B86" s="12">
        <v>83</v>
      </c>
      <c r="C86" s="17" t="s">
        <v>233</v>
      </c>
      <c r="D86" s="13" t="s">
        <v>399</v>
      </c>
      <c r="E86" s="11" t="s">
        <v>400</v>
      </c>
      <c r="F86" s="18" t="s">
        <v>65</v>
      </c>
      <c r="G86" t="s">
        <v>66</v>
      </c>
      <c r="S86" s="19" t="s">
        <v>248</v>
      </c>
      <c r="T86" t="s">
        <v>66</v>
      </c>
    </row>
    <row r="87" spans="1:20" ht="15.75" thickBot="1" x14ac:dyDescent="0.3">
      <c r="A87" s="20" t="s">
        <v>401</v>
      </c>
      <c r="B87" s="21">
        <v>84</v>
      </c>
      <c r="C87" s="23" t="s">
        <v>403</v>
      </c>
      <c r="D87" s="22" t="s">
        <v>330</v>
      </c>
      <c r="E87" s="20" t="s">
        <v>402</v>
      </c>
      <c r="F87" s="15" t="s">
        <v>96</v>
      </c>
      <c r="G87" t="s">
        <v>66</v>
      </c>
      <c r="J87" t="s">
        <v>156</v>
      </c>
      <c r="S87" s="19" t="s">
        <v>404</v>
      </c>
      <c r="T87" t="s">
        <v>66</v>
      </c>
    </row>
    <row r="88" spans="1:20" ht="15.75" thickBot="1" x14ac:dyDescent="0.3">
      <c r="A88" s="20" t="s">
        <v>405</v>
      </c>
      <c r="B88" s="21">
        <v>85</v>
      </c>
      <c r="C88" s="23" t="s">
        <v>291</v>
      </c>
      <c r="D88" s="22" t="s">
        <v>352</v>
      </c>
      <c r="E88" s="20" t="s">
        <v>406</v>
      </c>
      <c r="F88" s="15" t="s">
        <v>96</v>
      </c>
      <c r="G88" t="s">
        <v>66</v>
      </c>
      <c r="S88" s="19" t="s">
        <v>407</v>
      </c>
      <c r="T88" t="s">
        <v>66</v>
      </c>
    </row>
    <row r="89" spans="1:20" ht="15.75" thickBot="1" x14ac:dyDescent="0.3">
      <c r="A89" s="20" t="s">
        <v>408</v>
      </c>
      <c r="B89" s="21">
        <v>86</v>
      </c>
      <c r="C89" s="23" t="s">
        <v>124</v>
      </c>
      <c r="D89" s="22" t="s">
        <v>384</v>
      </c>
      <c r="E89" s="20" t="s">
        <v>409</v>
      </c>
      <c r="F89" s="15" t="s">
        <v>96</v>
      </c>
      <c r="G89" t="s">
        <v>66</v>
      </c>
      <c r="H89" t="s">
        <v>86</v>
      </c>
      <c r="J89" t="s">
        <v>156</v>
      </c>
      <c r="S89" s="19" t="s">
        <v>410</v>
      </c>
      <c r="T89" t="s">
        <v>66</v>
      </c>
    </row>
    <row r="90" spans="1:20" ht="15.75" thickBot="1" x14ac:dyDescent="0.3">
      <c r="A90" s="20" t="s">
        <v>411</v>
      </c>
      <c r="B90" s="21">
        <v>87</v>
      </c>
      <c r="C90" s="23" t="s">
        <v>414</v>
      </c>
      <c r="D90" s="22" t="s">
        <v>412</v>
      </c>
      <c r="E90" s="20" t="s">
        <v>413</v>
      </c>
      <c r="F90" s="15" t="s">
        <v>96</v>
      </c>
      <c r="G90" t="s">
        <v>54</v>
      </c>
      <c r="J90" t="s">
        <v>156</v>
      </c>
      <c r="S90" s="19" t="s">
        <v>415</v>
      </c>
      <c r="T90" t="s">
        <v>66</v>
      </c>
    </row>
    <row r="91" spans="1:20" ht="15.75" thickBot="1" x14ac:dyDescent="0.3">
      <c r="A91" s="20" t="s">
        <v>416</v>
      </c>
      <c r="B91" s="21">
        <v>88</v>
      </c>
      <c r="C91" s="23" t="s">
        <v>419</v>
      </c>
      <c r="D91" s="22" t="s">
        <v>417</v>
      </c>
      <c r="E91" s="20" t="s">
        <v>418</v>
      </c>
      <c r="F91" s="15" t="s">
        <v>96</v>
      </c>
      <c r="G91" t="s">
        <v>66</v>
      </c>
      <c r="S91" s="19" t="s">
        <v>420</v>
      </c>
      <c r="T91" t="s">
        <v>66</v>
      </c>
    </row>
    <row r="92" spans="1:20" ht="15.75" thickBot="1" x14ac:dyDescent="0.3">
      <c r="A92" s="11" t="s">
        <v>421</v>
      </c>
      <c r="B92" s="12">
        <v>89</v>
      </c>
      <c r="C92" s="17" t="s">
        <v>271</v>
      </c>
      <c r="D92" s="13" t="s">
        <v>422</v>
      </c>
      <c r="E92" s="11" t="s">
        <v>423</v>
      </c>
      <c r="F92" s="18" t="s">
        <v>65</v>
      </c>
      <c r="G92" t="s">
        <v>66</v>
      </c>
      <c r="S92" s="19" t="s">
        <v>252</v>
      </c>
      <c r="T92" t="s">
        <v>66</v>
      </c>
    </row>
    <row r="93" spans="1:20" ht="15.75" thickBot="1" x14ac:dyDescent="0.3">
      <c r="A93" s="11" t="s">
        <v>424</v>
      </c>
      <c r="B93" s="12">
        <v>90</v>
      </c>
      <c r="C93" s="17" t="s">
        <v>221</v>
      </c>
      <c r="D93" s="13" t="s">
        <v>425</v>
      </c>
      <c r="E93" s="11" t="s">
        <v>426</v>
      </c>
      <c r="F93" s="18" t="s">
        <v>65</v>
      </c>
      <c r="G93" t="s">
        <v>66</v>
      </c>
      <c r="S93" s="19" t="s">
        <v>417</v>
      </c>
      <c r="T93" t="s">
        <v>66</v>
      </c>
    </row>
    <row r="94" spans="1:20" ht="15.75" thickBot="1" x14ac:dyDescent="0.3">
      <c r="A94" s="11" t="s">
        <v>427</v>
      </c>
      <c r="B94" s="12">
        <v>91</v>
      </c>
      <c r="C94" s="17" t="s">
        <v>233</v>
      </c>
      <c r="D94" s="13" t="s">
        <v>428</v>
      </c>
      <c r="E94" s="11" t="s">
        <v>429</v>
      </c>
      <c r="F94" s="18" t="s">
        <v>65</v>
      </c>
      <c r="G94" t="s">
        <v>66</v>
      </c>
      <c r="S94" s="19" t="s">
        <v>430</v>
      </c>
      <c r="T94" t="s">
        <v>66</v>
      </c>
    </row>
    <row r="95" spans="1:20" ht="15.75" thickBot="1" x14ac:dyDescent="0.3">
      <c r="A95" s="11" t="s">
        <v>431</v>
      </c>
      <c r="B95" s="12">
        <v>92</v>
      </c>
      <c r="C95" s="17" t="s">
        <v>233</v>
      </c>
      <c r="D95" s="13" t="s">
        <v>432</v>
      </c>
      <c r="E95" s="11" t="s">
        <v>13</v>
      </c>
      <c r="F95" s="18" t="s">
        <v>65</v>
      </c>
      <c r="G95" t="s">
        <v>54</v>
      </c>
      <c r="H95" t="s">
        <v>86</v>
      </c>
      <c r="J95" t="s">
        <v>156</v>
      </c>
      <c r="S95" s="19" t="s">
        <v>422</v>
      </c>
      <c r="T95" t="s">
        <v>66</v>
      </c>
    </row>
    <row r="96" spans="1:20" ht="15.75" thickBot="1" x14ac:dyDescent="0.3">
      <c r="A96" s="11" t="s">
        <v>433</v>
      </c>
      <c r="B96" s="12">
        <v>93</v>
      </c>
      <c r="C96" s="17" t="s">
        <v>436</v>
      </c>
      <c r="D96" s="13" t="s">
        <v>434</v>
      </c>
      <c r="E96" s="11" t="s">
        <v>435</v>
      </c>
      <c r="F96" s="18" t="s">
        <v>65</v>
      </c>
      <c r="G96" t="s">
        <v>66</v>
      </c>
      <c r="H96" t="s">
        <v>86</v>
      </c>
      <c r="I96" t="s">
        <v>155</v>
      </c>
      <c r="J96" t="s">
        <v>156</v>
      </c>
      <c r="S96" s="19" t="s">
        <v>425</v>
      </c>
      <c r="T96" t="s">
        <v>66</v>
      </c>
    </row>
    <row r="97" spans="1:20" ht="15.75" thickBot="1" x14ac:dyDescent="0.3">
      <c r="A97" s="20" t="s">
        <v>437</v>
      </c>
      <c r="B97" s="21">
        <v>94</v>
      </c>
      <c r="C97" s="23" t="s">
        <v>439</v>
      </c>
      <c r="D97" s="22" t="s">
        <v>438</v>
      </c>
      <c r="E97" s="20" t="s">
        <v>32</v>
      </c>
      <c r="F97" s="15" t="s">
        <v>65</v>
      </c>
      <c r="G97" t="s">
        <v>66</v>
      </c>
      <c r="H97" t="s">
        <v>86</v>
      </c>
      <c r="J97" t="s">
        <v>156</v>
      </c>
      <c r="S97" s="19" t="s">
        <v>440</v>
      </c>
      <c r="T97" t="s">
        <v>66</v>
      </c>
    </row>
    <row r="98" spans="1:20" ht="15.75" thickBot="1" x14ac:dyDescent="0.3">
      <c r="A98" s="20" t="s">
        <v>441</v>
      </c>
      <c r="B98" s="21">
        <v>95</v>
      </c>
      <c r="C98" s="23" t="s">
        <v>444</v>
      </c>
      <c r="D98" s="22" t="s">
        <v>442</v>
      </c>
      <c r="E98" s="20" t="s">
        <v>443</v>
      </c>
      <c r="F98" s="15" t="s">
        <v>96</v>
      </c>
      <c r="G98" t="s">
        <v>66</v>
      </c>
      <c r="J98" t="s">
        <v>156</v>
      </c>
      <c r="S98" s="19" t="s">
        <v>428</v>
      </c>
      <c r="T98" t="s">
        <v>66</v>
      </c>
    </row>
    <row r="99" spans="1:20" ht="15.75" thickBot="1" x14ac:dyDescent="0.3">
      <c r="A99" s="20" t="s">
        <v>445</v>
      </c>
      <c r="B99" s="21">
        <v>96</v>
      </c>
      <c r="C99" s="23" t="s">
        <v>351</v>
      </c>
      <c r="D99" s="22" t="s">
        <v>446</v>
      </c>
      <c r="E99" s="20" t="s">
        <v>447</v>
      </c>
      <c r="F99" s="15" t="s">
        <v>96</v>
      </c>
      <c r="G99" t="s">
        <v>66</v>
      </c>
      <c r="S99" s="19" t="s">
        <v>448</v>
      </c>
      <c r="T99" t="s">
        <v>66</v>
      </c>
    </row>
    <row r="100" spans="1:20" ht="15.75" thickBot="1" x14ac:dyDescent="0.3">
      <c r="A100" s="11" t="s">
        <v>449</v>
      </c>
      <c r="B100" s="12">
        <v>97</v>
      </c>
      <c r="C100" s="17" t="s">
        <v>450</v>
      </c>
      <c r="D100" s="13" t="s">
        <v>120</v>
      </c>
      <c r="E100" s="11" t="s">
        <v>23</v>
      </c>
      <c r="F100" s="18" t="s">
        <v>65</v>
      </c>
      <c r="G100" t="s">
        <v>66</v>
      </c>
      <c r="H100" t="s">
        <v>86</v>
      </c>
      <c r="J100" t="s">
        <v>156</v>
      </c>
      <c r="S100" s="19" t="s">
        <v>316</v>
      </c>
      <c r="T100" t="s">
        <v>66</v>
      </c>
    </row>
    <row r="101" spans="1:20" ht="15.75" thickBot="1" x14ac:dyDescent="0.3">
      <c r="A101" s="11" t="s">
        <v>451</v>
      </c>
      <c r="B101" s="12">
        <v>98</v>
      </c>
      <c r="C101" s="17" t="s">
        <v>271</v>
      </c>
      <c r="D101" s="13" t="s">
        <v>452</v>
      </c>
      <c r="E101" s="11" t="s">
        <v>453</v>
      </c>
      <c r="F101" s="18" t="s">
        <v>65</v>
      </c>
      <c r="G101" t="s">
        <v>66</v>
      </c>
      <c r="J101" t="s">
        <v>156</v>
      </c>
      <c r="S101" s="19" t="s">
        <v>319</v>
      </c>
      <c r="T101" t="s">
        <v>66</v>
      </c>
    </row>
    <row r="102" spans="1:20" ht="15.75" thickBot="1" x14ac:dyDescent="0.3">
      <c r="A102" s="20" t="s">
        <v>454</v>
      </c>
      <c r="B102" s="21">
        <v>99</v>
      </c>
      <c r="C102" s="23" t="s">
        <v>189</v>
      </c>
      <c r="D102" s="22" t="s">
        <v>407</v>
      </c>
      <c r="E102" s="20" t="s">
        <v>455</v>
      </c>
      <c r="F102" s="15" t="s">
        <v>96</v>
      </c>
      <c r="G102" t="s">
        <v>66</v>
      </c>
      <c r="S102" s="19" t="s">
        <v>328</v>
      </c>
      <c r="T102" t="s">
        <v>66</v>
      </c>
    </row>
    <row r="103" spans="1:20" ht="15.75" thickBot="1" x14ac:dyDescent="0.3">
      <c r="A103" s="20" t="s">
        <v>456</v>
      </c>
      <c r="B103" s="21">
        <v>100</v>
      </c>
      <c r="C103" s="23" t="s">
        <v>458</v>
      </c>
      <c r="D103" s="22" t="s">
        <v>347</v>
      </c>
      <c r="E103" s="20" t="s">
        <v>457</v>
      </c>
      <c r="F103" s="15" t="s">
        <v>96</v>
      </c>
      <c r="G103" t="s">
        <v>66</v>
      </c>
      <c r="H103" s="25"/>
      <c r="I103" s="25"/>
      <c r="S103" s="19" t="s">
        <v>323</v>
      </c>
      <c r="T103" t="s">
        <v>66</v>
      </c>
    </row>
    <row r="104" spans="1:20" ht="15.75" thickBot="1" x14ac:dyDescent="0.3">
      <c r="A104" s="11" t="s">
        <v>459</v>
      </c>
      <c r="B104" s="12">
        <v>101</v>
      </c>
      <c r="C104" s="17" t="s">
        <v>242</v>
      </c>
      <c r="D104" s="13" t="s">
        <v>460</v>
      </c>
      <c r="E104" s="11" t="s">
        <v>461</v>
      </c>
      <c r="F104" s="15" t="s">
        <v>65</v>
      </c>
      <c r="G104" t="s">
        <v>54</v>
      </c>
      <c r="J104" t="s">
        <v>156</v>
      </c>
      <c r="S104" s="19" t="s">
        <v>462</v>
      </c>
      <c r="T104" t="s">
        <v>66</v>
      </c>
    </row>
    <row r="105" spans="1:20" ht="15.75" thickBot="1" x14ac:dyDescent="0.3">
      <c r="A105" s="20" t="s">
        <v>463</v>
      </c>
      <c r="B105" s="21">
        <v>102</v>
      </c>
      <c r="C105" s="23" t="s">
        <v>414</v>
      </c>
      <c r="D105" s="22" t="s">
        <v>464</v>
      </c>
      <c r="E105" s="20" t="s">
        <v>465</v>
      </c>
      <c r="F105" s="15" t="s">
        <v>96</v>
      </c>
      <c r="G105" t="s">
        <v>54</v>
      </c>
      <c r="H105" t="s">
        <v>86</v>
      </c>
      <c r="J105" t="s">
        <v>156</v>
      </c>
      <c r="S105" s="19" t="s">
        <v>261</v>
      </c>
      <c r="T105" t="s">
        <v>66</v>
      </c>
    </row>
    <row r="106" spans="1:20" ht="15.75" thickBot="1" x14ac:dyDescent="0.3">
      <c r="A106" s="11" t="s">
        <v>466</v>
      </c>
      <c r="B106" s="12">
        <v>103</v>
      </c>
      <c r="C106" s="17" t="s">
        <v>469</v>
      </c>
      <c r="D106" s="13" t="s">
        <v>467</v>
      </c>
      <c r="E106" s="11" t="s">
        <v>468</v>
      </c>
      <c r="F106" s="18" t="s">
        <v>65</v>
      </c>
      <c r="G106" t="s">
        <v>54</v>
      </c>
      <c r="J106" t="s">
        <v>156</v>
      </c>
      <c r="S106" s="19" t="s">
        <v>266</v>
      </c>
      <c r="T106" t="s">
        <v>66</v>
      </c>
    </row>
    <row r="107" spans="1:20" ht="15.75" thickBot="1" x14ac:dyDescent="0.3">
      <c r="A107" s="20" t="s">
        <v>470</v>
      </c>
      <c r="B107" s="21">
        <v>104</v>
      </c>
      <c r="C107" s="23" t="s">
        <v>439</v>
      </c>
      <c r="D107" s="22" t="s">
        <v>394</v>
      </c>
      <c r="E107" s="20" t="s">
        <v>471</v>
      </c>
      <c r="F107" s="15" t="s">
        <v>96</v>
      </c>
      <c r="G107" t="s">
        <v>66</v>
      </c>
      <c r="S107" s="19" t="s">
        <v>472</v>
      </c>
      <c r="T107" t="s">
        <v>66</v>
      </c>
    </row>
    <row r="108" spans="1:20" ht="15.75" thickBot="1" x14ac:dyDescent="0.3">
      <c r="A108" s="11" t="s">
        <v>473</v>
      </c>
      <c r="B108" s="12">
        <v>105</v>
      </c>
      <c r="C108" s="17" t="s">
        <v>476</v>
      </c>
      <c r="D108" s="13" t="s">
        <v>474</v>
      </c>
      <c r="E108" s="11" t="s">
        <v>475</v>
      </c>
      <c r="F108" s="15" t="s">
        <v>65</v>
      </c>
      <c r="G108" t="s">
        <v>54</v>
      </c>
      <c r="J108" t="s">
        <v>156</v>
      </c>
      <c r="S108" s="19" t="s">
        <v>477</v>
      </c>
      <c r="T108" t="s">
        <v>66</v>
      </c>
    </row>
    <row r="109" spans="1:20" ht="15.75" thickBot="1" x14ac:dyDescent="0.3">
      <c r="A109" s="20" t="s">
        <v>478</v>
      </c>
      <c r="B109" s="21">
        <v>106</v>
      </c>
      <c r="C109" s="26" t="s">
        <v>480</v>
      </c>
      <c r="D109" s="22" t="s">
        <v>479</v>
      </c>
      <c r="E109" s="20" t="s">
        <v>479</v>
      </c>
      <c r="F109" s="27" t="s">
        <v>481</v>
      </c>
      <c r="G109" t="s">
        <v>54</v>
      </c>
      <c r="J109" t="s">
        <v>156</v>
      </c>
      <c r="S109" s="19" t="s">
        <v>337</v>
      </c>
      <c r="T109" t="s">
        <v>66</v>
      </c>
    </row>
    <row r="110" spans="1:20" ht="15.75" thickBot="1" x14ac:dyDescent="0.3">
      <c r="A110" s="20" t="s">
        <v>482</v>
      </c>
      <c r="B110" s="21">
        <v>107</v>
      </c>
      <c r="C110" s="26" t="s">
        <v>480</v>
      </c>
      <c r="D110" s="22" t="s">
        <v>483</v>
      </c>
      <c r="E110" s="20" t="s">
        <v>483</v>
      </c>
      <c r="F110" s="27" t="s">
        <v>481</v>
      </c>
      <c r="G110" t="s">
        <v>54</v>
      </c>
      <c r="J110" t="s">
        <v>156</v>
      </c>
      <c r="S110" s="19" t="s">
        <v>341</v>
      </c>
      <c r="T110" t="s">
        <v>66</v>
      </c>
    </row>
    <row r="111" spans="1:20" ht="15.75" thickBot="1" x14ac:dyDescent="0.3">
      <c r="A111" s="11" t="s">
        <v>484</v>
      </c>
      <c r="B111" s="12">
        <v>108</v>
      </c>
      <c r="C111" s="17" t="s">
        <v>76</v>
      </c>
      <c r="D111" s="13" t="s">
        <v>485</v>
      </c>
      <c r="E111" s="11" t="s">
        <v>486</v>
      </c>
      <c r="F111" s="15" t="s">
        <v>65</v>
      </c>
      <c r="G111" t="s">
        <v>66</v>
      </c>
      <c r="S111" s="19" t="s">
        <v>487</v>
      </c>
      <c r="T111" t="s">
        <v>66</v>
      </c>
    </row>
    <row r="112" spans="1:20" ht="15.75" thickBot="1" x14ac:dyDescent="0.3">
      <c r="A112" s="11" t="s">
        <v>488</v>
      </c>
      <c r="B112" s="12">
        <v>109</v>
      </c>
      <c r="C112" s="17" t="s">
        <v>76</v>
      </c>
      <c r="D112" s="13" t="s">
        <v>295</v>
      </c>
      <c r="E112" s="11" t="s">
        <v>489</v>
      </c>
      <c r="F112" s="15" t="s">
        <v>65</v>
      </c>
      <c r="G112" t="s">
        <v>66</v>
      </c>
      <c r="S112" s="19" t="s">
        <v>490</v>
      </c>
      <c r="T112" t="s">
        <v>66</v>
      </c>
    </row>
    <row r="113" spans="1:20" ht="15.75" thickBot="1" x14ac:dyDescent="0.3">
      <c r="A113" s="11" t="s">
        <v>491</v>
      </c>
      <c r="B113" s="12">
        <v>110</v>
      </c>
      <c r="C113" s="17" t="s">
        <v>124</v>
      </c>
      <c r="D113" s="13" t="s">
        <v>492</v>
      </c>
      <c r="E113" s="11" t="s">
        <v>140</v>
      </c>
      <c r="F113" s="15" t="s">
        <v>65</v>
      </c>
      <c r="G113" t="s">
        <v>54</v>
      </c>
      <c r="S113" s="19" t="s">
        <v>493</v>
      </c>
      <c r="T113" t="s">
        <v>66</v>
      </c>
    </row>
    <row r="114" spans="1:20" ht="15.75" thickBot="1" x14ac:dyDescent="0.3">
      <c r="A114" s="11" t="s">
        <v>494</v>
      </c>
      <c r="B114" s="12">
        <v>111</v>
      </c>
      <c r="C114" s="17" t="s">
        <v>124</v>
      </c>
      <c r="D114" s="13" t="s">
        <v>495</v>
      </c>
      <c r="E114" s="11" t="s">
        <v>496</v>
      </c>
      <c r="F114" s="15" t="s">
        <v>65</v>
      </c>
      <c r="G114" t="s">
        <v>54</v>
      </c>
      <c r="S114" s="19" t="s">
        <v>149</v>
      </c>
      <c r="T114" t="s">
        <v>66</v>
      </c>
    </row>
    <row r="115" spans="1:20" ht="15.75" thickBot="1" x14ac:dyDescent="0.3">
      <c r="A115" s="20" t="s">
        <v>497</v>
      </c>
      <c r="B115" s="21">
        <v>112</v>
      </c>
      <c r="C115" s="23" t="s">
        <v>145</v>
      </c>
      <c r="D115" s="22" t="s">
        <v>498</v>
      </c>
      <c r="E115" s="20" t="s">
        <v>499</v>
      </c>
      <c r="F115" s="15" t="s">
        <v>96</v>
      </c>
      <c r="G115" t="s">
        <v>54</v>
      </c>
      <c r="S115" s="19" t="s">
        <v>143</v>
      </c>
      <c r="T115" t="s">
        <v>66</v>
      </c>
    </row>
    <row r="116" spans="1:20" ht="15.75" thickBot="1" x14ac:dyDescent="0.3">
      <c r="A116" s="11" t="s">
        <v>500</v>
      </c>
      <c r="B116" s="12">
        <v>113</v>
      </c>
      <c r="C116" s="17" t="s">
        <v>154</v>
      </c>
      <c r="D116" s="13" t="s">
        <v>501</v>
      </c>
      <c r="E116" s="11" t="s">
        <v>502</v>
      </c>
      <c r="F116" s="18" t="s">
        <v>65</v>
      </c>
      <c r="G116" t="s">
        <v>66</v>
      </c>
      <c r="H116" t="s">
        <v>86</v>
      </c>
      <c r="I116" t="s">
        <v>155</v>
      </c>
      <c r="J116" t="s">
        <v>156</v>
      </c>
      <c r="S116" s="19" t="s">
        <v>503</v>
      </c>
      <c r="T116" t="s">
        <v>66</v>
      </c>
    </row>
    <row r="117" spans="1:20" ht="15.75" thickBot="1" x14ac:dyDescent="0.3">
      <c r="A117" s="11" t="s">
        <v>504</v>
      </c>
      <c r="B117" s="12">
        <v>114</v>
      </c>
      <c r="C117" s="17" t="s">
        <v>145</v>
      </c>
      <c r="D117" s="13" t="s">
        <v>505</v>
      </c>
      <c r="E117" s="11" t="s">
        <v>506</v>
      </c>
      <c r="F117" s="15" t="s">
        <v>65</v>
      </c>
      <c r="G117" t="s">
        <v>66</v>
      </c>
      <c r="J117" t="s">
        <v>156</v>
      </c>
      <c r="S117" s="19" t="s">
        <v>505</v>
      </c>
      <c r="T117" t="s">
        <v>66</v>
      </c>
    </row>
    <row r="118" spans="1:20" ht="15.75" thickBot="1" x14ac:dyDescent="0.3">
      <c r="A118" s="11" t="s">
        <v>507</v>
      </c>
      <c r="B118" s="12">
        <v>115</v>
      </c>
      <c r="C118" s="17" t="s">
        <v>145</v>
      </c>
      <c r="D118" s="13" t="s">
        <v>508</v>
      </c>
      <c r="E118" s="11" t="s">
        <v>509</v>
      </c>
      <c r="F118" s="15" t="s">
        <v>65</v>
      </c>
      <c r="G118" t="s">
        <v>66</v>
      </c>
      <c r="J118" t="s">
        <v>156</v>
      </c>
      <c r="S118" s="19" t="s">
        <v>501</v>
      </c>
      <c r="T118" t="s">
        <v>66</v>
      </c>
    </row>
    <row r="119" spans="1:20" ht="15.75" thickBot="1" x14ac:dyDescent="0.3">
      <c r="A119" s="11" t="s">
        <v>510</v>
      </c>
      <c r="B119" s="12">
        <v>116</v>
      </c>
      <c r="C119" s="17" t="s">
        <v>145</v>
      </c>
      <c r="D119" s="13" t="s">
        <v>511</v>
      </c>
      <c r="E119" s="11" t="s">
        <v>512</v>
      </c>
      <c r="F119" s="15" t="s">
        <v>65</v>
      </c>
      <c r="G119" t="s">
        <v>66</v>
      </c>
      <c r="J119" t="s">
        <v>156</v>
      </c>
      <c r="S119" s="19" t="s">
        <v>159</v>
      </c>
      <c r="T119" t="s">
        <v>66</v>
      </c>
    </row>
    <row r="120" spans="1:20" ht="15.75" thickBot="1" x14ac:dyDescent="0.3">
      <c r="A120" s="20" t="s">
        <v>513</v>
      </c>
      <c r="B120" s="21">
        <v>117</v>
      </c>
      <c r="C120" s="23" t="s">
        <v>145</v>
      </c>
      <c r="D120" s="22" t="s">
        <v>514</v>
      </c>
      <c r="E120" s="20" t="s">
        <v>515</v>
      </c>
      <c r="F120" s="15" t="s">
        <v>96</v>
      </c>
      <c r="G120" t="s">
        <v>66</v>
      </c>
      <c r="J120" t="s">
        <v>156</v>
      </c>
      <c r="S120" s="19" t="s">
        <v>511</v>
      </c>
      <c r="T120" t="s">
        <v>66</v>
      </c>
    </row>
    <row r="121" spans="1:20" ht="15.75" thickBot="1" x14ac:dyDescent="0.3">
      <c r="A121" s="11" t="s">
        <v>516</v>
      </c>
      <c r="B121" s="12">
        <v>118</v>
      </c>
      <c r="C121" s="17" t="s">
        <v>105</v>
      </c>
      <c r="D121" s="13" t="s">
        <v>517</v>
      </c>
      <c r="E121" s="11" t="s">
        <v>518</v>
      </c>
      <c r="F121" s="15" t="s">
        <v>65</v>
      </c>
      <c r="G121" t="s">
        <v>54</v>
      </c>
      <c r="S121" s="19" t="s">
        <v>508</v>
      </c>
      <c r="T121" t="s">
        <v>66</v>
      </c>
    </row>
    <row r="122" spans="1:20" ht="15.75" thickBot="1" x14ac:dyDescent="0.3">
      <c r="A122" s="11" t="s">
        <v>519</v>
      </c>
      <c r="B122" s="12">
        <v>119</v>
      </c>
      <c r="C122" s="17" t="s">
        <v>105</v>
      </c>
      <c r="D122" s="13" t="s">
        <v>77</v>
      </c>
      <c r="E122" s="11" t="s">
        <v>520</v>
      </c>
      <c r="F122" s="15" t="s">
        <v>65</v>
      </c>
      <c r="G122" t="s">
        <v>66</v>
      </c>
      <c r="S122" s="19" t="s">
        <v>514</v>
      </c>
      <c r="T122" t="s">
        <v>66</v>
      </c>
    </row>
    <row r="123" spans="1:20" ht="15.75" thickBot="1" x14ac:dyDescent="0.3">
      <c r="A123" s="11" t="s">
        <v>521</v>
      </c>
      <c r="B123" s="12">
        <v>120</v>
      </c>
      <c r="C123" s="17" t="s">
        <v>105</v>
      </c>
      <c r="D123" s="13" t="s">
        <v>82</v>
      </c>
      <c r="E123" s="11" t="s">
        <v>520</v>
      </c>
      <c r="F123" s="15" t="s">
        <v>65</v>
      </c>
      <c r="G123" t="s">
        <v>66</v>
      </c>
      <c r="S123" s="19" t="s">
        <v>162</v>
      </c>
      <c r="T123" t="s">
        <v>66</v>
      </c>
    </row>
    <row r="124" spans="1:20" ht="15.75" thickBot="1" x14ac:dyDescent="0.3">
      <c r="A124" s="11" t="s">
        <v>522</v>
      </c>
      <c r="B124" s="12">
        <v>121</v>
      </c>
      <c r="C124" s="17" t="s">
        <v>105</v>
      </c>
      <c r="D124" s="13" t="s">
        <v>87</v>
      </c>
      <c r="E124" s="11" t="s">
        <v>520</v>
      </c>
      <c r="F124" s="15" t="s">
        <v>65</v>
      </c>
      <c r="G124" t="s">
        <v>66</v>
      </c>
      <c r="S124" s="19" t="s">
        <v>153</v>
      </c>
      <c r="T124" t="s">
        <v>66</v>
      </c>
    </row>
    <row r="125" spans="1:20" ht="15.75" thickBot="1" x14ac:dyDescent="0.3">
      <c r="A125" s="11" t="s">
        <v>523</v>
      </c>
      <c r="B125" s="12">
        <v>122</v>
      </c>
      <c r="C125" s="17" t="s">
        <v>105</v>
      </c>
      <c r="D125" s="13" t="s">
        <v>212</v>
      </c>
      <c r="E125" s="11" t="s">
        <v>524</v>
      </c>
      <c r="F125" s="18" t="s">
        <v>65</v>
      </c>
      <c r="G125" t="s">
        <v>66</v>
      </c>
      <c r="S125" s="19" t="s">
        <v>377</v>
      </c>
      <c r="T125" t="s">
        <v>66</v>
      </c>
    </row>
    <row r="126" spans="1:20" ht="15.75" thickBot="1" x14ac:dyDescent="0.3">
      <c r="A126" s="11" t="s">
        <v>525</v>
      </c>
      <c r="B126" s="12">
        <v>123</v>
      </c>
      <c r="C126" s="17" t="s">
        <v>105</v>
      </c>
      <c r="D126" s="13" t="s">
        <v>217</v>
      </c>
      <c r="E126" s="11" t="s">
        <v>524</v>
      </c>
      <c r="F126" s="18" t="s">
        <v>65</v>
      </c>
      <c r="G126" t="s">
        <v>66</v>
      </c>
      <c r="S126" s="19" t="s">
        <v>526</v>
      </c>
      <c r="T126" t="s">
        <v>66</v>
      </c>
    </row>
    <row r="127" spans="1:20" ht="15.75" thickBot="1" x14ac:dyDescent="0.3">
      <c r="A127" s="11" t="s">
        <v>527</v>
      </c>
      <c r="B127" s="12">
        <v>124</v>
      </c>
      <c r="C127" s="17" t="s">
        <v>221</v>
      </c>
      <c r="D127" s="13" t="s">
        <v>234</v>
      </c>
      <c r="E127" s="11" t="s">
        <v>528</v>
      </c>
      <c r="F127" s="18" t="s">
        <v>65</v>
      </c>
      <c r="G127" t="s">
        <v>66</v>
      </c>
      <c r="S127" s="19" t="s">
        <v>529</v>
      </c>
      <c r="T127" t="s">
        <v>66</v>
      </c>
    </row>
    <row r="128" spans="1:20" ht="15.75" thickBot="1" x14ac:dyDescent="0.3">
      <c r="A128" s="11" t="s">
        <v>530</v>
      </c>
      <c r="B128" s="12">
        <v>125</v>
      </c>
      <c r="C128" s="17" t="s">
        <v>221</v>
      </c>
      <c r="D128" s="13" t="s">
        <v>238</v>
      </c>
      <c r="E128" s="11" t="s">
        <v>531</v>
      </c>
      <c r="F128" s="18" t="s">
        <v>65</v>
      </c>
      <c r="G128" t="s">
        <v>66</v>
      </c>
      <c r="H128" t="s">
        <v>86</v>
      </c>
      <c r="J128" t="s">
        <v>156</v>
      </c>
      <c r="S128" s="19" t="s">
        <v>108</v>
      </c>
      <c r="T128" t="s">
        <v>66</v>
      </c>
    </row>
    <row r="129" spans="1:20" ht="15.75" thickBot="1" x14ac:dyDescent="0.3">
      <c r="A129" s="11" t="s">
        <v>532</v>
      </c>
      <c r="B129" s="12">
        <v>126</v>
      </c>
      <c r="C129" s="17" t="s">
        <v>221</v>
      </c>
      <c r="D129" s="13" t="s">
        <v>246</v>
      </c>
      <c r="E129" s="11" t="s">
        <v>533</v>
      </c>
      <c r="F129" s="18" t="s">
        <v>65</v>
      </c>
      <c r="G129" t="s">
        <v>66</v>
      </c>
      <c r="J129" t="s">
        <v>156</v>
      </c>
      <c r="S129" s="19" t="s">
        <v>103</v>
      </c>
      <c r="T129" t="s">
        <v>66</v>
      </c>
    </row>
    <row r="130" spans="1:20" ht="15.75" thickBot="1" x14ac:dyDescent="0.3">
      <c r="A130" s="11" t="s">
        <v>534</v>
      </c>
      <c r="B130" s="12">
        <v>127</v>
      </c>
      <c r="C130" s="17" t="s">
        <v>124</v>
      </c>
      <c r="D130" s="13" t="s">
        <v>420</v>
      </c>
      <c r="E130" s="11" t="s">
        <v>535</v>
      </c>
      <c r="F130" s="15" t="s">
        <v>65</v>
      </c>
      <c r="G130" t="s">
        <v>66</v>
      </c>
      <c r="S130" s="19" t="s">
        <v>79</v>
      </c>
      <c r="T130" t="s">
        <v>66</v>
      </c>
    </row>
    <row r="131" spans="1:20" ht="15.75" thickBot="1" x14ac:dyDescent="0.3">
      <c r="A131" s="20" t="s">
        <v>536</v>
      </c>
      <c r="B131" s="21">
        <v>128</v>
      </c>
      <c r="C131" s="23" t="s">
        <v>538</v>
      </c>
      <c r="D131" s="22" t="s">
        <v>314</v>
      </c>
      <c r="E131" s="20" t="s">
        <v>537</v>
      </c>
      <c r="F131" s="15" t="s">
        <v>96</v>
      </c>
      <c r="G131" t="s">
        <v>66</v>
      </c>
      <c r="J131" t="s">
        <v>156</v>
      </c>
      <c r="S131" s="19" t="s">
        <v>118</v>
      </c>
      <c r="T131" t="s">
        <v>66</v>
      </c>
    </row>
    <row r="132" spans="1:20" ht="15.75" thickBot="1" x14ac:dyDescent="0.3">
      <c r="A132" s="20" t="s">
        <v>539</v>
      </c>
      <c r="B132" s="21">
        <v>129</v>
      </c>
      <c r="C132" s="23" t="s">
        <v>542</v>
      </c>
      <c r="D132" s="22" t="s">
        <v>540</v>
      </c>
      <c r="E132" s="20" t="s">
        <v>541</v>
      </c>
      <c r="F132" s="15" t="s">
        <v>96</v>
      </c>
      <c r="G132" t="s">
        <v>66</v>
      </c>
      <c r="S132" s="19" t="s">
        <v>93</v>
      </c>
      <c r="T132" t="s">
        <v>66</v>
      </c>
    </row>
    <row r="133" spans="1:20" ht="15.75" thickBot="1" x14ac:dyDescent="0.3">
      <c r="A133" s="11" t="s">
        <v>543</v>
      </c>
      <c r="B133" s="12">
        <v>130</v>
      </c>
      <c r="C133" s="17" t="s">
        <v>450</v>
      </c>
      <c r="D133" s="13" t="s">
        <v>462</v>
      </c>
      <c r="E133" s="11" t="s">
        <v>544</v>
      </c>
      <c r="F133" s="18" t="s">
        <v>65</v>
      </c>
      <c r="G133" t="s">
        <v>66</v>
      </c>
      <c r="S133" s="19" t="s">
        <v>485</v>
      </c>
      <c r="T133" t="s">
        <v>66</v>
      </c>
    </row>
    <row r="134" spans="1:20" ht="15.75" thickBot="1" x14ac:dyDescent="0.3">
      <c r="A134" s="20" t="s">
        <v>545</v>
      </c>
      <c r="B134" s="21">
        <v>132</v>
      </c>
      <c r="C134" s="23" t="s">
        <v>271</v>
      </c>
      <c r="D134" s="22" t="s">
        <v>546</v>
      </c>
      <c r="E134" s="20" t="s">
        <v>547</v>
      </c>
      <c r="F134" s="15" t="s">
        <v>96</v>
      </c>
      <c r="G134" t="s">
        <v>66</v>
      </c>
      <c r="S134" s="19" t="s">
        <v>84</v>
      </c>
      <c r="T134" t="s">
        <v>66</v>
      </c>
    </row>
    <row r="135" spans="1:20" ht="15.75" thickBot="1" x14ac:dyDescent="0.3">
      <c r="A135" s="20" t="s">
        <v>548</v>
      </c>
      <c r="B135" s="21">
        <v>133</v>
      </c>
      <c r="C135" s="23" t="s">
        <v>334</v>
      </c>
      <c r="D135" s="22" t="s">
        <v>549</v>
      </c>
      <c r="E135" s="20" t="s">
        <v>550</v>
      </c>
      <c r="F135" s="15" t="s">
        <v>96</v>
      </c>
      <c r="G135" t="s">
        <v>66</v>
      </c>
      <c r="S135" s="19" t="s">
        <v>113</v>
      </c>
      <c r="T135" t="s">
        <v>66</v>
      </c>
    </row>
    <row r="136" spans="1:20" ht="15.75" thickBot="1" x14ac:dyDescent="0.3">
      <c r="A136" s="20" t="s">
        <v>551</v>
      </c>
      <c r="B136" s="21">
        <v>134</v>
      </c>
      <c r="C136" s="23" t="s">
        <v>313</v>
      </c>
      <c r="D136" s="22" t="s">
        <v>552</v>
      </c>
      <c r="E136" s="20" t="s">
        <v>553</v>
      </c>
      <c r="F136" s="15" t="s">
        <v>96</v>
      </c>
      <c r="G136" t="s">
        <v>54</v>
      </c>
      <c r="S136" s="19" t="s">
        <v>554</v>
      </c>
      <c r="T136" t="s">
        <v>66</v>
      </c>
    </row>
    <row r="137" spans="1:20" ht="15.75" thickBot="1" x14ac:dyDescent="0.3">
      <c r="A137" s="11" t="s">
        <v>555</v>
      </c>
      <c r="B137" s="12">
        <v>135</v>
      </c>
      <c r="C137" s="17" t="s">
        <v>321</v>
      </c>
      <c r="D137" s="13" t="s">
        <v>554</v>
      </c>
      <c r="E137" s="11" t="s">
        <v>556</v>
      </c>
      <c r="F137" s="18" t="s">
        <v>65</v>
      </c>
      <c r="G137" t="s">
        <v>66</v>
      </c>
      <c r="J137" t="s">
        <v>156</v>
      </c>
      <c r="S137" s="19" t="s">
        <v>434</v>
      </c>
      <c r="T137" t="s">
        <v>66</v>
      </c>
    </row>
    <row r="138" spans="1:20" ht="15.75" thickBot="1" x14ac:dyDescent="0.3">
      <c r="A138" s="20" t="s">
        <v>557</v>
      </c>
      <c r="B138" s="21">
        <v>136</v>
      </c>
      <c r="C138" s="23" t="s">
        <v>124</v>
      </c>
      <c r="D138" s="22" t="s">
        <v>558</v>
      </c>
      <c r="E138" s="20" t="s">
        <v>559</v>
      </c>
      <c r="F138" s="15" t="s">
        <v>96</v>
      </c>
      <c r="G138" t="s">
        <v>54</v>
      </c>
      <c r="S138" s="19" t="s">
        <v>345</v>
      </c>
      <c r="T138" t="s">
        <v>66</v>
      </c>
    </row>
    <row r="139" spans="1:20" ht="15.75" thickBot="1" x14ac:dyDescent="0.3">
      <c r="A139" s="11" t="s">
        <v>560</v>
      </c>
      <c r="B139" s="12">
        <v>138</v>
      </c>
      <c r="C139" s="17" t="s">
        <v>124</v>
      </c>
      <c r="D139" s="13" t="s">
        <v>561</v>
      </c>
      <c r="E139" s="11" t="s">
        <v>562</v>
      </c>
      <c r="F139" s="15" t="s">
        <v>65</v>
      </c>
      <c r="G139" t="s">
        <v>54</v>
      </c>
      <c r="J139" t="s">
        <v>156</v>
      </c>
      <c r="S139" s="19" t="s">
        <v>214</v>
      </c>
      <c r="T139" t="s">
        <v>66</v>
      </c>
    </row>
    <row r="140" spans="1:20" ht="15.75" thickBot="1" x14ac:dyDescent="0.3">
      <c r="A140" s="20" t="s">
        <v>563</v>
      </c>
      <c r="B140" s="21">
        <v>139</v>
      </c>
      <c r="C140" s="23" t="s">
        <v>414</v>
      </c>
      <c r="D140" s="22" t="s">
        <v>309</v>
      </c>
      <c r="E140" s="20" t="s">
        <v>564</v>
      </c>
      <c r="F140" s="15" t="s">
        <v>96</v>
      </c>
      <c r="G140" t="s">
        <v>66</v>
      </c>
      <c r="J140" t="s">
        <v>156</v>
      </c>
      <c r="S140" s="19" t="s">
        <v>540</v>
      </c>
      <c r="T140" t="s">
        <v>66</v>
      </c>
    </row>
    <row r="141" spans="1:20" ht="15.75" thickBot="1" x14ac:dyDescent="0.3">
      <c r="A141" s="11" t="s">
        <v>565</v>
      </c>
      <c r="B141" s="12">
        <v>140</v>
      </c>
      <c r="C141" s="17" t="s">
        <v>339</v>
      </c>
      <c r="D141" s="13" t="s">
        <v>566</v>
      </c>
      <c r="E141" s="11" t="s">
        <v>567</v>
      </c>
      <c r="F141" s="18" t="s">
        <v>65</v>
      </c>
      <c r="G141" t="s">
        <v>66</v>
      </c>
      <c r="H141" t="s">
        <v>86</v>
      </c>
      <c r="J141" t="s">
        <v>156</v>
      </c>
      <c r="S141" s="19" t="s">
        <v>568</v>
      </c>
      <c r="T141" t="s">
        <v>66</v>
      </c>
    </row>
    <row r="142" spans="1:20" ht="15.75" thickBot="1" x14ac:dyDescent="0.3">
      <c r="A142" s="11" t="s">
        <v>569</v>
      </c>
      <c r="B142" s="12">
        <v>141</v>
      </c>
      <c r="C142" s="17" t="s">
        <v>339</v>
      </c>
      <c r="D142" s="13" t="s">
        <v>570</v>
      </c>
      <c r="E142" s="11" t="s">
        <v>28</v>
      </c>
      <c r="F142" s="18" t="s">
        <v>65</v>
      </c>
      <c r="G142" t="s">
        <v>66</v>
      </c>
      <c r="S142" s="19" t="s">
        <v>546</v>
      </c>
      <c r="T142" t="s">
        <v>66</v>
      </c>
    </row>
    <row r="143" spans="1:20" ht="15.75" thickBot="1" x14ac:dyDescent="0.3">
      <c r="A143" s="20" t="s">
        <v>571</v>
      </c>
      <c r="B143" s="21">
        <v>142</v>
      </c>
      <c r="C143" s="23" t="s">
        <v>387</v>
      </c>
      <c r="D143" s="22" t="s">
        <v>404</v>
      </c>
      <c r="E143" s="20" t="s">
        <v>572</v>
      </c>
      <c r="F143" s="15" t="s">
        <v>96</v>
      </c>
      <c r="G143" t="s">
        <v>66</v>
      </c>
      <c r="S143" s="19" t="s">
        <v>269</v>
      </c>
      <c r="T143" t="s">
        <v>66</v>
      </c>
    </row>
    <row r="144" spans="1:20" ht="15.75" thickBot="1" x14ac:dyDescent="0.3">
      <c r="A144" s="20" t="s">
        <v>573</v>
      </c>
      <c r="B144" s="21">
        <v>143</v>
      </c>
      <c r="C144" s="23" t="s">
        <v>286</v>
      </c>
      <c r="D144" s="22" t="s">
        <v>151</v>
      </c>
      <c r="E144" s="20" t="s">
        <v>574</v>
      </c>
      <c r="F144" s="15" t="s">
        <v>96</v>
      </c>
      <c r="G144" t="s">
        <v>66</v>
      </c>
      <c r="J144" t="s">
        <v>156</v>
      </c>
      <c r="S144" s="19" t="s">
        <v>273</v>
      </c>
      <c r="T144" t="s">
        <v>66</v>
      </c>
    </row>
    <row r="145" spans="1:20" ht="15.75" thickBot="1" x14ac:dyDescent="0.3">
      <c r="A145" s="20" t="s">
        <v>575</v>
      </c>
      <c r="B145" s="21">
        <v>144</v>
      </c>
      <c r="C145" s="23" t="s">
        <v>286</v>
      </c>
      <c r="D145" s="22" t="s">
        <v>576</v>
      </c>
      <c r="E145" s="20" t="s">
        <v>577</v>
      </c>
      <c r="F145" s="15" t="s">
        <v>96</v>
      </c>
      <c r="G145" t="s">
        <v>66</v>
      </c>
      <c r="S145" s="19" t="s">
        <v>438</v>
      </c>
      <c r="T145" t="s">
        <v>66</v>
      </c>
    </row>
    <row r="146" spans="1:20" ht="15.75" thickBot="1" x14ac:dyDescent="0.3">
      <c r="A146" s="11" t="s">
        <v>578</v>
      </c>
      <c r="B146" s="12">
        <v>145</v>
      </c>
      <c r="C146" s="17" t="s">
        <v>367</v>
      </c>
      <c r="D146" s="13" t="s">
        <v>579</v>
      </c>
      <c r="E146" s="11" t="s">
        <v>580</v>
      </c>
      <c r="F146" s="18" t="s">
        <v>65</v>
      </c>
      <c r="G146" t="s">
        <v>54</v>
      </c>
      <c r="S146" s="19" t="s">
        <v>566</v>
      </c>
      <c r="T146" t="s">
        <v>66</v>
      </c>
    </row>
    <row r="147" spans="1:20" ht="15.75" thickBot="1" x14ac:dyDescent="0.3">
      <c r="A147" s="20" t="s">
        <v>581</v>
      </c>
      <c r="B147" s="21">
        <v>146</v>
      </c>
      <c r="C147" s="23" t="s">
        <v>124</v>
      </c>
      <c r="D147" s="22" t="s">
        <v>415</v>
      </c>
      <c r="E147" s="20" t="s">
        <v>582</v>
      </c>
      <c r="F147" s="15" t="s">
        <v>96</v>
      </c>
      <c r="G147" t="s">
        <v>66</v>
      </c>
      <c r="S147" s="19" t="s">
        <v>570</v>
      </c>
      <c r="T147" t="s">
        <v>66</v>
      </c>
    </row>
    <row r="148" spans="1:20" ht="15.75" thickBot="1" x14ac:dyDescent="0.3">
      <c r="A148" s="11" t="s">
        <v>583</v>
      </c>
      <c r="B148" s="12">
        <v>147</v>
      </c>
      <c r="C148" s="17" t="s">
        <v>124</v>
      </c>
      <c r="D148" s="13" t="s">
        <v>584</v>
      </c>
      <c r="E148" s="11" t="s">
        <v>585</v>
      </c>
      <c r="F148" s="15" t="s">
        <v>65</v>
      </c>
      <c r="G148" t="s">
        <v>54</v>
      </c>
      <c r="S148" s="19" t="s">
        <v>349</v>
      </c>
      <c r="T148" t="s">
        <v>66</v>
      </c>
    </row>
    <row r="149" spans="1:20" ht="15.75" thickBot="1" x14ac:dyDescent="0.3">
      <c r="A149" s="11" t="s">
        <v>586</v>
      </c>
      <c r="B149" s="12">
        <v>148</v>
      </c>
      <c r="C149" s="17" t="s">
        <v>172</v>
      </c>
      <c r="D149" s="13" t="s">
        <v>493</v>
      </c>
      <c r="E149" s="11" t="s">
        <v>587</v>
      </c>
      <c r="F149" s="15" t="s">
        <v>65</v>
      </c>
      <c r="G149" t="s">
        <v>66</v>
      </c>
      <c r="J149" t="s">
        <v>156</v>
      </c>
      <c r="S149" s="19" t="s">
        <v>354</v>
      </c>
      <c r="T149" t="s">
        <v>66</v>
      </c>
    </row>
    <row r="150" spans="1:20" ht="15.75" thickBot="1" x14ac:dyDescent="0.3">
      <c r="A150" s="11" t="s">
        <v>588</v>
      </c>
      <c r="B150" s="12">
        <v>149</v>
      </c>
      <c r="C150" s="17" t="s">
        <v>469</v>
      </c>
      <c r="D150" s="13" t="s">
        <v>487</v>
      </c>
      <c r="E150" s="11" t="s">
        <v>589</v>
      </c>
      <c r="F150" s="18" t="s">
        <v>65</v>
      </c>
      <c r="G150" t="s">
        <v>66</v>
      </c>
      <c r="J150" t="s">
        <v>156</v>
      </c>
      <c r="S150" s="19" t="s">
        <v>452</v>
      </c>
      <c r="T150" t="s">
        <v>66</v>
      </c>
    </row>
    <row r="151" spans="1:20" ht="15.75" thickBot="1" x14ac:dyDescent="0.3">
      <c r="A151" s="11"/>
      <c r="B151" s="12">
        <v>394</v>
      </c>
      <c r="C151" s="23" t="s">
        <v>419</v>
      </c>
      <c r="D151" s="22" t="s">
        <v>1054</v>
      </c>
      <c r="E151" s="20" t="s">
        <v>1252</v>
      </c>
      <c r="F151" s="15" t="s">
        <v>96</v>
      </c>
      <c r="G151" t="s">
        <v>54</v>
      </c>
      <c r="S151" s="19"/>
    </row>
    <row r="152" spans="1:20" ht="15.75" thickBot="1" x14ac:dyDescent="0.3">
      <c r="A152" s="20" t="s">
        <v>590</v>
      </c>
      <c r="B152" s="21">
        <v>150</v>
      </c>
      <c r="C152" s="23" t="s">
        <v>414</v>
      </c>
      <c r="D152" s="22" t="s">
        <v>179</v>
      </c>
      <c r="E152" s="20" t="s">
        <v>591</v>
      </c>
      <c r="F152" s="15" t="s">
        <v>96</v>
      </c>
      <c r="G152" t="s">
        <v>66</v>
      </c>
      <c r="I152" t="s">
        <v>155</v>
      </c>
      <c r="J152" t="s">
        <v>156</v>
      </c>
      <c r="S152" s="19" t="s">
        <v>576</v>
      </c>
      <c r="T152" t="s">
        <v>66</v>
      </c>
    </row>
    <row r="153" spans="1:20" ht="15.75" thickBot="1" x14ac:dyDescent="0.3">
      <c r="A153" s="20" t="s">
        <v>592</v>
      </c>
      <c r="B153" s="21">
        <v>151</v>
      </c>
      <c r="C153" s="23" t="s">
        <v>414</v>
      </c>
      <c r="D153" s="22" t="s">
        <v>182</v>
      </c>
      <c r="E153" s="20" t="s">
        <v>593</v>
      </c>
      <c r="F153" s="15" t="s">
        <v>96</v>
      </c>
      <c r="G153" t="s">
        <v>66</v>
      </c>
      <c r="I153" t="s">
        <v>155</v>
      </c>
      <c r="S153" s="19" t="s">
        <v>594</v>
      </c>
      <c r="T153" t="s">
        <v>66</v>
      </c>
    </row>
    <row r="154" spans="1:20" ht="15.75" thickBot="1" x14ac:dyDescent="0.3">
      <c r="A154" s="20" t="s">
        <v>595</v>
      </c>
      <c r="B154" s="21">
        <v>152</v>
      </c>
      <c r="C154" s="23" t="s">
        <v>414</v>
      </c>
      <c r="D154" s="22" t="s">
        <v>190</v>
      </c>
      <c r="E154" s="20" t="s">
        <v>596</v>
      </c>
      <c r="F154" s="15" t="s">
        <v>96</v>
      </c>
      <c r="G154" t="s">
        <v>66</v>
      </c>
      <c r="J154" t="s">
        <v>156</v>
      </c>
      <c r="S154" s="19" t="s">
        <v>549</v>
      </c>
      <c r="T154" t="s">
        <v>66</v>
      </c>
    </row>
    <row r="155" spans="1:20" ht="15.75" thickBot="1" x14ac:dyDescent="0.3">
      <c r="A155" s="20" t="s">
        <v>597</v>
      </c>
      <c r="B155" s="21">
        <v>153</v>
      </c>
      <c r="C155" s="23" t="s">
        <v>599</v>
      </c>
      <c r="D155" s="22" t="s">
        <v>397</v>
      </c>
      <c r="E155" s="20" t="s">
        <v>598</v>
      </c>
      <c r="F155" s="15" t="s">
        <v>96</v>
      </c>
      <c r="G155" t="s">
        <v>66</v>
      </c>
      <c r="S155" s="19" t="s">
        <v>358</v>
      </c>
      <c r="T155" t="s">
        <v>66</v>
      </c>
    </row>
    <row r="156" spans="1:20" ht="15.75" thickBot="1" x14ac:dyDescent="0.3">
      <c r="A156" s="20" t="s">
        <v>600</v>
      </c>
      <c r="B156" s="21">
        <v>154</v>
      </c>
      <c r="C156" s="23" t="s">
        <v>476</v>
      </c>
      <c r="D156" s="22" t="s">
        <v>601</v>
      </c>
      <c r="E156" s="20" t="s">
        <v>602</v>
      </c>
      <c r="F156" s="15" t="s">
        <v>96</v>
      </c>
      <c r="G156" t="s">
        <v>66</v>
      </c>
      <c r="S156" s="19" t="s">
        <v>603</v>
      </c>
      <c r="T156" t="s">
        <v>66</v>
      </c>
    </row>
    <row r="157" spans="1:20" ht="15.75" thickBot="1" x14ac:dyDescent="0.3">
      <c r="A157" s="20" t="s">
        <v>604</v>
      </c>
      <c r="B157" s="21">
        <v>155</v>
      </c>
      <c r="C157" s="23" t="s">
        <v>419</v>
      </c>
      <c r="D157" s="22" t="s">
        <v>229</v>
      </c>
      <c r="E157" s="20" t="s">
        <v>605</v>
      </c>
      <c r="F157" s="15" t="s">
        <v>96</v>
      </c>
      <c r="G157" t="s">
        <v>66</v>
      </c>
      <c r="S157" s="19" t="s">
        <v>601</v>
      </c>
      <c r="T157" t="s">
        <v>66</v>
      </c>
    </row>
    <row r="158" spans="1:20" ht="15.75" thickBot="1" x14ac:dyDescent="0.3">
      <c r="A158" s="20" t="s">
        <v>606</v>
      </c>
      <c r="B158" s="21">
        <v>156</v>
      </c>
      <c r="C158" s="23" t="s">
        <v>414</v>
      </c>
      <c r="D158" s="22" t="s">
        <v>607</v>
      </c>
      <c r="E158" s="20" t="s">
        <v>608</v>
      </c>
      <c r="F158" s="15" t="s">
        <v>96</v>
      </c>
      <c r="G158" t="s">
        <v>54</v>
      </c>
      <c r="J158" t="s">
        <v>156</v>
      </c>
      <c r="S158" s="19" t="s">
        <v>442</v>
      </c>
      <c r="T158" t="s">
        <v>66</v>
      </c>
    </row>
    <row r="159" spans="1:20" ht="15.75" thickBot="1" x14ac:dyDescent="0.3">
      <c r="A159" s="20" t="s">
        <v>609</v>
      </c>
      <c r="B159" s="21">
        <v>157</v>
      </c>
      <c r="C159" s="23" t="s">
        <v>414</v>
      </c>
      <c r="D159" s="22" t="s">
        <v>610</v>
      </c>
      <c r="E159" s="20" t="s">
        <v>611</v>
      </c>
      <c r="F159" s="15" t="s">
        <v>96</v>
      </c>
      <c r="G159" t="s">
        <v>54</v>
      </c>
      <c r="S159" s="19" t="s">
        <v>446</v>
      </c>
      <c r="T159" t="s">
        <v>66</v>
      </c>
    </row>
    <row r="160" spans="1:20" ht="15.75" thickBot="1" x14ac:dyDescent="0.3">
      <c r="A160" s="11" t="s">
        <v>612</v>
      </c>
      <c r="B160" s="12">
        <v>158</v>
      </c>
      <c r="C160" s="17" t="s">
        <v>367</v>
      </c>
      <c r="D160" s="13" t="s">
        <v>613</v>
      </c>
      <c r="E160" s="11" t="s">
        <v>614</v>
      </c>
      <c r="F160" s="15" t="s">
        <v>65</v>
      </c>
      <c r="G160" t="s">
        <v>54</v>
      </c>
      <c r="S160" s="19" t="s">
        <v>170</v>
      </c>
      <c r="T160" t="s">
        <v>66</v>
      </c>
    </row>
    <row r="161" spans="1:20" ht="15.75" thickBot="1" x14ac:dyDescent="0.3">
      <c r="A161" s="11" t="s">
        <v>615</v>
      </c>
      <c r="B161" s="12">
        <v>159</v>
      </c>
      <c r="C161" s="17" t="s">
        <v>81</v>
      </c>
      <c r="D161" s="13" t="s">
        <v>529</v>
      </c>
      <c r="E161" s="11" t="s">
        <v>616</v>
      </c>
      <c r="F161" s="15" t="s">
        <v>65</v>
      </c>
      <c r="G161" t="s">
        <v>66</v>
      </c>
      <c r="S161" s="16" t="s">
        <v>617</v>
      </c>
      <c r="T161" t="s">
        <v>66</v>
      </c>
    </row>
    <row r="162" spans="1:20" ht="15.75" thickBot="1" x14ac:dyDescent="0.3">
      <c r="A162" s="11" t="s">
        <v>618</v>
      </c>
      <c r="B162" s="12">
        <v>160</v>
      </c>
      <c r="C162" s="17" t="s">
        <v>76</v>
      </c>
      <c r="D162" s="13" t="s">
        <v>283</v>
      </c>
      <c r="E162" s="11" t="s">
        <v>619</v>
      </c>
      <c r="F162" s="18" t="s">
        <v>65</v>
      </c>
      <c r="G162" t="s">
        <v>66</v>
      </c>
      <c r="S162" s="16" t="s">
        <v>620</v>
      </c>
      <c r="T162" t="s">
        <v>66</v>
      </c>
    </row>
    <row r="163" spans="1:20" ht="15.75" thickBot="1" x14ac:dyDescent="0.3">
      <c r="A163" s="11" t="s">
        <v>621</v>
      </c>
      <c r="B163" s="12">
        <v>161</v>
      </c>
      <c r="C163" s="17" t="s">
        <v>124</v>
      </c>
      <c r="D163" s="13" t="s">
        <v>373</v>
      </c>
      <c r="E163" s="11" t="s">
        <v>132</v>
      </c>
      <c r="F163" s="15" t="s">
        <v>65</v>
      </c>
      <c r="G163" t="s">
        <v>66</v>
      </c>
      <c r="S163" s="19" t="s">
        <v>362</v>
      </c>
      <c r="T163" t="s">
        <v>66</v>
      </c>
    </row>
    <row r="164" spans="1:20" ht="15.75" thickBot="1" x14ac:dyDescent="0.3">
      <c r="A164" s="11" t="s">
        <v>622</v>
      </c>
      <c r="B164" s="12">
        <v>162</v>
      </c>
      <c r="C164" s="17" t="s">
        <v>334</v>
      </c>
      <c r="D164" s="13" t="s">
        <v>594</v>
      </c>
      <c r="E164" s="11" t="s">
        <v>623</v>
      </c>
      <c r="F164" s="15" t="s">
        <v>65</v>
      </c>
      <c r="G164" t="s">
        <v>66</v>
      </c>
    </row>
    <row r="165" spans="1:20" ht="15.75" thickBot="1" x14ac:dyDescent="0.3">
      <c r="A165" s="20" t="s">
        <v>624</v>
      </c>
      <c r="B165" s="21">
        <v>163</v>
      </c>
      <c r="C165" s="23" t="s">
        <v>124</v>
      </c>
      <c r="D165" s="22" t="s">
        <v>410</v>
      </c>
      <c r="E165" s="20" t="s">
        <v>625</v>
      </c>
      <c r="F165" s="15" t="s">
        <v>96</v>
      </c>
      <c r="G165" t="s">
        <v>66</v>
      </c>
    </row>
    <row r="166" spans="1:20" ht="15.75" thickBot="1" x14ac:dyDescent="0.3">
      <c r="A166" s="20" t="s">
        <v>626</v>
      </c>
      <c r="B166" s="21">
        <v>164</v>
      </c>
      <c r="C166" s="23" t="s">
        <v>628</v>
      </c>
      <c r="D166" s="22" t="s">
        <v>617</v>
      </c>
      <c r="E166" s="20" t="s">
        <v>627</v>
      </c>
      <c r="F166" s="15" t="s">
        <v>96</v>
      </c>
      <c r="G166" t="s">
        <v>66</v>
      </c>
    </row>
    <row r="167" spans="1:20" ht="15.75" thickBot="1" x14ac:dyDescent="0.3">
      <c r="A167" s="20" t="s">
        <v>629</v>
      </c>
      <c r="B167" s="21">
        <v>165</v>
      </c>
      <c r="C167" s="23" t="s">
        <v>628</v>
      </c>
      <c r="D167" s="22" t="s">
        <v>620</v>
      </c>
      <c r="E167" s="20" t="s">
        <v>630</v>
      </c>
      <c r="F167" s="15" t="s">
        <v>96</v>
      </c>
      <c r="G167" t="s">
        <v>66</v>
      </c>
    </row>
    <row r="168" spans="1:20" ht="15.75" thickBot="1" x14ac:dyDescent="0.3">
      <c r="A168" s="11" t="s">
        <v>631</v>
      </c>
      <c r="B168" s="12">
        <v>167</v>
      </c>
      <c r="C168" s="17" t="s">
        <v>634</v>
      </c>
      <c r="D168" s="13" t="s">
        <v>632</v>
      </c>
      <c r="E168" s="11" t="s">
        <v>633</v>
      </c>
      <c r="F168" s="18" t="s">
        <v>65</v>
      </c>
      <c r="G168" t="s">
        <v>54</v>
      </c>
    </row>
    <row r="169" spans="1:20" ht="15.75" thickBot="1" x14ac:dyDescent="0.3">
      <c r="A169" s="11" t="s">
        <v>635</v>
      </c>
      <c r="B169" s="12">
        <v>168</v>
      </c>
      <c r="C169" s="17" t="s">
        <v>233</v>
      </c>
      <c r="D169" s="13" t="s">
        <v>636</v>
      </c>
      <c r="E169" s="11" t="s">
        <v>637</v>
      </c>
      <c r="F169" s="15" t="s">
        <v>65</v>
      </c>
      <c r="G169" t="s">
        <v>54</v>
      </c>
    </row>
    <row r="170" spans="1:20" ht="15.75" thickBot="1" x14ac:dyDescent="0.3">
      <c r="A170" s="11" t="s">
        <v>638</v>
      </c>
      <c r="B170" s="12">
        <v>169</v>
      </c>
      <c r="C170" s="17" t="s">
        <v>124</v>
      </c>
      <c r="D170" s="13" t="s">
        <v>639</v>
      </c>
      <c r="E170" s="11" t="s">
        <v>640</v>
      </c>
      <c r="F170" s="18" t="s">
        <v>65</v>
      </c>
      <c r="G170" t="s">
        <v>54</v>
      </c>
    </row>
    <row r="171" spans="1:20" ht="15.75" thickBot="1" x14ac:dyDescent="0.3">
      <c r="A171" s="20" t="s">
        <v>641</v>
      </c>
      <c r="B171" s="21">
        <v>170</v>
      </c>
      <c r="C171" s="23" t="s">
        <v>387</v>
      </c>
      <c r="D171" s="22" t="s">
        <v>642</v>
      </c>
      <c r="E171" s="20" t="s">
        <v>643</v>
      </c>
      <c r="F171" s="15" t="s">
        <v>96</v>
      </c>
      <c r="G171" t="s">
        <v>54</v>
      </c>
    </row>
    <row r="172" spans="1:20" ht="15.75" thickBot="1" x14ac:dyDescent="0.3">
      <c r="A172" s="20" t="s">
        <v>644</v>
      </c>
      <c r="B172" s="21">
        <v>171</v>
      </c>
      <c r="C172" s="23" t="s">
        <v>476</v>
      </c>
      <c r="D172" s="22" t="s">
        <v>645</v>
      </c>
      <c r="E172" s="20" t="s">
        <v>646</v>
      </c>
      <c r="F172" s="15" t="s">
        <v>96</v>
      </c>
      <c r="G172" t="s">
        <v>54</v>
      </c>
      <c r="J172" t="s">
        <v>156</v>
      </c>
    </row>
    <row r="173" spans="1:20" ht="15.75" thickBot="1" x14ac:dyDescent="0.3">
      <c r="A173" s="11" t="s">
        <v>647</v>
      </c>
      <c r="B173" s="12">
        <v>172</v>
      </c>
      <c r="C173" s="17" t="s">
        <v>124</v>
      </c>
      <c r="D173" s="13" t="s">
        <v>648</v>
      </c>
      <c r="E173" s="11" t="s">
        <v>649</v>
      </c>
      <c r="F173" s="18" t="s">
        <v>65</v>
      </c>
      <c r="G173" t="s">
        <v>54</v>
      </c>
    </row>
    <row r="174" spans="1:20" ht="15.75" thickBot="1" x14ac:dyDescent="0.3">
      <c r="A174" s="11" t="s">
        <v>650</v>
      </c>
      <c r="B174" s="12">
        <v>173</v>
      </c>
      <c r="C174" s="17" t="s">
        <v>124</v>
      </c>
      <c r="D174" s="13" t="s">
        <v>651</v>
      </c>
      <c r="E174" s="11" t="s">
        <v>652</v>
      </c>
      <c r="F174" s="18" t="s">
        <v>65</v>
      </c>
      <c r="G174" t="s">
        <v>54</v>
      </c>
    </row>
    <row r="175" spans="1:20" ht="15.75" thickBot="1" x14ac:dyDescent="0.3">
      <c r="A175" s="11" t="s">
        <v>653</v>
      </c>
      <c r="B175" s="12">
        <v>175</v>
      </c>
      <c r="C175" s="17" t="s">
        <v>233</v>
      </c>
      <c r="D175" s="13" t="s">
        <v>654</v>
      </c>
      <c r="E175" s="11" t="s">
        <v>655</v>
      </c>
      <c r="F175" s="18" t="s">
        <v>65</v>
      </c>
      <c r="G175" t="s">
        <v>54</v>
      </c>
    </row>
    <row r="176" spans="1:20" ht="15.75" thickBot="1" x14ac:dyDescent="0.3">
      <c r="A176" s="11" t="s">
        <v>656</v>
      </c>
      <c r="B176" s="12">
        <v>176</v>
      </c>
      <c r="C176" s="17" t="s">
        <v>233</v>
      </c>
      <c r="D176" s="13" t="s">
        <v>657</v>
      </c>
      <c r="E176" s="11" t="s">
        <v>658</v>
      </c>
      <c r="F176" s="18" t="s">
        <v>65</v>
      </c>
      <c r="G176" t="s">
        <v>54</v>
      </c>
      <c r="J176" t="s">
        <v>156</v>
      </c>
    </row>
    <row r="177" spans="1:10" ht="15.75" thickBot="1" x14ac:dyDescent="0.3">
      <c r="A177" s="11" t="s">
        <v>659</v>
      </c>
      <c r="B177" s="12">
        <v>177</v>
      </c>
      <c r="C177" s="17" t="s">
        <v>81</v>
      </c>
      <c r="D177" s="13" t="s">
        <v>660</v>
      </c>
      <c r="E177" s="11" t="s">
        <v>661</v>
      </c>
      <c r="F177" s="15" t="s">
        <v>65</v>
      </c>
      <c r="G177" t="s">
        <v>54</v>
      </c>
    </row>
    <row r="178" spans="1:10" ht="15.75" thickBot="1" x14ac:dyDescent="0.3">
      <c r="A178" s="11" t="s">
        <v>662</v>
      </c>
      <c r="B178" s="12">
        <v>178</v>
      </c>
      <c r="C178" s="17" t="s">
        <v>469</v>
      </c>
      <c r="D178" s="13" t="s">
        <v>663</v>
      </c>
      <c r="E178" s="11" t="s">
        <v>664</v>
      </c>
      <c r="F178" s="18" t="s">
        <v>65</v>
      </c>
      <c r="G178" t="s">
        <v>54</v>
      </c>
      <c r="J178" t="s">
        <v>156</v>
      </c>
    </row>
    <row r="179" spans="1:10" ht="15.75" thickBot="1" x14ac:dyDescent="0.3">
      <c r="A179" s="11" t="s">
        <v>665</v>
      </c>
      <c r="B179" s="12">
        <v>180</v>
      </c>
      <c r="C179" s="17" t="s">
        <v>105</v>
      </c>
      <c r="D179" s="13" t="s">
        <v>666</v>
      </c>
      <c r="E179" s="11" t="s">
        <v>667</v>
      </c>
      <c r="F179" s="15" t="s">
        <v>65</v>
      </c>
      <c r="G179" t="s">
        <v>54</v>
      </c>
    </row>
    <row r="180" spans="1:10" ht="15.75" thickBot="1" x14ac:dyDescent="0.3">
      <c r="A180" s="20" t="s">
        <v>668</v>
      </c>
      <c r="B180" s="21">
        <v>181</v>
      </c>
      <c r="C180" s="23" t="s">
        <v>671</v>
      </c>
      <c r="D180" s="22" t="s">
        <v>669</v>
      </c>
      <c r="E180" s="20" t="s">
        <v>670</v>
      </c>
      <c r="F180" s="15" t="s">
        <v>96</v>
      </c>
      <c r="G180" t="s">
        <v>54</v>
      </c>
    </row>
    <row r="181" spans="1:10" ht="15.75" thickBot="1" x14ac:dyDescent="0.3">
      <c r="A181" s="11" t="s">
        <v>672</v>
      </c>
      <c r="B181" s="12">
        <v>182</v>
      </c>
      <c r="C181" s="17" t="s">
        <v>124</v>
      </c>
      <c r="D181" s="13" t="s">
        <v>673</v>
      </c>
      <c r="E181" s="11" t="s">
        <v>674</v>
      </c>
      <c r="F181" s="18" t="s">
        <v>65</v>
      </c>
      <c r="G181" t="s">
        <v>54</v>
      </c>
    </row>
    <row r="182" spans="1:10" ht="15.75" thickBot="1" x14ac:dyDescent="0.3">
      <c r="A182" s="20" t="s">
        <v>675</v>
      </c>
      <c r="B182" s="21">
        <v>183</v>
      </c>
      <c r="C182" s="23" t="s">
        <v>271</v>
      </c>
      <c r="D182" s="22" t="s">
        <v>676</v>
      </c>
      <c r="E182" s="20" t="s">
        <v>580</v>
      </c>
      <c r="F182" s="15" t="s">
        <v>96</v>
      </c>
      <c r="G182" t="s">
        <v>54</v>
      </c>
    </row>
    <row r="183" spans="1:10" ht="15.75" thickBot="1" x14ac:dyDescent="0.3">
      <c r="A183" s="20" t="s">
        <v>677</v>
      </c>
      <c r="B183" s="21">
        <v>184</v>
      </c>
      <c r="C183" s="23" t="s">
        <v>680</v>
      </c>
      <c r="D183" s="22" t="s">
        <v>678</v>
      </c>
      <c r="E183" s="20" t="s">
        <v>679</v>
      </c>
      <c r="F183" s="15" t="s">
        <v>96</v>
      </c>
      <c r="G183" t="s">
        <v>54</v>
      </c>
    </row>
    <row r="184" spans="1:10" ht="15.75" thickBot="1" x14ac:dyDescent="0.3">
      <c r="A184" s="20" t="s">
        <v>681</v>
      </c>
      <c r="B184" s="21">
        <v>185</v>
      </c>
      <c r="C184" s="23" t="s">
        <v>403</v>
      </c>
      <c r="D184" s="22" t="s">
        <v>682</v>
      </c>
      <c r="E184" s="20" t="s">
        <v>683</v>
      </c>
      <c r="F184" s="15" t="s">
        <v>96</v>
      </c>
      <c r="G184" t="s">
        <v>54</v>
      </c>
      <c r="J184" t="s">
        <v>156</v>
      </c>
    </row>
    <row r="185" spans="1:10" ht="15.75" thickBot="1" x14ac:dyDescent="0.3">
      <c r="A185" s="11" t="s">
        <v>684</v>
      </c>
      <c r="B185" s="12">
        <v>186</v>
      </c>
      <c r="C185" s="17" t="s">
        <v>414</v>
      </c>
      <c r="D185" s="13" t="s">
        <v>685</v>
      </c>
      <c r="E185" s="11" t="s">
        <v>686</v>
      </c>
      <c r="F185" s="18" t="s">
        <v>65</v>
      </c>
      <c r="G185" t="s">
        <v>54</v>
      </c>
      <c r="J185" t="s">
        <v>156</v>
      </c>
    </row>
    <row r="186" spans="1:10" ht="15.75" thickBot="1" x14ac:dyDescent="0.3">
      <c r="A186" s="20" t="s">
        <v>687</v>
      </c>
      <c r="B186" s="21">
        <v>187</v>
      </c>
      <c r="C186" s="23" t="s">
        <v>351</v>
      </c>
      <c r="D186" s="22" t="s">
        <v>688</v>
      </c>
      <c r="E186" s="20" t="s">
        <v>689</v>
      </c>
      <c r="F186" s="15" t="s">
        <v>96</v>
      </c>
      <c r="G186" t="s">
        <v>54</v>
      </c>
      <c r="J186" t="s">
        <v>156</v>
      </c>
    </row>
    <row r="187" spans="1:10" ht="15.75" thickBot="1" x14ac:dyDescent="0.3">
      <c r="A187" s="20" t="s">
        <v>690</v>
      </c>
      <c r="B187" s="21">
        <v>188</v>
      </c>
      <c r="C187" s="23" t="s">
        <v>105</v>
      </c>
      <c r="D187" s="22" t="s">
        <v>691</v>
      </c>
      <c r="E187" s="20" t="s">
        <v>524</v>
      </c>
      <c r="F187" s="15" t="s">
        <v>96</v>
      </c>
      <c r="G187" t="s">
        <v>54</v>
      </c>
    </row>
    <row r="188" spans="1:10" ht="15.75" thickBot="1" x14ac:dyDescent="0.3">
      <c r="A188" s="11" t="s">
        <v>692</v>
      </c>
      <c r="B188" s="12">
        <v>189</v>
      </c>
      <c r="C188" s="17" t="s">
        <v>124</v>
      </c>
      <c r="D188" s="13" t="s">
        <v>693</v>
      </c>
      <c r="E188" s="11" t="s">
        <v>694</v>
      </c>
      <c r="F188" s="15" t="s">
        <v>65</v>
      </c>
      <c r="G188" t="s">
        <v>54</v>
      </c>
      <c r="J188" t="s">
        <v>156</v>
      </c>
    </row>
    <row r="189" spans="1:10" ht="15.75" thickBot="1" x14ac:dyDescent="0.3">
      <c r="A189" s="20" t="s">
        <v>695</v>
      </c>
      <c r="B189" s="21">
        <v>190</v>
      </c>
      <c r="C189" s="23" t="s">
        <v>414</v>
      </c>
      <c r="D189" s="22" t="s">
        <v>696</v>
      </c>
      <c r="E189" s="20" t="s">
        <v>18</v>
      </c>
      <c r="F189" s="15" t="s">
        <v>96</v>
      </c>
      <c r="G189" t="s">
        <v>54</v>
      </c>
      <c r="J189" t="s">
        <v>156</v>
      </c>
    </row>
    <row r="190" spans="1:10" ht="15.75" thickBot="1" x14ac:dyDescent="0.3">
      <c r="A190" s="11" t="s">
        <v>697</v>
      </c>
      <c r="B190" s="12">
        <v>191</v>
      </c>
      <c r="C190" s="17" t="s">
        <v>172</v>
      </c>
      <c r="D190" s="13" t="s">
        <v>698</v>
      </c>
      <c r="E190" s="11" t="s">
        <v>699</v>
      </c>
      <c r="F190" s="18" t="s">
        <v>65</v>
      </c>
      <c r="G190" t="s">
        <v>54</v>
      </c>
    </row>
    <row r="191" spans="1:10" ht="15.75" thickBot="1" x14ac:dyDescent="0.3">
      <c r="A191" s="11" t="s">
        <v>700</v>
      </c>
      <c r="B191" s="12">
        <v>192</v>
      </c>
      <c r="C191" s="17" t="s">
        <v>145</v>
      </c>
      <c r="D191" s="13" t="s">
        <v>701</v>
      </c>
      <c r="E191" s="11" t="s">
        <v>702</v>
      </c>
      <c r="F191" s="15" t="s">
        <v>65</v>
      </c>
      <c r="G191" t="s">
        <v>54</v>
      </c>
    </row>
    <row r="192" spans="1:10" ht="15.75" thickBot="1" x14ac:dyDescent="0.3">
      <c r="A192" s="11" t="s">
        <v>703</v>
      </c>
      <c r="B192" s="12">
        <v>193</v>
      </c>
      <c r="C192" s="17" t="s">
        <v>469</v>
      </c>
      <c r="D192" s="13" t="s">
        <v>704</v>
      </c>
      <c r="E192" s="11" t="s">
        <v>704</v>
      </c>
      <c r="F192" s="18" t="s">
        <v>65</v>
      </c>
      <c r="G192" t="s">
        <v>54</v>
      </c>
    </row>
    <row r="193" spans="1:10" ht="15.75" thickBot="1" x14ac:dyDescent="0.3">
      <c r="A193" s="20" t="s">
        <v>705</v>
      </c>
      <c r="B193" s="21">
        <v>194</v>
      </c>
      <c r="C193" s="23" t="s">
        <v>708</v>
      </c>
      <c r="D193" s="22" t="s">
        <v>706</v>
      </c>
      <c r="E193" s="20" t="s">
        <v>707</v>
      </c>
      <c r="F193" s="15" t="s">
        <v>96</v>
      </c>
      <c r="G193" t="s">
        <v>54</v>
      </c>
    </row>
    <row r="194" spans="1:10" ht="15.75" thickBot="1" x14ac:dyDescent="0.3">
      <c r="A194" s="20" t="s">
        <v>709</v>
      </c>
      <c r="B194" s="21">
        <v>197</v>
      </c>
      <c r="C194" s="23" t="s">
        <v>271</v>
      </c>
      <c r="D194" s="22" t="s">
        <v>710</v>
      </c>
      <c r="E194" s="20" t="s">
        <v>547</v>
      </c>
      <c r="F194" s="15" t="s">
        <v>96</v>
      </c>
      <c r="G194" t="s">
        <v>54</v>
      </c>
    </row>
    <row r="195" spans="1:10" ht="15.75" thickBot="1" x14ac:dyDescent="0.3">
      <c r="A195" s="11" t="s">
        <v>711</v>
      </c>
      <c r="B195" s="12">
        <v>198</v>
      </c>
      <c r="C195" s="17" t="s">
        <v>76</v>
      </c>
      <c r="D195" s="13" t="s">
        <v>712</v>
      </c>
      <c r="E195" s="11" t="s">
        <v>713</v>
      </c>
      <c r="F195" s="18" t="s">
        <v>65</v>
      </c>
      <c r="G195" t="s">
        <v>54</v>
      </c>
    </row>
    <row r="196" spans="1:10" ht="15.75" thickBot="1" x14ac:dyDescent="0.3">
      <c r="A196" s="11" t="s">
        <v>714</v>
      </c>
      <c r="B196" s="12">
        <v>199</v>
      </c>
      <c r="C196" s="17" t="s">
        <v>717</v>
      </c>
      <c r="D196" s="13" t="s">
        <v>715</v>
      </c>
      <c r="E196" s="11" t="s">
        <v>716</v>
      </c>
      <c r="F196" s="18" t="s">
        <v>65</v>
      </c>
      <c r="G196" t="s">
        <v>54</v>
      </c>
      <c r="J196" t="s">
        <v>156</v>
      </c>
    </row>
    <row r="197" spans="1:10" ht="15.75" thickBot="1" x14ac:dyDescent="0.3">
      <c r="A197" s="20" t="s">
        <v>718</v>
      </c>
      <c r="B197" s="21">
        <v>200</v>
      </c>
      <c r="C197" s="23" t="s">
        <v>105</v>
      </c>
      <c r="D197" s="22" t="s">
        <v>719</v>
      </c>
      <c r="E197" s="20" t="s">
        <v>720</v>
      </c>
      <c r="F197" s="15" t="s">
        <v>96</v>
      </c>
      <c r="G197" t="s">
        <v>54</v>
      </c>
    </row>
    <row r="198" spans="1:10" ht="15.75" thickBot="1" x14ac:dyDescent="0.3">
      <c r="A198" s="20" t="s">
        <v>721</v>
      </c>
      <c r="B198" s="21">
        <v>201</v>
      </c>
      <c r="C198" s="23" t="s">
        <v>233</v>
      </c>
      <c r="D198" s="22" t="s">
        <v>722</v>
      </c>
      <c r="E198" s="20" t="s">
        <v>723</v>
      </c>
      <c r="F198" s="15" t="s">
        <v>96</v>
      </c>
      <c r="G198" t="s">
        <v>54</v>
      </c>
    </row>
    <row r="199" spans="1:10" ht="15.75" thickBot="1" x14ac:dyDescent="0.3">
      <c r="A199" s="20" t="s">
        <v>724</v>
      </c>
      <c r="B199" s="21">
        <v>202</v>
      </c>
      <c r="C199" s="23" t="s">
        <v>334</v>
      </c>
      <c r="D199" s="22" t="s">
        <v>725</v>
      </c>
      <c r="E199" s="20" t="s">
        <v>726</v>
      </c>
      <c r="F199" s="15" t="s">
        <v>96</v>
      </c>
      <c r="G199" t="s">
        <v>54</v>
      </c>
    </row>
    <row r="200" spans="1:10" ht="15.75" thickBot="1" x14ac:dyDescent="0.3">
      <c r="A200" s="11" t="s">
        <v>727</v>
      </c>
      <c r="B200" s="12">
        <v>203</v>
      </c>
      <c r="C200" s="17" t="s">
        <v>124</v>
      </c>
      <c r="D200" s="13" t="s">
        <v>728</v>
      </c>
      <c r="E200" s="11" t="s">
        <v>729</v>
      </c>
      <c r="F200" s="15" t="s">
        <v>65</v>
      </c>
      <c r="G200" t="s">
        <v>54</v>
      </c>
    </row>
    <row r="201" spans="1:10" ht="15.75" thickBot="1" x14ac:dyDescent="0.3">
      <c r="A201" s="11" t="s">
        <v>730</v>
      </c>
      <c r="B201" s="12">
        <v>204</v>
      </c>
      <c r="C201" s="17" t="s">
        <v>124</v>
      </c>
      <c r="D201" s="13" t="s">
        <v>731</v>
      </c>
      <c r="E201" s="11" t="s">
        <v>140</v>
      </c>
      <c r="F201" s="15" t="s">
        <v>65</v>
      </c>
      <c r="G201" t="s">
        <v>54</v>
      </c>
    </row>
    <row r="202" spans="1:10" ht="15.75" thickBot="1" x14ac:dyDescent="0.3">
      <c r="A202" s="11" t="s">
        <v>732</v>
      </c>
      <c r="B202" s="12">
        <v>206</v>
      </c>
      <c r="C202" s="17" t="s">
        <v>735</v>
      </c>
      <c r="D202" s="13" t="s">
        <v>733</v>
      </c>
      <c r="E202" s="11" t="s">
        <v>734</v>
      </c>
      <c r="F202" s="15" t="s">
        <v>65</v>
      </c>
      <c r="G202" t="s">
        <v>54</v>
      </c>
    </row>
    <row r="203" spans="1:10" ht="15.75" thickBot="1" x14ac:dyDescent="0.3">
      <c r="A203" s="20" t="s">
        <v>736</v>
      </c>
      <c r="B203" s="21">
        <v>207</v>
      </c>
      <c r="C203" s="23" t="s">
        <v>271</v>
      </c>
      <c r="D203" s="22" t="s">
        <v>737</v>
      </c>
      <c r="E203" s="20" t="s">
        <v>738</v>
      </c>
      <c r="F203" s="15" t="s">
        <v>96</v>
      </c>
      <c r="G203" t="s">
        <v>54</v>
      </c>
    </row>
    <row r="204" spans="1:10" ht="15.75" thickBot="1" x14ac:dyDescent="0.3">
      <c r="A204" s="11" t="s">
        <v>739</v>
      </c>
      <c r="B204" s="12">
        <v>208</v>
      </c>
      <c r="C204" s="17" t="s">
        <v>221</v>
      </c>
      <c r="D204" s="13" t="s">
        <v>740</v>
      </c>
      <c r="E204" s="11" t="s">
        <v>528</v>
      </c>
      <c r="F204" s="18" t="s">
        <v>65</v>
      </c>
      <c r="G204" t="s">
        <v>54</v>
      </c>
    </row>
    <row r="205" spans="1:10" ht="15.75" thickBot="1" x14ac:dyDescent="0.3">
      <c r="A205" s="11" t="s">
        <v>741</v>
      </c>
      <c r="B205" s="12">
        <v>209</v>
      </c>
      <c r="C205" s="17" t="s">
        <v>744</v>
      </c>
      <c r="D205" s="13" t="s">
        <v>742</v>
      </c>
      <c r="E205" s="11" t="s">
        <v>743</v>
      </c>
      <c r="F205" s="15" t="s">
        <v>65</v>
      </c>
      <c r="G205" t="s">
        <v>54</v>
      </c>
      <c r="J205" t="s">
        <v>156</v>
      </c>
    </row>
    <row r="206" spans="1:10" ht="15.75" thickBot="1" x14ac:dyDescent="0.3">
      <c r="A206" s="20" t="s">
        <v>745</v>
      </c>
      <c r="B206" s="21">
        <v>210</v>
      </c>
      <c r="C206" s="23" t="s">
        <v>294</v>
      </c>
      <c r="D206" s="22" t="s">
        <v>746</v>
      </c>
      <c r="E206" s="20" t="s">
        <v>747</v>
      </c>
      <c r="F206" s="15" t="s">
        <v>96</v>
      </c>
      <c r="G206" t="s">
        <v>54</v>
      </c>
    </row>
    <row r="207" spans="1:10" ht="15.75" thickBot="1" x14ac:dyDescent="0.3">
      <c r="A207" s="20" t="s">
        <v>748</v>
      </c>
      <c r="B207" s="21">
        <v>211</v>
      </c>
      <c r="C207" s="23" t="s">
        <v>189</v>
      </c>
      <c r="D207" s="22" t="s">
        <v>749</v>
      </c>
      <c r="E207" s="20" t="s">
        <v>750</v>
      </c>
      <c r="F207" s="15" t="s">
        <v>96</v>
      </c>
      <c r="G207" t="s">
        <v>54</v>
      </c>
    </row>
    <row r="208" spans="1:10" ht="15.75" thickBot="1" x14ac:dyDescent="0.3">
      <c r="A208" s="11" t="s">
        <v>751</v>
      </c>
      <c r="B208" s="12">
        <v>212</v>
      </c>
      <c r="C208" s="17" t="s">
        <v>172</v>
      </c>
      <c r="D208" s="13" t="s">
        <v>752</v>
      </c>
      <c r="E208" s="11" t="s">
        <v>753</v>
      </c>
      <c r="F208" s="18" t="s">
        <v>65</v>
      </c>
      <c r="G208" t="s">
        <v>54</v>
      </c>
    </row>
    <row r="209" spans="1:10" ht="15.75" thickBot="1" x14ac:dyDescent="0.3">
      <c r="A209" s="11" t="s">
        <v>754</v>
      </c>
      <c r="B209" s="12">
        <v>214</v>
      </c>
      <c r="C209" s="17" t="s">
        <v>367</v>
      </c>
      <c r="D209" s="13" t="s">
        <v>755</v>
      </c>
      <c r="E209" s="11" t="s">
        <v>756</v>
      </c>
      <c r="F209" s="18" t="s">
        <v>65</v>
      </c>
      <c r="G209" t="s">
        <v>54</v>
      </c>
    </row>
    <row r="210" spans="1:10" ht="15.75" thickBot="1" x14ac:dyDescent="0.3">
      <c r="A210" s="20" t="s">
        <v>757</v>
      </c>
      <c r="B210" s="21">
        <v>215</v>
      </c>
      <c r="C210" s="23" t="s">
        <v>124</v>
      </c>
      <c r="D210" s="22" t="s">
        <v>758</v>
      </c>
      <c r="E210" s="20" t="s">
        <v>759</v>
      </c>
      <c r="F210" s="15" t="s">
        <v>96</v>
      </c>
      <c r="G210" t="s">
        <v>54</v>
      </c>
    </row>
    <row r="211" spans="1:10" ht="15.75" thickBot="1" x14ac:dyDescent="0.3">
      <c r="A211" s="11" t="s">
        <v>760</v>
      </c>
      <c r="B211" s="12">
        <v>216</v>
      </c>
      <c r="C211" s="17" t="s">
        <v>172</v>
      </c>
      <c r="D211" s="13" t="s">
        <v>761</v>
      </c>
      <c r="E211" s="11" t="s">
        <v>762</v>
      </c>
      <c r="F211" s="18" t="s">
        <v>65</v>
      </c>
      <c r="G211" t="s">
        <v>54</v>
      </c>
      <c r="J211" t="s">
        <v>156</v>
      </c>
    </row>
    <row r="212" spans="1:10" ht="15.75" thickBot="1" x14ac:dyDescent="0.3">
      <c r="A212" s="20" t="s">
        <v>763</v>
      </c>
      <c r="B212" s="21">
        <v>217</v>
      </c>
      <c r="C212" s="23" t="s">
        <v>258</v>
      </c>
      <c r="D212" s="22" t="s">
        <v>764</v>
      </c>
      <c r="E212" s="20" t="s">
        <v>765</v>
      </c>
      <c r="F212" s="15" t="s">
        <v>96</v>
      </c>
      <c r="G212" t="s">
        <v>54</v>
      </c>
    </row>
    <row r="213" spans="1:10" ht="15.75" thickBot="1" x14ac:dyDescent="0.3">
      <c r="A213" s="20" t="s">
        <v>766</v>
      </c>
      <c r="B213" s="21">
        <v>218</v>
      </c>
      <c r="C213" s="23" t="s">
        <v>367</v>
      </c>
      <c r="D213" s="22" t="s">
        <v>767</v>
      </c>
      <c r="E213" s="20" t="s">
        <v>768</v>
      </c>
      <c r="F213" s="15" t="s">
        <v>96</v>
      </c>
      <c r="G213" t="s">
        <v>54</v>
      </c>
    </row>
    <row r="214" spans="1:10" ht="15.75" thickBot="1" x14ac:dyDescent="0.3">
      <c r="A214" s="20" t="s">
        <v>769</v>
      </c>
      <c r="B214" s="21">
        <v>219</v>
      </c>
      <c r="C214" s="23" t="s">
        <v>351</v>
      </c>
      <c r="D214" s="22" t="s">
        <v>770</v>
      </c>
      <c r="E214" s="20" t="s">
        <v>771</v>
      </c>
      <c r="F214" s="15" t="s">
        <v>96</v>
      </c>
      <c r="G214" t="s">
        <v>54</v>
      </c>
    </row>
    <row r="215" spans="1:10" ht="15.75" thickBot="1" x14ac:dyDescent="0.3">
      <c r="A215" s="20" t="s">
        <v>772</v>
      </c>
      <c r="B215" s="21">
        <v>220</v>
      </c>
      <c r="C215" s="23" t="s">
        <v>351</v>
      </c>
      <c r="D215" s="22" t="s">
        <v>773</v>
      </c>
      <c r="E215" s="20" t="s">
        <v>774</v>
      </c>
      <c r="F215" s="15" t="s">
        <v>96</v>
      </c>
      <c r="G215" t="s">
        <v>54</v>
      </c>
    </row>
    <row r="216" spans="1:10" ht="15.75" thickBot="1" x14ac:dyDescent="0.3">
      <c r="A216" s="20" t="s">
        <v>775</v>
      </c>
      <c r="B216" s="21">
        <v>221</v>
      </c>
      <c r="C216" s="23" t="s">
        <v>351</v>
      </c>
      <c r="D216" s="22" t="s">
        <v>776</v>
      </c>
      <c r="E216" s="20" t="s">
        <v>774</v>
      </c>
      <c r="F216" s="15" t="s">
        <v>96</v>
      </c>
      <c r="G216" t="s">
        <v>54</v>
      </c>
    </row>
    <row r="217" spans="1:10" ht="15.75" thickBot="1" x14ac:dyDescent="0.3">
      <c r="A217" s="20" t="s">
        <v>777</v>
      </c>
      <c r="B217" s="21">
        <v>222</v>
      </c>
      <c r="C217" s="23" t="s">
        <v>780</v>
      </c>
      <c r="D217" s="22" t="s">
        <v>778</v>
      </c>
      <c r="E217" s="20" t="s">
        <v>779</v>
      </c>
      <c r="F217" s="15" t="s">
        <v>96</v>
      </c>
      <c r="G217" t="s">
        <v>54</v>
      </c>
      <c r="J217" t="s">
        <v>156</v>
      </c>
    </row>
    <row r="218" spans="1:10" ht="15.75" thickBot="1" x14ac:dyDescent="0.3">
      <c r="A218" s="20" t="s">
        <v>781</v>
      </c>
      <c r="B218" s="21">
        <v>223</v>
      </c>
      <c r="C218" s="23" t="s">
        <v>351</v>
      </c>
      <c r="D218" s="22" t="s">
        <v>782</v>
      </c>
      <c r="E218" s="20" t="s">
        <v>783</v>
      </c>
      <c r="F218" s="15" t="s">
        <v>96</v>
      </c>
      <c r="G218" t="s">
        <v>54</v>
      </c>
      <c r="J218" t="s">
        <v>156</v>
      </c>
    </row>
    <row r="219" spans="1:10" ht="15.75" thickBot="1" x14ac:dyDescent="0.3">
      <c r="A219" s="20" t="s">
        <v>784</v>
      </c>
      <c r="B219" s="21">
        <v>224</v>
      </c>
      <c r="C219" s="23" t="s">
        <v>124</v>
      </c>
      <c r="D219" s="22" t="s">
        <v>785</v>
      </c>
      <c r="E219" s="20" t="s">
        <v>786</v>
      </c>
      <c r="F219" s="15" t="s">
        <v>96</v>
      </c>
      <c r="G219" t="s">
        <v>54</v>
      </c>
    </row>
    <row r="220" spans="1:10" ht="15.75" thickBot="1" x14ac:dyDescent="0.3">
      <c r="A220" s="20" t="s">
        <v>787</v>
      </c>
      <c r="B220" s="21">
        <v>225</v>
      </c>
      <c r="C220" s="23" t="s">
        <v>303</v>
      </c>
      <c r="D220" s="22" t="s">
        <v>788</v>
      </c>
      <c r="E220" s="20" t="s">
        <v>302</v>
      </c>
      <c r="F220" s="15" t="s">
        <v>96</v>
      </c>
      <c r="G220" t="s">
        <v>54</v>
      </c>
    </row>
    <row r="221" spans="1:10" ht="15.75" thickBot="1" x14ac:dyDescent="0.3">
      <c r="A221" s="20" t="s">
        <v>789</v>
      </c>
      <c r="B221" s="21">
        <v>226</v>
      </c>
      <c r="C221" s="23" t="s">
        <v>450</v>
      </c>
      <c r="D221" s="22" t="s">
        <v>790</v>
      </c>
      <c r="E221" s="20" t="s">
        <v>791</v>
      </c>
      <c r="F221" s="15" t="s">
        <v>96</v>
      </c>
      <c r="G221" t="s">
        <v>54</v>
      </c>
    </row>
    <row r="222" spans="1:10" ht="15.75" thickBot="1" x14ac:dyDescent="0.3">
      <c r="A222" s="20" t="s">
        <v>792</v>
      </c>
      <c r="B222" s="21">
        <v>227</v>
      </c>
      <c r="C222" s="23" t="s">
        <v>250</v>
      </c>
      <c r="D222" s="22" t="s">
        <v>793</v>
      </c>
      <c r="E222" s="20" t="s">
        <v>794</v>
      </c>
      <c r="F222" s="15" t="s">
        <v>96</v>
      </c>
      <c r="G222" t="s">
        <v>54</v>
      </c>
    </row>
    <row r="223" spans="1:10" ht="15.75" thickBot="1" x14ac:dyDescent="0.3">
      <c r="A223" s="11" t="s">
        <v>795</v>
      </c>
      <c r="B223" s="12">
        <v>228</v>
      </c>
      <c r="C223" s="17" t="s">
        <v>145</v>
      </c>
      <c r="D223" s="13" t="s">
        <v>796</v>
      </c>
      <c r="E223" s="11" t="s">
        <v>797</v>
      </c>
      <c r="F223" s="15" t="s">
        <v>65</v>
      </c>
      <c r="G223" t="s">
        <v>54</v>
      </c>
      <c r="J223" t="s">
        <v>156</v>
      </c>
    </row>
    <row r="224" spans="1:10" ht="15.75" thickBot="1" x14ac:dyDescent="0.3">
      <c r="A224" s="11" t="s">
        <v>798</v>
      </c>
      <c r="B224" s="12">
        <v>229</v>
      </c>
      <c r="C224" s="17" t="s">
        <v>81</v>
      </c>
      <c r="D224" s="13" t="s">
        <v>799</v>
      </c>
      <c r="E224" s="11" t="s">
        <v>800</v>
      </c>
      <c r="F224" s="15" t="s">
        <v>65</v>
      </c>
      <c r="G224" t="s">
        <v>54</v>
      </c>
    </row>
    <row r="225" spans="1:10" ht="15.75" thickBot="1" x14ac:dyDescent="0.3">
      <c r="A225" s="20" t="s">
        <v>801</v>
      </c>
      <c r="B225" s="21">
        <v>230</v>
      </c>
      <c r="C225" s="23" t="s">
        <v>233</v>
      </c>
      <c r="D225" s="22" t="s">
        <v>802</v>
      </c>
      <c r="E225" s="20" t="s">
        <v>803</v>
      </c>
      <c r="F225" s="15" t="s">
        <v>96</v>
      </c>
      <c r="G225" t="s">
        <v>54</v>
      </c>
    </row>
    <row r="226" spans="1:10" ht="15.75" thickBot="1" x14ac:dyDescent="0.3">
      <c r="A226" s="11" t="s">
        <v>804</v>
      </c>
      <c r="B226" s="12">
        <v>231</v>
      </c>
      <c r="C226" s="17" t="s">
        <v>671</v>
      </c>
      <c r="D226" s="13" t="s">
        <v>805</v>
      </c>
      <c r="E226" s="11" t="s">
        <v>806</v>
      </c>
      <c r="F226" s="18" t="s">
        <v>65</v>
      </c>
      <c r="G226" t="s">
        <v>54</v>
      </c>
      <c r="J226" t="s">
        <v>156</v>
      </c>
    </row>
    <row r="227" spans="1:10" ht="15.75" thickBot="1" x14ac:dyDescent="0.3">
      <c r="A227" s="20" t="s">
        <v>807</v>
      </c>
      <c r="B227" s="21">
        <v>232</v>
      </c>
      <c r="C227" s="23" t="s">
        <v>286</v>
      </c>
      <c r="D227" s="22" t="s">
        <v>808</v>
      </c>
      <c r="E227" s="20" t="s">
        <v>809</v>
      </c>
      <c r="F227" s="15" t="s">
        <v>96</v>
      </c>
      <c r="G227" t="s">
        <v>54</v>
      </c>
    </row>
    <row r="228" spans="1:10" ht="15.75" thickBot="1" x14ac:dyDescent="0.3">
      <c r="A228" s="20" t="s">
        <v>810</v>
      </c>
      <c r="B228" s="21">
        <v>233</v>
      </c>
      <c r="C228" s="23" t="s">
        <v>414</v>
      </c>
      <c r="D228" s="22" t="s">
        <v>811</v>
      </c>
      <c r="E228" s="20" t="s">
        <v>779</v>
      </c>
      <c r="F228" s="15" t="s">
        <v>96</v>
      </c>
      <c r="G228" t="s">
        <v>54</v>
      </c>
      <c r="J228" t="s">
        <v>156</v>
      </c>
    </row>
    <row r="229" spans="1:10" ht="15.75" thickBot="1" x14ac:dyDescent="0.3">
      <c r="A229" s="11" t="s">
        <v>812</v>
      </c>
      <c r="B229" s="12">
        <v>234</v>
      </c>
      <c r="C229" s="17" t="s">
        <v>387</v>
      </c>
      <c r="D229" s="13" t="s">
        <v>813</v>
      </c>
      <c r="E229" s="11" t="s">
        <v>814</v>
      </c>
      <c r="F229" s="18" t="s">
        <v>65</v>
      </c>
      <c r="G229" t="s">
        <v>54</v>
      </c>
    </row>
    <row r="230" spans="1:10" ht="15.75" thickBot="1" x14ac:dyDescent="0.3">
      <c r="A230" s="20" t="s">
        <v>815</v>
      </c>
      <c r="B230" s="21">
        <v>235</v>
      </c>
      <c r="C230" s="23" t="s">
        <v>818</v>
      </c>
      <c r="D230" s="22" t="s">
        <v>816</v>
      </c>
      <c r="E230" s="20" t="s">
        <v>817</v>
      </c>
      <c r="F230" s="15" t="s">
        <v>96</v>
      </c>
      <c r="G230" t="s">
        <v>54</v>
      </c>
    </row>
    <row r="231" spans="1:10" ht="15.75" thickBot="1" x14ac:dyDescent="0.3">
      <c r="A231" s="11" t="s">
        <v>819</v>
      </c>
      <c r="B231" s="12">
        <v>237</v>
      </c>
      <c r="C231" s="17" t="s">
        <v>154</v>
      </c>
      <c r="D231" s="13" t="s">
        <v>820</v>
      </c>
      <c r="E231" s="11" t="s">
        <v>821</v>
      </c>
      <c r="F231" s="18" t="s">
        <v>65</v>
      </c>
      <c r="G231" t="s">
        <v>54</v>
      </c>
      <c r="I231" t="s">
        <v>155</v>
      </c>
      <c r="J231" t="s">
        <v>156</v>
      </c>
    </row>
    <row r="232" spans="1:10" ht="15.75" thickBot="1" x14ac:dyDescent="0.3">
      <c r="A232" s="11" t="s">
        <v>822</v>
      </c>
      <c r="B232" s="12">
        <v>238</v>
      </c>
      <c r="C232" s="17" t="s">
        <v>825</v>
      </c>
      <c r="D232" s="13" t="s">
        <v>823</v>
      </c>
      <c r="E232" s="11" t="s">
        <v>824</v>
      </c>
      <c r="F232" s="18" t="s">
        <v>65</v>
      </c>
      <c r="G232" t="s">
        <v>54</v>
      </c>
    </row>
    <row r="233" spans="1:10" ht="15.75" thickBot="1" x14ac:dyDescent="0.3">
      <c r="A233" s="20" t="s">
        <v>826</v>
      </c>
      <c r="B233" s="21">
        <v>239</v>
      </c>
      <c r="C233" s="23" t="s">
        <v>339</v>
      </c>
      <c r="D233" s="22" t="s">
        <v>827</v>
      </c>
      <c r="E233" s="20" t="s">
        <v>828</v>
      </c>
      <c r="F233" s="15" t="s">
        <v>96</v>
      </c>
      <c r="G233" t="s">
        <v>54</v>
      </c>
    </row>
    <row r="234" spans="1:10" ht="15.75" thickBot="1" x14ac:dyDescent="0.3">
      <c r="A234" s="20" t="s">
        <v>829</v>
      </c>
      <c r="B234" s="21">
        <v>240</v>
      </c>
      <c r="C234" s="23" t="s">
        <v>339</v>
      </c>
      <c r="D234" s="22" t="s">
        <v>830</v>
      </c>
      <c r="E234" s="20" t="s">
        <v>831</v>
      </c>
      <c r="F234" s="15" t="s">
        <v>96</v>
      </c>
      <c r="G234" t="s">
        <v>54</v>
      </c>
    </row>
    <row r="235" spans="1:10" ht="15.75" thickBot="1" x14ac:dyDescent="0.3">
      <c r="A235" s="20" t="s">
        <v>832</v>
      </c>
      <c r="B235" s="21">
        <v>241</v>
      </c>
      <c r="C235" s="23" t="s">
        <v>339</v>
      </c>
      <c r="D235" s="22" t="s">
        <v>833</v>
      </c>
      <c r="E235" s="20" t="s">
        <v>834</v>
      </c>
      <c r="F235" s="15" t="s">
        <v>96</v>
      </c>
      <c r="G235" t="s">
        <v>54</v>
      </c>
    </row>
    <row r="236" spans="1:10" ht="15.75" thickBot="1" x14ac:dyDescent="0.3">
      <c r="A236" s="20" t="s">
        <v>835</v>
      </c>
      <c r="B236" s="21">
        <v>242</v>
      </c>
      <c r="C236" s="23" t="s">
        <v>339</v>
      </c>
      <c r="D236" s="22" t="s">
        <v>836</v>
      </c>
      <c r="E236" s="20" t="s">
        <v>837</v>
      </c>
      <c r="F236" s="15" t="s">
        <v>96</v>
      </c>
      <c r="G236" t="s">
        <v>54</v>
      </c>
    </row>
    <row r="237" spans="1:10" ht="15.75" thickBot="1" x14ac:dyDescent="0.3">
      <c r="A237" s="20" t="s">
        <v>838</v>
      </c>
      <c r="B237" s="21">
        <v>243</v>
      </c>
      <c r="C237" s="23" t="s">
        <v>367</v>
      </c>
      <c r="D237" s="22" t="s">
        <v>839</v>
      </c>
      <c r="E237" s="20" t="s">
        <v>840</v>
      </c>
      <c r="F237" s="15" t="s">
        <v>96</v>
      </c>
      <c r="G237" t="s">
        <v>54</v>
      </c>
      <c r="J237" t="s">
        <v>156</v>
      </c>
    </row>
    <row r="238" spans="1:10" ht="15.75" thickBot="1" x14ac:dyDescent="0.3">
      <c r="A238" s="11" t="s">
        <v>841</v>
      </c>
      <c r="B238" s="12">
        <v>244</v>
      </c>
      <c r="C238" s="17" t="s">
        <v>419</v>
      </c>
      <c r="D238" s="13" t="s">
        <v>842</v>
      </c>
      <c r="E238" s="11" t="s">
        <v>843</v>
      </c>
      <c r="F238" s="15" t="s">
        <v>65</v>
      </c>
      <c r="G238" t="s">
        <v>54</v>
      </c>
    </row>
    <row r="239" spans="1:10" ht="15.75" thickBot="1" x14ac:dyDescent="0.3">
      <c r="A239" s="20" t="s">
        <v>844</v>
      </c>
      <c r="B239" s="21">
        <v>245</v>
      </c>
      <c r="C239" s="23" t="s">
        <v>847</v>
      </c>
      <c r="D239" s="22" t="s">
        <v>845</v>
      </c>
      <c r="E239" s="20" t="s">
        <v>846</v>
      </c>
      <c r="F239" s="15" t="s">
        <v>96</v>
      </c>
      <c r="G239" t="s">
        <v>54</v>
      </c>
      <c r="J239" t="s">
        <v>156</v>
      </c>
    </row>
    <row r="240" spans="1:10" ht="15.75" thickBot="1" x14ac:dyDescent="0.3">
      <c r="A240" s="20" t="s">
        <v>848</v>
      </c>
      <c r="B240" s="21">
        <v>246</v>
      </c>
      <c r="C240" s="23" t="s">
        <v>634</v>
      </c>
      <c r="D240" s="22" t="s">
        <v>849</v>
      </c>
      <c r="E240" s="20" t="s">
        <v>850</v>
      </c>
      <c r="F240" s="15" t="s">
        <v>96</v>
      </c>
      <c r="G240" t="s">
        <v>54</v>
      </c>
    </row>
    <row r="241" spans="1:10" ht="15.75" thickBot="1" x14ac:dyDescent="0.3">
      <c r="A241" s="20" t="s">
        <v>851</v>
      </c>
      <c r="B241" s="21">
        <v>247</v>
      </c>
      <c r="C241" s="23" t="s">
        <v>339</v>
      </c>
      <c r="D241" s="22" t="s">
        <v>852</v>
      </c>
      <c r="E241" s="20" t="s">
        <v>853</v>
      </c>
      <c r="F241" s="15" t="s">
        <v>96</v>
      </c>
      <c r="G241" t="s">
        <v>54</v>
      </c>
    </row>
    <row r="242" spans="1:10" ht="15.75" thickBot="1" x14ac:dyDescent="0.3">
      <c r="A242" s="11" t="s">
        <v>854</v>
      </c>
      <c r="B242" s="12">
        <v>248</v>
      </c>
      <c r="C242" s="17" t="s">
        <v>469</v>
      </c>
      <c r="D242" s="13" t="s">
        <v>855</v>
      </c>
      <c r="E242" s="11" t="s">
        <v>856</v>
      </c>
      <c r="F242" s="18" t="s">
        <v>65</v>
      </c>
      <c r="G242" t="s">
        <v>54</v>
      </c>
    </row>
    <row r="243" spans="1:10" ht="15.75" thickBot="1" x14ac:dyDescent="0.3">
      <c r="A243" s="20" t="s">
        <v>857</v>
      </c>
      <c r="B243" s="21">
        <v>249</v>
      </c>
      <c r="C243" s="23" t="s">
        <v>387</v>
      </c>
      <c r="D243" s="22" t="s">
        <v>858</v>
      </c>
      <c r="E243" s="20" t="s">
        <v>859</v>
      </c>
      <c r="F243" s="15" t="s">
        <v>96</v>
      </c>
      <c r="G243" t="s">
        <v>54</v>
      </c>
    </row>
    <row r="244" spans="1:10" ht="15.75" thickBot="1" x14ac:dyDescent="0.3">
      <c r="A244" s="11" t="s">
        <v>860</v>
      </c>
      <c r="B244" s="12">
        <v>250</v>
      </c>
      <c r="C244" s="17" t="s">
        <v>476</v>
      </c>
      <c r="D244" s="13" t="s">
        <v>861</v>
      </c>
      <c r="E244" s="11" t="s">
        <v>862</v>
      </c>
      <c r="F244" s="18" t="s">
        <v>65</v>
      </c>
      <c r="G244" t="s">
        <v>54</v>
      </c>
    </row>
    <row r="245" spans="1:10" ht="15.75" thickBot="1" x14ac:dyDescent="0.3">
      <c r="A245" s="20" t="s">
        <v>863</v>
      </c>
      <c r="B245" s="21">
        <v>251</v>
      </c>
      <c r="C245" s="23" t="s">
        <v>866</v>
      </c>
      <c r="D245" s="22" t="s">
        <v>864</v>
      </c>
      <c r="E245" s="20" t="s">
        <v>865</v>
      </c>
      <c r="F245" s="15" t="s">
        <v>96</v>
      </c>
      <c r="G245" t="s">
        <v>54</v>
      </c>
    </row>
    <row r="246" spans="1:10" ht="15.75" thickBot="1" x14ac:dyDescent="0.3">
      <c r="A246" s="20" t="s">
        <v>867</v>
      </c>
      <c r="B246" s="21">
        <v>252</v>
      </c>
      <c r="C246" s="23" t="s">
        <v>367</v>
      </c>
      <c r="D246" s="22" t="s">
        <v>868</v>
      </c>
      <c r="E246" s="20" t="s">
        <v>869</v>
      </c>
      <c r="F246" s="15" t="s">
        <v>96</v>
      </c>
      <c r="G246" t="s">
        <v>54</v>
      </c>
    </row>
    <row r="247" spans="1:10" ht="15.75" thickBot="1" x14ac:dyDescent="0.3">
      <c r="A247" s="20" t="s">
        <v>870</v>
      </c>
      <c r="B247" s="21">
        <v>253</v>
      </c>
      <c r="C247" s="23" t="s">
        <v>286</v>
      </c>
      <c r="D247" s="22" t="s">
        <v>871</v>
      </c>
      <c r="E247" s="20" t="s">
        <v>872</v>
      </c>
      <c r="F247" s="15" t="s">
        <v>96</v>
      </c>
      <c r="G247" t="s">
        <v>54</v>
      </c>
      <c r="J247" t="s">
        <v>156</v>
      </c>
    </row>
    <row r="248" spans="1:10" ht="15.75" thickBot="1" x14ac:dyDescent="0.3">
      <c r="A248" s="20" t="s">
        <v>873</v>
      </c>
      <c r="B248" s="21">
        <v>254</v>
      </c>
      <c r="C248" s="23" t="s">
        <v>271</v>
      </c>
      <c r="D248" s="22" t="s">
        <v>874</v>
      </c>
      <c r="E248" s="20" t="s">
        <v>875</v>
      </c>
      <c r="F248" s="15" t="s">
        <v>96</v>
      </c>
      <c r="G248" t="s">
        <v>54</v>
      </c>
    </row>
    <row r="249" spans="1:10" ht="15.75" thickBot="1" x14ac:dyDescent="0.3">
      <c r="A249" s="20" t="s">
        <v>876</v>
      </c>
      <c r="B249" s="21">
        <v>255</v>
      </c>
      <c r="C249" s="23" t="s">
        <v>351</v>
      </c>
      <c r="D249" s="22" t="s">
        <v>877</v>
      </c>
      <c r="E249" s="20" t="s">
        <v>878</v>
      </c>
      <c r="F249" s="15" t="s">
        <v>96</v>
      </c>
      <c r="G249" t="s">
        <v>54</v>
      </c>
    </row>
    <row r="250" spans="1:10" ht="15.75" thickBot="1" x14ac:dyDescent="0.3">
      <c r="A250" s="20" t="s">
        <v>879</v>
      </c>
      <c r="B250" s="21">
        <v>256</v>
      </c>
      <c r="C250" s="23" t="s">
        <v>882</v>
      </c>
      <c r="D250" s="22" t="s">
        <v>880</v>
      </c>
      <c r="E250" s="20" t="s">
        <v>881</v>
      </c>
      <c r="F250" s="15" t="s">
        <v>96</v>
      </c>
      <c r="G250" t="s">
        <v>54</v>
      </c>
    </row>
    <row r="251" spans="1:10" ht="15.75" thickBot="1" x14ac:dyDescent="0.3">
      <c r="A251" s="20" t="s">
        <v>883</v>
      </c>
      <c r="B251" s="21">
        <v>257</v>
      </c>
      <c r="C251" s="23" t="s">
        <v>628</v>
      </c>
      <c r="D251" s="22" t="s">
        <v>884</v>
      </c>
      <c r="E251" s="20" t="s">
        <v>885</v>
      </c>
      <c r="F251" s="15" t="s">
        <v>96</v>
      </c>
      <c r="G251" t="s">
        <v>54</v>
      </c>
    </row>
    <row r="252" spans="1:10" ht="15.75" thickBot="1" x14ac:dyDescent="0.3">
      <c r="A252" s="20" t="s">
        <v>886</v>
      </c>
      <c r="B252" s="21">
        <v>258</v>
      </c>
      <c r="C252" s="23" t="s">
        <v>889</v>
      </c>
      <c r="D252" s="22" t="s">
        <v>887</v>
      </c>
      <c r="E252" s="20" t="s">
        <v>888</v>
      </c>
      <c r="F252" s="15" t="s">
        <v>96</v>
      </c>
      <c r="G252" t="s">
        <v>54</v>
      </c>
      <c r="J252" t="s">
        <v>156</v>
      </c>
    </row>
    <row r="253" spans="1:10" ht="15.75" thickBot="1" x14ac:dyDescent="0.3">
      <c r="A253" s="11" t="s">
        <v>890</v>
      </c>
      <c r="B253" s="12">
        <v>259</v>
      </c>
      <c r="C253" s="17" t="s">
        <v>387</v>
      </c>
      <c r="D253" s="13" t="s">
        <v>891</v>
      </c>
      <c r="E253" s="11" t="s">
        <v>892</v>
      </c>
      <c r="F253" s="15" t="s">
        <v>65</v>
      </c>
      <c r="G253" t="s">
        <v>54</v>
      </c>
    </row>
    <row r="254" spans="1:10" ht="15.75" thickBot="1" x14ac:dyDescent="0.3">
      <c r="A254" s="11" t="s">
        <v>893</v>
      </c>
      <c r="B254" s="12">
        <v>260</v>
      </c>
      <c r="C254" s="17" t="s">
        <v>105</v>
      </c>
      <c r="D254" s="13" t="s">
        <v>91</v>
      </c>
      <c r="E254" s="11" t="s">
        <v>894</v>
      </c>
      <c r="F254" s="15" t="s">
        <v>65</v>
      </c>
      <c r="G254" t="s">
        <v>66</v>
      </c>
    </row>
    <row r="255" spans="1:10" ht="15.75" thickBot="1" x14ac:dyDescent="0.3">
      <c r="A255" s="11" t="s">
        <v>895</v>
      </c>
      <c r="B255" s="12">
        <v>262</v>
      </c>
      <c r="C255" s="17" t="s">
        <v>898</v>
      </c>
      <c r="D255" s="13" t="s">
        <v>896</v>
      </c>
      <c r="E255" s="11" t="s">
        <v>897</v>
      </c>
      <c r="F255" s="18" t="s">
        <v>65</v>
      </c>
      <c r="G255" t="s">
        <v>54</v>
      </c>
      <c r="I255" t="s">
        <v>155</v>
      </c>
    </row>
    <row r="256" spans="1:10" ht="15.75" thickBot="1" x14ac:dyDescent="0.3">
      <c r="A256" s="11" t="s">
        <v>899</v>
      </c>
      <c r="B256" s="12">
        <v>263</v>
      </c>
      <c r="C256" s="17" t="s">
        <v>902</v>
      </c>
      <c r="D256" s="13" t="s">
        <v>900</v>
      </c>
      <c r="E256" s="11" t="s">
        <v>901</v>
      </c>
      <c r="F256" s="15" t="s">
        <v>65</v>
      </c>
      <c r="G256" t="s">
        <v>54</v>
      </c>
      <c r="I256" t="s">
        <v>155</v>
      </c>
    </row>
    <row r="257" spans="1:10" ht="15.75" thickBot="1" x14ac:dyDescent="0.3">
      <c r="A257" s="11" t="s">
        <v>903</v>
      </c>
      <c r="B257" s="12">
        <v>264</v>
      </c>
      <c r="C257" s="17" t="s">
        <v>906</v>
      </c>
      <c r="D257" s="13" t="s">
        <v>904</v>
      </c>
      <c r="E257" s="11" t="s">
        <v>905</v>
      </c>
      <c r="F257" s="18" t="s">
        <v>65</v>
      </c>
      <c r="G257" t="s">
        <v>54</v>
      </c>
      <c r="J257" t="s">
        <v>156</v>
      </c>
    </row>
    <row r="258" spans="1:10" ht="15.75" thickBot="1" x14ac:dyDescent="0.3">
      <c r="A258" s="20" t="s">
        <v>907</v>
      </c>
      <c r="B258" s="21">
        <v>265</v>
      </c>
      <c r="C258" s="23" t="s">
        <v>105</v>
      </c>
      <c r="D258" s="22" t="s">
        <v>908</v>
      </c>
      <c r="E258" s="20" t="s">
        <v>909</v>
      </c>
      <c r="F258" s="15" t="s">
        <v>96</v>
      </c>
      <c r="G258" t="s">
        <v>54</v>
      </c>
      <c r="J258" t="s">
        <v>156</v>
      </c>
    </row>
    <row r="259" spans="1:10" ht="15.75" thickBot="1" x14ac:dyDescent="0.3">
      <c r="A259" s="11" t="s">
        <v>910</v>
      </c>
      <c r="B259" s="12">
        <v>266</v>
      </c>
      <c r="C259" s="17" t="s">
        <v>313</v>
      </c>
      <c r="D259" s="13" t="s">
        <v>911</v>
      </c>
      <c r="E259" s="11" t="s">
        <v>912</v>
      </c>
      <c r="F259" s="18" t="s">
        <v>65</v>
      </c>
      <c r="G259" t="s">
        <v>54</v>
      </c>
    </row>
    <row r="260" spans="1:10" ht="15.75" thickBot="1" x14ac:dyDescent="0.3">
      <c r="A260" s="11" t="s">
        <v>913</v>
      </c>
      <c r="B260" s="12">
        <v>267</v>
      </c>
      <c r="C260" s="17" t="s">
        <v>916</v>
      </c>
      <c r="D260" s="13" t="s">
        <v>914</v>
      </c>
      <c r="E260" s="11" t="s">
        <v>915</v>
      </c>
      <c r="F260" s="18" t="s">
        <v>65</v>
      </c>
      <c r="G260" t="s">
        <v>54</v>
      </c>
    </row>
    <row r="261" spans="1:10" ht="15.75" thickBot="1" x14ac:dyDescent="0.3">
      <c r="A261" s="20" t="s">
        <v>917</v>
      </c>
      <c r="B261" s="21">
        <v>268</v>
      </c>
      <c r="C261" s="23" t="s">
        <v>291</v>
      </c>
      <c r="D261" s="22" t="s">
        <v>918</v>
      </c>
      <c r="E261" s="20" t="s">
        <v>919</v>
      </c>
      <c r="F261" s="15" t="s">
        <v>96</v>
      </c>
      <c r="G261" t="s">
        <v>54</v>
      </c>
    </row>
    <row r="262" spans="1:10" ht="15.75" thickBot="1" x14ac:dyDescent="0.3">
      <c r="A262" s="20" t="s">
        <v>920</v>
      </c>
      <c r="B262" s="21">
        <v>269</v>
      </c>
      <c r="C262" s="23" t="s">
        <v>291</v>
      </c>
      <c r="D262" s="22" t="s">
        <v>921</v>
      </c>
      <c r="E262" s="20" t="s">
        <v>922</v>
      </c>
      <c r="F262" s="15" t="s">
        <v>96</v>
      </c>
      <c r="G262" t="s">
        <v>54</v>
      </c>
    </row>
    <row r="263" spans="1:10" ht="15.75" thickBot="1" x14ac:dyDescent="0.3">
      <c r="A263" s="11" t="s">
        <v>923</v>
      </c>
      <c r="B263" s="12">
        <v>270</v>
      </c>
      <c r="C263" s="17" t="s">
        <v>926</v>
      </c>
      <c r="D263" s="13" t="s">
        <v>924</v>
      </c>
      <c r="E263" s="11" t="s">
        <v>925</v>
      </c>
      <c r="F263" s="18" t="s">
        <v>65</v>
      </c>
      <c r="G263" t="s">
        <v>54</v>
      </c>
    </row>
    <row r="264" spans="1:10" ht="15.75" thickBot="1" x14ac:dyDescent="0.3">
      <c r="A264" s="11" t="s">
        <v>927</v>
      </c>
      <c r="B264" s="12">
        <v>271</v>
      </c>
      <c r="C264" s="17" t="s">
        <v>930</v>
      </c>
      <c r="D264" s="13" t="s">
        <v>928</v>
      </c>
      <c r="E264" s="11" t="s">
        <v>929</v>
      </c>
      <c r="F264" s="18" t="s">
        <v>65</v>
      </c>
      <c r="G264" t="s">
        <v>54</v>
      </c>
    </row>
    <row r="265" spans="1:10" ht="15.75" thickBot="1" x14ac:dyDescent="0.3">
      <c r="A265" s="11" t="s">
        <v>931</v>
      </c>
      <c r="B265" s="12">
        <v>272</v>
      </c>
      <c r="C265" s="17" t="s">
        <v>934</v>
      </c>
      <c r="D265" s="13" t="s">
        <v>932</v>
      </c>
      <c r="E265" s="11" t="s">
        <v>933</v>
      </c>
      <c r="F265" s="18" t="s">
        <v>65</v>
      </c>
      <c r="G265" t="s">
        <v>54</v>
      </c>
    </row>
    <row r="266" spans="1:10" ht="15.75" thickBot="1" x14ac:dyDescent="0.3">
      <c r="A266" s="20" t="s">
        <v>935</v>
      </c>
      <c r="B266" s="21">
        <v>273</v>
      </c>
      <c r="C266" s="23" t="s">
        <v>476</v>
      </c>
      <c r="D266" s="22" t="s">
        <v>936</v>
      </c>
      <c r="E266" s="20" t="s">
        <v>937</v>
      </c>
      <c r="F266" s="15" t="s">
        <v>96</v>
      </c>
      <c r="G266" t="s">
        <v>54</v>
      </c>
      <c r="J266" t="s">
        <v>156</v>
      </c>
    </row>
    <row r="267" spans="1:10" ht="15.75" thickBot="1" x14ac:dyDescent="0.3">
      <c r="A267" s="11" t="s">
        <v>938</v>
      </c>
      <c r="B267" s="12">
        <v>274</v>
      </c>
      <c r="C267" s="17" t="s">
        <v>628</v>
      </c>
      <c r="D267" s="13" t="s">
        <v>939</v>
      </c>
      <c r="E267" s="11" t="s">
        <v>940</v>
      </c>
      <c r="F267" s="18" t="s">
        <v>65</v>
      </c>
      <c r="G267" t="s">
        <v>54</v>
      </c>
      <c r="J267" t="s">
        <v>156</v>
      </c>
    </row>
    <row r="268" spans="1:10" ht="15.75" thickBot="1" x14ac:dyDescent="0.3">
      <c r="A268" s="11" t="s">
        <v>941</v>
      </c>
      <c r="B268" s="12">
        <v>275</v>
      </c>
      <c r="C268" s="17" t="s">
        <v>242</v>
      </c>
      <c r="D268" s="13" t="s">
        <v>942</v>
      </c>
      <c r="E268" s="11" t="s">
        <v>943</v>
      </c>
      <c r="F268" s="18" t="s">
        <v>65</v>
      </c>
      <c r="G268" t="s">
        <v>54</v>
      </c>
    </row>
    <row r="269" spans="1:10" ht="15.75" thickBot="1" x14ac:dyDescent="0.3">
      <c r="A269" s="20" t="s">
        <v>944</v>
      </c>
      <c r="B269" s="21">
        <v>277</v>
      </c>
      <c r="C269" s="23" t="s">
        <v>947</v>
      </c>
      <c r="D269" s="22" t="s">
        <v>945</v>
      </c>
      <c r="E269" s="20" t="s">
        <v>946</v>
      </c>
      <c r="F269" s="15" t="s">
        <v>96</v>
      </c>
      <c r="G269" t="s">
        <v>54</v>
      </c>
    </row>
    <row r="270" spans="1:10" ht="15.75" thickBot="1" x14ac:dyDescent="0.3">
      <c r="A270" s="20" t="s">
        <v>948</v>
      </c>
      <c r="B270" s="21">
        <v>278</v>
      </c>
      <c r="C270" s="23" t="s">
        <v>367</v>
      </c>
      <c r="D270" s="22" t="s">
        <v>949</v>
      </c>
      <c r="E270" s="20" t="s">
        <v>950</v>
      </c>
      <c r="F270" s="15" t="s">
        <v>96</v>
      </c>
      <c r="G270" t="s">
        <v>54</v>
      </c>
    </row>
    <row r="271" spans="1:10" ht="15.75" thickBot="1" x14ac:dyDescent="0.3">
      <c r="A271" s="20" t="s">
        <v>951</v>
      </c>
      <c r="B271" s="21">
        <v>279</v>
      </c>
      <c r="C271" s="23" t="s">
        <v>351</v>
      </c>
      <c r="D271" s="22" t="s">
        <v>952</v>
      </c>
      <c r="E271" s="20" t="s">
        <v>953</v>
      </c>
      <c r="F271" s="15" t="s">
        <v>96</v>
      </c>
      <c r="G271" t="s">
        <v>54</v>
      </c>
    </row>
    <row r="272" spans="1:10" ht="15.75" thickBot="1" x14ac:dyDescent="0.3">
      <c r="A272" s="20" t="s">
        <v>954</v>
      </c>
      <c r="B272" s="21">
        <v>280</v>
      </c>
      <c r="C272" s="23" t="s">
        <v>414</v>
      </c>
      <c r="D272" s="22" t="s">
        <v>955</v>
      </c>
      <c r="E272" s="20" t="s">
        <v>956</v>
      </c>
      <c r="F272" s="15" t="s">
        <v>96</v>
      </c>
      <c r="G272" t="s">
        <v>54</v>
      </c>
      <c r="J272" t="s">
        <v>156</v>
      </c>
    </row>
    <row r="273" spans="1:10" ht="15.75" thickBot="1" x14ac:dyDescent="0.3">
      <c r="A273" s="11" t="s">
        <v>957</v>
      </c>
      <c r="B273" s="12">
        <v>281</v>
      </c>
      <c r="C273" s="17" t="s">
        <v>960</v>
      </c>
      <c r="D273" s="13" t="s">
        <v>958</v>
      </c>
      <c r="E273" s="11" t="s">
        <v>959</v>
      </c>
      <c r="F273" s="18" t="s">
        <v>65</v>
      </c>
      <c r="G273" t="s">
        <v>54</v>
      </c>
      <c r="J273" t="s">
        <v>156</v>
      </c>
    </row>
    <row r="274" spans="1:10" ht="15.75" thickBot="1" x14ac:dyDescent="0.3">
      <c r="A274" s="20" t="s">
        <v>961</v>
      </c>
      <c r="B274" s="21">
        <v>282</v>
      </c>
      <c r="C274" s="23" t="s">
        <v>145</v>
      </c>
      <c r="D274" s="22" t="s">
        <v>962</v>
      </c>
      <c r="E274" s="20" t="s">
        <v>963</v>
      </c>
      <c r="F274" s="15" t="s">
        <v>96</v>
      </c>
      <c r="G274" t="s">
        <v>54</v>
      </c>
    </row>
    <row r="275" spans="1:10" ht="15.75" thickBot="1" x14ac:dyDescent="0.3">
      <c r="A275" s="11" t="s">
        <v>964</v>
      </c>
      <c r="B275" s="12">
        <v>283</v>
      </c>
      <c r="C275" s="17" t="s">
        <v>967</v>
      </c>
      <c r="D275" s="13" t="s">
        <v>965</v>
      </c>
      <c r="E275" s="11" t="s">
        <v>966</v>
      </c>
      <c r="F275" s="18" t="s">
        <v>65</v>
      </c>
      <c r="G275" t="s">
        <v>54</v>
      </c>
      <c r="J275" t="s">
        <v>156</v>
      </c>
    </row>
    <row r="276" spans="1:10" ht="15.75" thickBot="1" x14ac:dyDescent="0.3">
      <c r="A276" s="20" t="s">
        <v>968</v>
      </c>
      <c r="B276" s="21">
        <v>284</v>
      </c>
      <c r="C276" s="23" t="s">
        <v>254</v>
      </c>
      <c r="D276" s="22" t="s">
        <v>969</v>
      </c>
      <c r="E276" s="20" t="s">
        <v>970</v>
      </c>
      <c r="F276" s="15" t="s">
        <v>96</v>
      </c>
      <c r="G276" t="s">
        <v>54</v>
      </c>
      <c r="J276" t="s">
        <v>156</v>
      </c>
    </row>
    <row r="277" spans="1:10" ht="15.75" thickBot="1" x14ac:dyDescent="0.3">
      <c r="A277" s="20" t="s">
        <v>971</v>
      </c>
      <c r="B277" s="21">
        <v>285</v>
      </c>
      <c r="C277" s="23" t="s">
        <v>286</v>
      </c>
      <c r="D277" s="22" t="s">
        <v>972</v>
      </c>
      <c r="E277" s="20" t="s">
        <v>973</v>
      </c>
      <c r="F277" s="15" t="s">
        <v>96</v>
      </c>
      <c r="G277" t="s">
        <v>54</v>
      </c>
    </row>
    <row r="278" spans="1:10" ht="15.75" thickBot="1" x14ac:dyDescent="0.3">
      <c r="A278" s="11" t="s">
        <v>974</v>
      </c>
      <c r="B278" s="12">
        <v>286</v>
      </c>
      <c r="C278" s="17" t="s">
        <v>233</v>
      </c>
      <c r="D278" s="13" t="s">
        <v>975</v>
      </c>
      <c r="E278" s="11" t="s">
        <v>976</v>
      </c>
      <c r="F278" s="18" t="s">
        <v>65</v>
      </c>
      <c r="G278" t="s">
        <v>54</v>
      </c>
      <c r="J278" t="s">
        <v>156</v>
      </c>
    </row>
    <row r="279" spans="1:10" ht="15.75" thickBot="1" x14ac:dyDescent="0.3">
      <c r="A279" s="20" t="s">
        <v>977</v>
      </c>
      <c r="B279" s="21">
        <v>287</v>
      </c>
      <c r="C279" s="23" t="s">
        <v>414</v>
      </c>
      <c r="D279" s="22" t="s">
        <v>978</v>
      </c>
      <c r="E279" s="20" t="s">
        <v>979</v>
      </c>
      <c r="F279" s="15" t="s">
        <v>96</v>
      </c>
      <c r="G279" t="s">
        <v>54</v>
      </c>
    </row>
    <row r="280" spans="1:10" ht="15.75" thickBot="1" x14ac:dyDescent="0.3">
      <c r="A280" s="11" t="s">
        <v>980</v>
      </c>
      <c r="B280" s="12">
        <v>288</v>
      </c>
      <c r="C280" s="17" t="s">
        <v>983</v>
      </c>
      <c r="D280" s="13" t="s">
        <v>981</v>
      </c>
      <c r="E280" s="11" t="s">
        <v>982</v>
      </c>
      <c r="F280" s="18" t="s">
        <v>65</v>
      </c>
      <c r="G280" t="s">
        <v>54</v>
      </c>
      <c r="J280" t="s">
        <v>156</v>
      </c>
    </row>
    <row r="281" spans="1:10" ht="15.75" thickBot="1" x14ac:dyDescent="0.3">
      <c r="A281" s="11" t="s">
        <v>984</v>
      </c>
      <c r="B281" s="12">
        <v>289</v>
      </c>
      <c r="C281" s="17" t="s">
        <v>987</v>
      </c>
      <c r="D281" s="13" t="s">
        <v>985</v>
      </c>
      <c r="E281" s="11" t="s">
        <v>986</v>
      </c>
      <c r="F281" s="18" t="s">
        <v>65</v>
      </c>
      <c r="G281" t="s">
        <v>54</v>
      </c>
      <c r="J281" t="s">
        <v>156</v>
      </c>
    </row>
    <row r="282" spans="1:10" ht="15.75" thickBot="1" x14ac:dyDescent="0.3">
      <c r="A282" s="20" t="s">
        <v>988</v>
      </c>
      <c r="B282" s="21">
        <v>290</v>
      </c>
      <c r="C282" s="23" t="s">
        <v>414</v>
      </c>
      <c r="D282" s="22" t="s">
        <v>989</v>
      </c>
      <c r="E282" s="20" t="s">
        <v>990</v>
      </c>
      <c r="F282" s="15" t="s">
        <v>96</v>
      </c>
      <c r="G282" t="s">
        <v>54</v>
      </c>
      <c r="H282" t="s">
        <v>86</v>
      </c>
      <c r="J282" t="s">
        <v>156</v>
      </c>
    </row>
    <row r="283" spans="1:10" ht="15.75" thickBot="1" x14ac:dyDescent="0.3">
      <c r="A283" s="20" t="s">
        <v>991</v>
      </c>
      <c r="B283" s="21">
        <v>291</v>
      </c>
      <c r="C283" s="23" t="s">
        <v>414</v>
      </c>
      <c r="D283" s="22" t="s">
        <v>992</v>
      </c>
      <c r="E283" s="20" t="s">
        <v>993</v>
      </c>
      <c r="F283" s="15" t="s">
        <v>96</v>
      </c>
      <c r="G283" t="s">
        <v>54</v>
      </c>
    </row>
    <row r="284" spans="1:10" ht="15.75" thickBot="1" x14ac:dyDescent="0.3">
      <c r="A284" s="11" t="s">
        <v>994</v>
      </c>
      <c r="B284" s="12">
        <v>292</v>
      </c>
      <c r="C284" s="17" t="s">
        <v>105</v>
      </c>
      <c r="D284" s="13" t="s">
        <v>995</v>
      </c>
      <c r="E284" s="11" t="s">
        <v>996</v>
      </c>
      <c r="F284" s="18" t="s">
        <v>65</v>
      </c>
      <c r="G284" t="s">
        <v>54</v>
      </c>
    </row>
    <row r="285" spans="1:10" ht="15.75" thickBot="1" x14ac:dyDescent="0.3">
      <c r="A285" s="11" t="s">
        <v>997</v>
      </c>
      <c r="B285" s="12">
        <v>293</v>
      </c>
      <c r="C285" s="17" t="s">
        <v>154</v>
      </c>
      <c r="D285" s="13" t="s">
        <v>998</v>
      </c>
      <c r="E285" s="11" t="s">
        <v>999</v>
      </c>
      <c r="F285" s="18" t="s">
        <v>96</v>
      </c>
      <c r="G285" t="s">
        <v>54</v>
      </c>
    </row>
    <row r="286" spans="1:10" ht="15.75" thickBot="1" x14ac:dyDescent="0.3">
      <c r="A286" s="11" t="s">
        <v>1000</v>
      </c>
      <c r="B286" s="12">
        <v>294</v>
      </c>
      <c r="C286" s="17" t="s">
        <v>339</v>
      </c>
      <c r="D286" s="13" t="s">
        <v>1001</v>
      </c>
      <c r="E286" s="11" t="s">
        <v>1002</v>
      </c>
      <c r="F286" s="15" t="s">
        <v>65</v>
      </c>
      <c r="G286" t="s">
        <v>54</v>
      </c>
    </row>
    <row r="287" spans="1:10" ht="15.75" thickBot="1" x14ac:dyDescent="0.3">
      <c r="A287" s="11" t="s">
        <v>1003</v>
      </c>
      <c r="B287" s="12">
        <v>295</v>
      </c>
      <c r="C287" s="17" t="s">
        <v>1006</v>
      </c>
      <c r="D287" s="13" t="s">
        <v>1004</v>
      </c>
      <c r="E287" s="11" t="s">
        <v>1005</v>
      </c>
      <c r="F287" s="18" t="s">
        <v>65</v>
      </c>
      <c r="G287" t="s">
        <v>54</v>
      </c>
      <c r="J287" t="s">
        <v>156</v>
      </c>
    </row>
    <row r="288" spans="1:10" ht="15.75" thickBot="1" x14ac:dyDescent="0.3">
      <c r="A288" s="11" t="s">
        <v>1007</v>
      </c>
      <c r="B288" s="12">
        <v>296</v>
      </c>
      <c r="C288" s="17" t="s">
        <v>242</v>
      </c>
      <c r="D288" s="13" t="s">
        <v>1008</v>
      </c>
      <c r="E288" s="11" t="s">
        <v>1009</v>
      </c>
      <c r="F288" s="18" t="s">
        <v>65</v>
      </c>
      <c r="G288" t="s">
        <v>54</v>
      </c>
    </row>
    <row r="289" spans="1:10" ht="15.75" thickBot="1" x14ac:dyDescent="0.3">
      <c r="A289" s="11" t="s">
        <v>1010</v>
      </c>
      <c r="B289" s="12">
        <v>297</v>
      </c>
      <c r="C289" s="17" t="s">
        <v>124</v>
      </c>
      <c r="D289" s="13" t="s">
        <v>1011</v>
      </c>
      <c r="E289" s="11" t="s">
        <v>1012</v>
      </c>
      <c r="F289" s="18" t="s">
        <v>96</v>
      </c>
      <c r="G289" t="s">
        <v>54</v>
      </c>
    </row>
    <row r="290" spans="1:10" ht="15.75" thickBot="1" x14ac:dyDescent="0.3">
      <c r="A290" s="20" t="s">
        <v>1013</v>
      </c>
      <c r="B290" s="21">
        <v>298</v>
      </c>
      <c r="C290" s="23" t="s">
        <v>476</v>
      </c>
      <c r="D290" s="22" t="s">
        <v>1014</v>
      </c>
      <c r="E290" s="20" t="s">
        <v>1015</v>
      </c>
      <c r="F290" s="15" t="s">
        <v>96</v>
      </c>
      <c r="G290" t="s">
        <v>54</v>
      </c>
    </row>
    <row r="291" spans="1:10" ht="15.75" thickBot="1" x14ac:dyDescent="0.3">
      <c r="A291" s="20" t="s">
        <v>1016</v>
      </c>
      <c r="B291" s="21">
        <v>299</v>
      </c>
      <c r="C291" s="23" t="s">
        <v>889</v>
      </c>
      <c r="D291" s="22" t="s">
        <v>1017</v>
      </c>
      <c r="E291" s="20" t="s">
        <v>1018</v>
      </c>
      <c r="F291" s="15" t="s">
        <v>96</v>
      </c>
      <c r="G291" t="s">
        <v>54</v>
      </c>
    </row>
    <row r="292" spans="1:10" ht="15.75" thickBot="1" x14ac:dyDescent="0.3">
      <c r="A292" s="11" t="s">
        <v>1019</v>
      </c>
      <c r="B292" s="12">
        <v>300</v>
      </c>
      <c r="C292" s="17" t="s">
        <v>436</v>
      </c>
      <c r="D292" s="13" t="s">
        <v>1020</v>
      </c>
      <c r="E292" s="11" t="s">
        <v>1021</v>
      </c>
      <c r="F292" s="18" t="s">
        <v>65</v>
      </c>
      <c r="G292" t="s">
        <v>54</v>
      </c>
      <c r="I292" t="s">
        <v>155</v>
      </c>
      <c r="J292" t="s">
        <v>156</v>
      </c>
    </row>
    <row r="293" spans="1:10" ht="15.75" thickBot="1" x14ac:dyDescent="0.3">
      <c r="A293" s="11" t="s">
        <v>1022</v>
      </c>
      <c r="B293" s="12">
        <v>301</v>
      </c>
      <c r="C293" s="17" t="s">
        <v>76</v>
      </c>
      <c r="D293" s="13" t="s">
        <v>1023</v>
      </c>
      <c r="E293" s="11" t="s">
        <v>1024</v>
      </c>
      <c r="F293" s="18" t="s">
        <v>65</v>
      </c>
      <c r="G293" t="s">
        <v>54</v>
      </c>
    </row>
    <row r="294" spans="1:10" ht="15.75" thickBot="1" x14ac:dyDescent="0.3">
      <c r="A294" s="11" t="s">
        <v>1025</v>
      </c>
      <c r="B294" s="12">
        <v>302</v>
      </c>
      <c r="C294" s="17" t="s">
        <v>403</v>
      </c>
      <c r="D294" s="13" t="s">
        <v>1026</v>
      </c>
      <c r="E294" s="11" t="s">
        <v>1027</v>
      </c>
      <c r="F294" s="18" t="s">
        <v>65</v>
      </c>
      <c r="G294" t="s">
        <v>54</v>
      </c>
    </row>
    <row r="295" spans="1:10" ht="15.75" thickBot="1" x14ac:dyDescent="0.3">
      <c r="A295" s="20" t="s">
        <v>1028</v>
      </c>
      <c r="B295" s="21">
        <v>303</v>
      </c>
      <c r="C295" s="23" t="s">
        <v>680</v>
      </c>
      <c r="D295" s="22" t="s">
        <v>1029</v>
      </c>
      <c r="E295" s="20" t="s">
        <v>1030</v>
      </c>
      <c r="F295" s="15" t="s">
        <v>96</v>
      </c>
      <c r="G295" t="s">
        <v>54</v>
      </c>
    </row>
    <row r="296" spans="1:10" ht="15.75" thickBot="1" x14ac:dyDescent="0.3">
      <c r="A296" s="11" t="s">
        <v>1031</v>
      </c>
      <c r="B296" s="12">
        <v>304</v>
      </c>
      <c r="C296" s="17" t="s">
        <v>206</v>
      </c>
      <c r="D296" s="13" t="s">
        <v>1032</v>
      </c>
      <c r="E296" s="11" t="s">
        <v>1033</v>
      </c>
      <c r="F296" s="15" t="s">
        <v>65</v>
      </c>
      <c r="G296" t="s">
        <v>54</v>
      </c>
    </row>
    <row r="297" spans="1:10" ht="15.75" thickBot="1" x14ac:dyDescent="0.3">
      <c r="A297" s="11" t="s">
        <v>1034</v>
      </c>
      <c r="B297" s="12">
        <v>305</v>
      </c>
      <c r="C297" s="17" t="s">
        <v>906</v>
      </c>
      <c r="D297" s="13" t="s">
        <v>1035</v>
      </c>
      <c r="E297" s="11" t="s">
        <v>1036</v>
      </c>
      <c r="F297" s="18" t="s">
        <v>65</v>
      </c>
      <c r="G297" t="s">
        <v>54</v>
      </c>
    </row>
    <row r="298" spans="1:10" ht="15.75" thickBot="1" x14ac:dyDescent="0.3">
      <c r="A298" s="20" t="s">
        <v>1037</v>
      </c>
      <c r="B298" s="21">
        <v>306</v>
      </c>
      <c r="C298" s="23" t="s">
        <v>1006</v>
      </c>
      <c r="D298" s="22" t="s">
        <v>1038</v>
      </c>
      <c r="E298" s="20" t="s">
        <v>699</v>
      </c>
      <c r="F298" s="15" t="s">
        <v>96</v>
      </c>
      <c r="G298" t="s">
        <v>54</v>
      </c>
    </row>
    <row r="299" spans="1:10" ht="15.75" thickBot="1" x14ac:dyDescent="0.3">
      <c r="A299" s="20" t="s">
        <v>1039</v>
      </c>
      <c r="B299" s="21">
        <v>307</v>
      </c>
      <c r="C299" s="23" t="s">
        <v>367</v>
      </c>
      <c r="D299" s="22" t="s">
        <v>1040</v>
      </c>
      <c r="E299" s="20" t="s">
        <v>1041</v>
      </c>
      <c r="F299" s="15" t="s">
        <v>96</v>
      </c>
      <c r="G299" t="s">
        <v>54</v>
      </c>
    </row>
    <row r="300" spans="1:10" ht="15.75" thickBot="1" x14ac:dyDescent="0.3">
      <c r="A300" s="20" t="s">
        <v>1042</v>
      </c>
      <c r="B300" s="21">
        <v>308</v>
      </c>
      <c r="C300" s="23" t="s">
        <v>1045</v>
      </c>
      <c r="D300" s="22" t="s">
        <v>1043</v>
      </c>
      <c r="E300" s="20" t="s">
        <v>1044</v>
      </c>
      <c r="F300" s="15" t="s">
        <v>96</v>
      </c>
      <c r="G300" t="s">
        <v>54</v>
      </c>
    </row>
    <row r="301" spans="1:10" ht="15.75" thickBot="1" x14ac:dyDescent="0.3">
      <c r="A301" s="20" t="s">
        <v>1046</v>
      </c>
      <c r="B301" s="21">
        <v>309</v>
      </c>
      <c r="C301" s="23" t="s">
        <v>1049</v>
      </c>
      <c r="D301" s="22" t="s">
        <v>1047</v>
      </c>
      <c r="E301" s="20" t="s">
        <v>1048</v>
      </c>
      <c r="F301" s="15" t="s">
        <v>96</v>
      </c>
      <c r="G301" t="s">
        <v>54</v>
      </c>
    </row>
    <row r="302" spans="1:10" ht="15.75" thickBot="1" x14ac:dyDescent="0.3">
      <c r="A302" s="20" t="s">
        <v>1050</v>
      </c>
      <c r="B302" s="21">
        <v>310</v>
      </c>
      <c r="C302" s="23" t="s">
        <v>367</v>
      </c>
      <c r="D302" s="22" t="s">
        <v>1051</v>
      </c>
      <c r="E302" s="20" t="s">
        <v>1052</v>
      </c>
      <c r="F302" s="15" t="s">
        <v>96</v>
      </c>
      <c r="G302" t="s">
        <v>54</v>
      </c>
    </row>
    <row r="303" spans="1:10" ht="15.75" thickBot="1" x14ac:dyDescent="0.3">
      <c r="A303" s="20" t="s">
        <v>1053</v>
      </c>
      <c r="B303" s="21">
        <v>312</v>
      </c>
      <c r="C303" s="23" t="s">
        <v>419</v>
      </c>
      <c r="D303" s="22" t="s">
        <v>1054</v>
      </c>
      <c r="E303" s="20" t="s">
        <v>1055</v>
      </c>
      <c r="F303" s="15" t="s">
        <v>96</v>
      </c>
      <c r="G303" t="s">
        <v>54</v>
      </c>
    </row>
    <row r="304" spans="1:10" ht="15.75" thickBot="1" x14ac:dyDescent="0.3">
      <c r="A304" s="11" t="s">
        <v>1056</v>
      </c>
      <c r="B304" s="12">
        <v>313</v>
      </c>
      <c r="C304" s="17" t="s">
        <v>233</v>
      </c>
      <c r="D304" s="13" t="s">
        <v>1057</v>
      </c>
      <c r="E304" s="11" t="s">
        <v>1058</v>
      </c>
      <c r="F304" s="18" t="s">
        <v>65</v>
      </c>
      <c r="G304" t="s">
        <v>54</v>
      </c>
    </row>
    <row r="305" spans="1:10" ht="15.75" thickBot="1" x14ac:dyDescent="0.3">
      <c r="A305" s="20" t="s">
        <v>1059</v>
      </c>
      <c r="B305" s="21">
        <v>314</v>
      </c>
      <c r="C305" s="23" t="s">
        <v>419</v>
      </c>
      <c r="D305" s="22" t="s">
        <v>1060</v>
      </c>
      <c r="E305" s="20" t="s">
        <v>1061</v>
      </c>
      <c r="F305" s="15" t="s">
        <v>96</v>
      </c>
      <c r="G305" t="s">
        <v>54</v>
      </c>
    </row>
    <row r="306" spans="1:10" ht="15.75" thickBot="1" x14ac:dyDescent="0.3">
      <c r="A306" s="20" t="s">
        <v>1062</v>
      </c>
      <c r="B306" s="21">
        <v>315</v>
      </c>
      <c r="C306" s="23" t="s">
        <v>476</v>
      </c>
      <c r="D306" s="22" t="s">
        <v>1063</v>
      </c>
      <c r="E306" s="20" t="s">
        <v>1064</v>
      </c>
      <c r="F306" s="15" t="s">
        <v>96</v>
      </c>
      <c r="G306" t="s">
        <v>54</v>
      </c>
    </row>
    <row r="307" spans="1:10" ht="15.75" thickBot="1" x14ac:dyDescent="0.3">
      <c r="A307" s="20" t="s">
        <v>1065</v>
      </c>
      <c r="B307" s="21">
        <v>316</v>
      </c>
      <c r="C307" s="23" t="s">
        <v>469</v>
      </c>
      <c r="D307" s="22" t="s">
        <v>1066</v>
      </c>
      <c r="E307" s="20" t="s">
        <v>1067</v>
      </c>
      <c r="F307" s="15" t="s">
        <v>96</v>
      </c>
      <c r="G307" t="s">
        <v>54</v>
      </c>
    </row>
    <row r="308" spans="1:10" ht="15.75" thickBot="1" x14ac:dyDescent="0.3">
      <c r="A308" s="11" t="s">
        <v>1068</v>
      </c>
      <c r="B308" s="12">
        <v>317</v>
      </c>
      <c r="C308" s="17" t="s">
        <v>308</v>
      </c>
      <c r="D308" s="13" t="s">
        <v>1069</v>
      </c>
      <c r="E308" s="11" t="s">
        <v>1070</v>
      </c>
      <c r="F308" s="18" t="s">
        <v>65</v>
      </c>
      <c r="G308" t="s">
        <v>54</v>
      </c>
    </row>
    <row r="309" spans="1:10" ht="15.75" thickBot="1" x14ac:dyDescent="0.3">
      <c r="A309" s="11" t="s">
        <v>1071</v>
      </c>
      <c r="B309" s="12">
        <v>318</v>
      </c>
      <c r="C309" s="17" t="s">
        <v>221</v>
      </c>
      <c r="D309" s="13" t="s">
        <v>1072</v>
      </c>
      <c r="E309" s="11" t="s">
        <v>1073</v>
      </c>
      <c r="F309" s="18" t="s">
        <v>65</v>
      </c>
      <c r="G309" t="s">
        <v>54</v>
      </c>
    </row>
    <row r="310" spans="1:10" ht="15.75" thickBot="1" x14ac:dyDescent="0.3">
      <c r="A310" s="20" t="s">
        <v>1074</v>
      </c>
      <c r="B310" s="21">
        <v>319</v>
      </c>
      <c r="C310" s="23" t="s">
        <v>967</v>
      </c>
      <c r="D310" s="22" t="s">
        <v>1075</v>
      </c>
      <c r="E310" s="20" t="s">
        <v>1076</v>
      </c>
      <c r="F310" s="15" t="s">
        <v>96</v>
      </c>
      <c r="G310" t="s">
        <v>54</v>
      </c>
    </row>
    <row r="311" spans="1:10" ht="15.75" thickBot="1" x14ac:dyDescent="0.3">
      <c r="A311" s="20" t="s">
        <v>1077</v>
      </c>
      <c r="B311" s="21">
        <v>320</v>
      </c>
      <c r="C311" s="23" t="s">
        <v>671</v>
      </c>
      <c r="D311" s="22" t="s">
        <v>1078</v>
      </c>
      <c r="E311" s="20" t="s">
        <v>577</v>
      </c>
      <c r="F311" s="15" t="s">
        <v>96</v>
      </c>
      <c r="G311" t="s">
        <v>54</v>
      </c>
    </row>
    <row r="312" spans="1:10" ht="15.75" thickBot="1" x14ac:dyDescent="0.3">
      <c r="A312" s="20" t="s">
        <v>1079</v>
      </c>
      <c r="B312" s="21">
        <v>321</v>
      </c>
      <c r="C312" s="23" t="s">
        <v>387</v>
      </c>
      <c r="D312" s="22" t="s">
        <v>1080</v>
      </c>
      <c r="E312" s="20" t="s">
        <v>1081</v>
      </c>
      <c r="F312" s="15" t="s">
        <v>96</v>
      </c>
      <c r="G312" t="s">
        <v>54</v>
      </c>
    </row>
    <row r="313" spans="1:10" ht="15.75" thickBot="1" x14ac:dyDescent="0.3">
      <c r="A313" s="20" t="s">
        <v>1082</v>
      </c>
      <c r="B313" s="21">
        <v>322</v>
      </c>
      <c r="C313" s="23" t="s">
        <v>303</v>
      </c>
      <c r="D313" s="22" t="s">
        <v>1083</v>
      </c>
      <c r="E313" s="20" t="s">
        <v>1084</v>
      </c>
      <c r="F313" s="15" t="s">
        <v>96</v>
      </c>
      <c r="G313" t="s">
        <v>54</v>
      </c>
    </row>
    <row r="314" spans="1:10" ht="15.75" thickBot="1" x14ac:dyDescent="0.3">
      <c r="A314" s="20" t="s">
        <v>1085</v>
      </c>
      <c r="B314" s="21">
        <v>323</v>
      </c>
      <c r="C314" s="23" t="s">
        <v>308</v>
      </c>
      <c r="D314" s="22" t="s">
        <v>1086</v>
      </c>
      <c r="E314" s="20" t="s">
        <v>1087</v>
      </c>
      <c r="F314" s="15" t="s">
        <v>96</v>
      </c>
      <c r="G314" t="s">
        <v>54</v>
      </c>
    </row>
    <row r="315" spans="1:10" ht="15.75" thickBot="1" x14ac:dyDescent="0.3">
      <c r="A315" s="11" t="s">
        <v>1088</v>
      </c>
      <c r="B315" s="12">
        <v>324</v>
      </c>
      <c r="C315" s="17" t="s">
        <v>233</v>
      </c>
      <c r="D315" s="13" t="s">
        <v>1089</v>
      </c>
      <c r="E315" s="11" t="s">
        <v>1090</v>
      </c>
      <c r="F315" s="18" t="s">
        <v>65</v>
      </c>
      <c r="G315" t="s">
        <v>54</v>
      </c>
    </row>
    <row r="316" spans="1:10" ht="15.75" thickBot="1" x14ac:dyDescent="0.3">
      <c r="A316" s="20" t="s">
        <v>1091</v>
      </c>
      <c r="B316" s="21">
        <v>325</v>
      </c>
      <c r="C316" s="23" t="s">
        <v>1094</v>
      </c>
      <c r="D316" s="22" t="s">
        <v>1092</v>
      </c>
      <c r="E316" s="20" t="s">
        <v>1093</v>
      </c>
      <c r="F316" s="15" t="s">
        <v>96</v>
      </c>
      <c r="G316" t="s">
        <v>54</v>
      </c>
      <c r="J316" t="s">
        <v>156</v>
      </c>
    </row>
    <row r="317" spans="1:10" ht="15.75" thickBot="1" x14ac:dyDescent="0.3">
      <c r="A317" s="20" t="s">
        <v>1095</v>
      </c>
      <c r="B317" s="21">
        <v>326</v>
      </c>
      <c r="C317" s="23" t="s">
        <v>294</v>
      </c>
      <c r="D317" s="22" t="s">
        <v>1096</v>
      </c>
      <c r="E317" s="20" t="s">
        <v>1097</v>
      </c>
      <c r="F317" s="15" t="s">
        <v>96</v>
      </c>
      <c r="G317" t="s">
        <v>54</v>
      </c>
    </row>
    <row r="318" spans="1:10" ht="15.75" thickBot="1" x14ac:dyDescent="0.3">
      <c r="A318" s="11" t="s">
        <v>1098</v>
      </c>
      <c r="B318" s="12">
        <v>327</v>
      </c>
      <c r="C318" s="17" t="s">
        <v>76</v>
      </c>
      <c r="D318" s="13" t="s">
        <v>1099</v>
      </c>
      <c r="E318" s="11" t="s">
        <v>713</v>
      </c>
      <c r="F318" s="15" t="s">
        <v>65</v>
      </c>
      <c r="G318" t="s">
        <v>54</v>
      </c>
    </row>
    <row r="319" spans="1:10" ht="15.75" thickBot="1" x14ac:dyDescent="0.3">
      <c r="A319" s="20" t="s">
        <v>1100</v>
      </c>
      <c r="B319" s="21">
        <v>328</v>
      </c>
      <c r="C319" s="23" t="s">
        <v>291</v>
      </c>
      <c r="D319" s="22" t="s">
        <v>1101</v>
      </c>
      <c r="E319" s="20" t="s">
        <v>779</v>
      </c>
      <c r="F319" s="15" t="s">
        <v>96</v>
      </c>
      <c r="G319" t="s">
        <v>54</v>
      </c>
      <c r="J319" t="s">
        <v>156</v>
      </c>
    </row>
    <row r="320" spans="1:10" ht="15.75" thickBot="1" x14ac:dyDescent="0.3">
      <c r="A320" s="20" t="s">
        <v>1102</v>
      </c>
      <c r="B320" s="21">
        <v>329</v>
      </c>
      <c r="C320" s="23" t="s">
        <v>1105</v>
      </c>
      <c r="D320" s="22" t="s">
        <v>1103</v>
      </c>
      <c r="E320" s="20" t="s">
        <v>1104</v>
      </c>
      <c r="F320" s="15" t="s">
        <v>96</v>
      </c>
      <c r="G320" t="s">
        <v>54</v>
      </c>
    </row>
    <row r="321" spans="1:10" ht="15.75" thickBot="1" x14ac:dyDescent="0.3">
      <c r="A321" s="20" t="s">
        <v>1106</v>
      </c>
      <c r="B321" s="21">
        <v>330</v>
      </c>
      <c r="C321" s="23" t="s">
        <v>124</v>
      </c>
      <c r="D321" s="22" t="s">
        <v>1107</v>
      </c>
      <c r="E321" s="20" t="s">
        <v>786</v>
      </c>
      <c r="F321" s="15" t="s">
        <v>96</v>
      </c>
      <c r="G321" t="s">
        <v>54</v>
      </c>
    </row>
    <row r="322" spans="1:10" ht="15.75" thickBot="1" x14ac:dyDescent="0.3">
      <c r="A322" s="20" t="s">
        <v>1108</v>
      </c>
      <c r="B322" s="21">
        <v>331</v>
      </c>
      <c r="C322" s="23" t="s">
        <v>916</v>
      </c>
      <c r="D322" s="22" t="s">
        <v>1109</v>
      </c>
      <c r="E322" s="20" t="s">
        <v>1110</v>
      </c>
      <c r="F322" s="15" t="s">
        <v>96</v>
      </c>
      <c r="G322" t="s">
        <v>54</v>
      </c>
    </row>
    <row r="323" spans="1:10" ht="15.75" thickBot="1" x14ac:dyDescent="0.3">
      <c r="A323" s="20" t="s">
        <v>1111</v>
      </c>
      <c r="B323" s="21">
        <v>332</v>
      </c>
      <c r="C323" s="23" t="s">
        <v>303</v>
      </c>
      <c r="D323" s="22" t="s">
        <v>1112</v>
      </c>
      <c r="E323" s="20" t="s">
        <v>302</v>
      </c>
      <c r="F323" s="15" t="s">
        <v>96</v>
      </c>
      <c r="G323" t="s">
        <v>54</v>
      </c>
    </row>
    <row r="324" spans="1:10" ht="15.75" thickBot="1" x14ac:dyDescent="0.3">
      <c r="A324" s="20" t="s">
        <v>1113</v>
      </c>
      <c r="B324" s="21">
        <v>333</v>
      </c>
      <c r="C324" s="23" t="s">
        <v>744</v>
      </c>
      <c r="D324" s="22" t="s">
        <v>1114</v>
      </c>
      <c r="E324" s="20" t="s">
        <v>1115</v>
      </c>
      <c r="F324" s="15" t="s">
        <v>96</v>
      </c>
      <c r="G324" t="s">
        <v>54</v>
      </c>
      <c r="J324" t="s">
        <v>156</v>
      </c>
    </row>
    <row r="325" spans="1:10" ht="15.75" thickBot="1" x14ac:dyDescent="0.3">
      <c r="A325" s="20" t="s">
        <v>1116</v>
      </c>
      <c r="B325" s="21">
        <v>334</v>
      </c>
      <c r="C325" s="23" t="s">
        <v>1119</v>
      </c>
      <c r="D325" s="22" t="s">
        <v>1117</v>
      </c>
      <c r="E325" s="20" t="s">
        <v>1118</v>
      </c>
      <c r="F325" s="15" t="s">
        <v>96</v>
      </c>
      <c r="G325" t="s">
        <v>54</v>
      </c>
    </row>
    <row r="326" spans="1:10" ht="15.75" thickBot="1" x14ac:dyDescent="0.3">
      <c r="A326" s="20" t="s">
        <v>1120</v>
      </c>
      <c r="B326" s="21">
        <v>335</v>
      </c>
      <c r="C326" s="23" t="s">
        <v>476</v>
      </c>
      <c r="D326" s="22" t="s">
        <v>1121</v>
      </c>
      <c r="E326" s="20" t="s">
        <v>1122</v>
      </c>
      <c r="F326" s="15" t="s">
        <v>96</v>
      </c>
      <c r="G326" t="s">
        <v>54</v>
      </c>
    </row>
    <row r="327" spans="1:10" ht="15.75" thickBot="1" x14ac:dyDescent="0.3">
      <c r="A327" s="11" t="s">
        <v>1123</v>
      </c>
      <c r="B327" s="12">
        <v>39</v>
      </c>
      <c r="C327" s="17" t="s">
        <v>233</v>
      </c>
      <c r="D327" s="13" t="s">
        <v>1124</v>
      </c>
      <c r="E327" s="11" t="s">
        <v>27</v>
      </c>
      <c r="F327" s="18" t="s">
        <v>65</v>
      </c>
      <c r="G327" t="s">
        <v>54</v>
      </c>
      <c r="H327" t="s">
        <v>86</v>
      </c>
      <c r="J327" t="s">
        <v>156</v>
      </c>
    </row>
    <row r="328" spans="1:10" ht="15.75" thickBot="1" x14ac:dyDescent="0.3">
      <c r="A328" s="20" t="s">
        <v>1125</v>
      </c>
      <c r="B328" s="21">
        <v>337</v>
      </c>
      <c r="C328" s="23" t="s">
        <v>351</v>
      </c>
      <c r="D328" s="22" t="s">
        <v>1126</v>
      </c>
      <c r="E328" s="20" t="s">
        <v>447</v>
      </c>
      <c r="F328" s="15" t="s">
        <v>96</v>
      </c>
      <c r="G328" t="s">
        <v>54</v>
      </c>
    </row>
    <row r="329" spans="1:10" ht="15.75" thickBot="1" x14ac:dyDescent="0.3">
      <c r="A329" s="11" t="s">
        <v>1127</v>
      </c>
      <c r="B329" s="12">
        <v>338</v>
      </c>
      <c r="C329" s="17" t="s">
        <v>145</v>
      </c>
      <c r="D329" s="13" t="s">
        <v>1128</v>
      </c>
      <c r="E329" s="11" t="s">
        <v>1129</v>
      </c>
      <c r="F329" s="15" t="s">
        <v>65</v>
      </c>
      <c r="G329" t="s">
        <v>54</v>
      </c>
      <c r="H329" t="s">
        <v>86</v>
      </c>
      <c r="J329" t="s">
        <v>156</v>
      </c>
    </row>
    <row r="330" spans="1:10" ht="15.75" thickBot="1" x14ac:dyDescent="0.3">
      <c r="A330" s="20" t="s">
        <v>1130</v>
      </c>
      <c r="B330" s="21">
        <v>339</v>
      </c>
      <c r="C330" s="23" t="s">
        <v>367</v>
      </c>
      <c r="D330" s="22" t="s">
        <v>1131</v>
      </c>
      <c r="E330" s="20" t="s">
        <v>1132</v>
      </c>
      <c r="F330" s="15" t="s">
        <v>96</v>
      </c>
      <c r="G330" t="s">
        <v>54</v>
      </c>
      <c r="J330" t="s">
        <v>156</v>
      </c>
    </row>
    <row r="331" spans="1:10" ht="15.75" thickBot="1" x14ac:dyDescent="0.3">
      <c r="A331" s="11" t="s">
        <v>1133</v>
      </c>
      <c r="B331" s="12">
        <v>340</v>
      </c>
      <c r="C331" s="17" t="s">
        <v>105</v>
      </c>
      <c r="D331" s="13" t="s">
        <v>1134</v>
      </c>
      <c r="E331" s="11" t="s">
        <v>1135</v>
      </c>
      <c r="F331" s="18" t="s">
        <v>65</v>
      </c>
      <c r="G331" t="s">
        <v>54</v>
      </c>
    </row>
    <row r="332" spans="1:10" ht="15.75" thickBot="1" x14ac:dyDescent="0.3">
      <c r="A332" s="20" t="s">
        <v>1136</v>
      </c>
      <c r="B332" s="21">
        <v>341</v>
      </c>
      <c r="C332" s="23" t="s">
        <v>403</v>
      </c>
      <c r="D332" s="22" t="s">
        <v>1137</v>
      </c>
      <c r="E332" s="20" t="s">
        <v>16</v>
      </c>
      <c r="F332" s="15" t="s">
        <v>96</v>
      </c>
      <c r="G332" t="s">
        <v>54</v>
      </c>
    </row>
    <row r="333" spans="1:10" ht="15.75" thickBot="1" x14ac:dyDescent="0.3">
      <c r="A333" s="11" t="s">
        <v>1138</v>
      </c>
      <c r="B333" s="12">
        <v>342</v>
      </c>
      <c r="C333" s="17" t="s">
        <v>124</v>
      </c>
      <c r="D333" s="13" t="s">
        <v>1139</v>
      </c>
      <c r="E333" s="11" t="s">
        <v>1140</v>
      </c>
      <c r="F333" s="18" t="s">
        <v>65</v>
      </c>
      <c r="G333" t="s">
        <v>54</v>
      </c>
    </row>
    <row r="334" spans="1:10" ht="15.75" thickBot="1" x14ac:dyDescent="0.3">
      <c r="A334" s="20" t="s">
        <v>1141</v>
      </c>
      <c r="B334" s="21">
        <v>343</v>
      </c>
      <c r="C334" s="23" t="s">
        <v>303</v>
      </c>
      <c r="D334" s="22" t="s">
        <v>1142</v>
      </c>
      <c r="E334" s="20" t="s">
        <v>1143</v>
      </c>
      <c r="F334" s="15" t="s">
        <v>96</v>
      </c>
      <c r="G334" t="s">
        <v>54</v>
      </c>
    </row>
    <row r="335" spans="1:10" ht="15.75" thickBot="1" x14ac:dyDescent="0.3">
      <c r="A335" s="20" t="s">
        <v>1144</v>
      </c>
      <c r="B335" s="21">
        <v>344</v>
      </c>
      <c r="C335" s="23" t="s">
        <v>414</v>
      </c>
      <c r="D335" s="22" t="s">
        <v>1145</v>
      </c>
      <c r="E335" s="20" t="s">
        <v>1146</v>
      </c>
      <c r="F335" s="15" t="s">
        <v>96</v>
      </c>
      <c r="G335" t="s">
        <v>54</v>
      </c>
      <c r="J335" t="s">
        <v>156</v>
      </c>
    </row>
    <row r="336" spans="1:10" ht="15.75" thickBot="1" x14ac:dyDescent="0.3">
      <c r="A336" s="20" t="s">
        <v>1147</v>
      </c>
      <c r="B336" s="21">
        <v>345</v>
      </c>
      <c r="C336" s="23" t="s">
        <v>291</v>
      </c>
      <c r="D336" s="22" t="s">
        <v>1148</v>
      </c>
      <c r="E336" s="20" t="s">
        <v>1149</v>
      </c>
      <c r="F336" s="15" t="s">
        <v>96</v>
      </c>
      <c r="G336" t="s">
        <v>54</v>
      </c>
    </row>
    <row r="337" spans="1:10" ht="15.75" thickBot="1" x14ac:dyDescent="0.3">
      <c r="A337" s="20" t="s">
        <v>1150</v>
      </c>
      <c r="B337" s="21">
        <v>346</v>
      </c>
      <c r="C337" s="23" t="s">
        <v>291</v>
      </c>
      <c r="D337" s="22" t="s">
        <v>1151</v>
      </c>
      <c r="E337" s="20" t="s">
        <v>1149</v>
      </c>
      <c r="F337" s="15" t="s">
        <v>96</v>
      </c>
      <c r="G337" t="s">
        <v>54</v>
      </c>
    </row>
    <row r="338" spans="1:10" ht="15.75" thickBot="1" x14ac:dyDescent="0.3">
      <c r="A338" s="20" t="s">
        <v>1152</v>
      </c>
      <c r="B338" s="21">
        <v>347</v>
      </c>
      <c r="C338" s="23" t="s">
        <v>671</v>
      </c>
      <c r="D338" s="22" t="s">
        <v>1153</v>
      </c>
      <c r="E338" s="20" t="s">
        <v>1154</v>
      </c>
      <c r="F338" s="15" t="s">
        <v>96</v>
      </c>
      <c r="G338" t="s">
        <v>54</v>
      </c>
    </row>
    <row r="339" spans="1:10" ht="15.75" thickBot="1" x14ac:dyDescent="0.3">
      <c r="A339" s="20" t="s">
        <v>1155</v>
      </c>
      <c r="B339" s="21">
        <v>348</v>
      </c>
      <c r="C339" s="23" t="s">
        <v>233</v>
      </c>
      <c r="D339" s="22" t="s">
        <v>1156</v>
      </c>
      <c r="E339" s="20" t="s">
        <v>27</v>
      </c>
      <c r="F339" s="15" t="s">
        <v>96</v>
      </c>
      <c r="G339" t="s">
        <v>54</v>
      </c>
    </row>
    <row r="340" spans="1:10" ht="15.75" thickBot="1" x14ac:dyDescent="0.3">
      <c r="A340" s="20" t="s">
        <v>1157</v>
      </c>
      <c r="B340" s="21">
        <v>352</v>
      </c>
      <c r="C340" s="23" t="s">
        <v>387</v>
      </c>
      <c r="D340" s="22" t="s">
        <v>642</v>
      </c>
      <c r="E340" s="20" t="s">
        <v>1158</v>
      </c>
      <c r="F340" s="15" t="s">
        <v>96</v>
      </c>
      <c r="G340" t="s">
        <v>54</v>
      </c>
    </row>
    <row r="341" spans="1:10" ht="15.75" thickBot="1" x14ac:dyDescent="0.3">
      <c r="A341" s="11" t="s">
        <v>1159</v>
      </c>
      <c r="B341" s="12">
        <v>353</v>
      </c>
      <c r="C341" s="17" t="s">
        <v>124</v>
      </c>
      <c r="D341" s="13" t="s">
        <v>1160</v>
      </c>
      <c r="E341" s="11" t="s">
        <v>1161</v>
      </c>
      <c r="F341" s="18" t="s">
        <v>65</v>
      </c>
      <c r="G341" t="s">
        <v>54</v>
      </c>
    </row>
    <row r="342" spans="1:10" ht="15.75" thickBot="1" x14ac:dyDescent="0.3">
      <c r="A342" s="11" t="s">
        <v>1162</v>
      </c>
      <c r="B342" s="12">
        <v>354</v>
      </c>
      <c r="C342" s="17" t="s">
        <v>233</v>
      </c>
      <c r="D342" s="13" t="s">
        <v>448</v>
      </c>
      <c r="E342" s="11" t="s">
        <v>13</v>
      </c>
      <c r="F342" s="18" t="s">
        <v>65</v>
      </c>
      <c r="G342" t="s">
        <v>66</v>
      </c>
    </row>
    <row r="343" spans="1:10" ht="15.75" thickBot="1" x14ac:dyDescent="0.3">
      <c r="A343" s="11" t="s">
        <v>1163</v>
      </c>
      <c r="B343" s="12">
        <v>356</v>
      </c>
      <c r="C343" s="17" t="s">
        <v>321</v>
      </c>
      <c r="D343" s="13" t="s">
        <v>1164</v>
      </c>
      <c r="E343" s="11" t="s">
        <v>1165</v>
      </c>
      <c r="F343" s="18" t="s">
        <v>65</v>
      </c>
      <c r="G343" t="s">
        <v>54</v>
      </c>
    </row>
    <row r="344" spans="1:10" ht="15.75" thickBot="1" x14ac:dyDescent="0.3">
      <c r="A344" s="20" t="s">
        <v>1166</v>
      </c>
      <c r="B344" s="21">
        <v>357</v>
      </c>
      <c r="C344" s="23" t="s">
        <v>339</v>
      </c>
      <c r="D344" s="22" t="s">
        <v>1167</v>
      </c>
      <c r="E344" s="20" t="s">
        <v>338</v>
      </c>
      <c r="F344" s="15" t="s">
        <v>96</v>
      </c>
      <c r="G344" t="s">
        <v>54</v>
      </c>
      <c r="J344" t="s">
        <v>156</v>
      </c>
    </row>
    <row r="345" spans="1:10" ht="15.75" thickBot="1" x14ac:dyDescent="0.3">
      <c r="A345" s="11" t="s">
        <v>1168</v>
      </c>
      <c r="B345" s="12">
        <v>358</v>
      </c>
      <c r="C345" s="17" t="s">
        <v>105</v>
      </c>
      <c r="D345" s="13" t="s">
        <v>1169</v>
      </c>
      <c r="E345" s="11" t="s">
        <v>909</v>
      </c>
      <c r="F345" s="18" t="s">
        <v>65</v>
      </c>
      <c r="G345" t="s">
        <v>54</v>
      </c>
      <c r="J345" t="s">
        <v>156</v>
      </c>
    </row>
    <row r="346" spans="1:10" ht="15.75" thickBot="1" x14ac:dyDescent="0.3">
      <c r="A346" s="20" t="s">
        <v>1170</v>
      </c>
      <c r="B346" s="21">
        <v>359</v>
      </c>
      <c r="C346" s="23" t="s">
        <v>145</v>
      </c>
      <c r="D346" s="22" t="s">
        <v>1171</v>
      </c>
      <c r="E346" s="20" t="s">
        <v>1172</v>
      </c>
      <c r="F346" s="15" t="s">
        <v>96</v>
      </c>
      <c r="G346" t="s">
        <v>54</v>
      </c>
      <c r="J346" t="s">
        <v>156</v>
      </c>
    </row>
    <row r="347" spans="1:10" ht="15.75" thickBot="1" x14ac:dyDescent="0.3">
      <c r="A347" s="20" t="s">
        <v>1173</v>
      </c>
      <c r="B347" s="21">
        <v>360</v>
      </c>
      <c r="C347" s="23" t="s">
        <v>95</v>
      </c>
      <c r="D347" s="22" t="s">
        <v>1174</v>
      </c>
      <c r="E347" s="20" t="s">
        <v>1175</v>
      </c>
      <c r="F347" s="15" t="s">
        <v>96</v>
      </c>
      <c r="G347" t="s">
        <v>54</v>
      </c>
      <c r="I347" t="s">
        <v>115</v>
      </c>
    </row>
    <row r="348" spans="1:10" ht="15.75" thickBot="1" x14ac:dyDescent="0.3">
      <c r="A348" s="20" t="s">
        <v>1176</v>
      </c>
      <c r="B348" s="21">
        <v>362</v>
      </c>
      <c r="C348" s="23" t="s">
        <v>1179</v>
      </c>
      <c r="D348" s="22" t="s">
        <v>1177</v>
      </c>
      <c r="E348" s="20" t="s">
        <v>1178</v>
      </c>
      <c r="F348" s="15" t="s">
        <v>96</v>
      </c>
      <c r="G348" t="s">
        <v>54</v>
      </c>
      <c r="J348" t="s">
        <v>156</v>
      </c>
    </row>
    <row r="349" spans="1:10" ht="15.75" thickBot="1" x14ac:dyDescent="0.3">
      <c r="A349" s="20" t="s">
        <v>1180</v>
      </c>
      <c r="B349" s="21">
        <v>363</v>
      </c>
      <c r="C349" s="23" t="s">
        <v>414</v>
      </c>
      <c r="D349" s="22" t="s">
        <v>1181</v>
      </c>
      <c r="E349" s="20" t="s">
        <v>1182</v>
      </c>
      <c r="F349" s="15" t="s">
        <v>96</v>
      </c>
      <c r="G349" t="s">
        <v>54</v>
      </c>
      <c r="I349" t="s">
        <v>155</v>
      </c>
      <c r="J349" t="s">
        <v>156</v>
      </c>
    </row>
    <row r="350" spans="1:10" ht="15.75" thickBot="1" x14ac:dyDescent="0.3">
      <c r="A350" s="20" t="s">
        <v>1183</v>
      </c>
      <c r="B350" s="21">
        <v>364</v>
      </c>
      <c r="C350" s="23" t="s">
        <v>419</v>
      </c>
      <c r="D350" s="22" t="s">
        <v>1184</v>
      </c>
      <c r="E350" s="20" t="s">
        <v>1185</v>
      </c>
      <c r="F350" s="15" t="s">
        <v>96</v>
      </c>
      <c r="G350" t="s">
        <v>54</v>
      </c>
    </row>
    <row r="351" spans="1:10" ht="15.75" thickBot="1" x14ac:dyDescent="0.3">
      <c r="A351" s="20" t="s">
        <v>1186</v>
      </c>
      <c r="B351" s="21">
        <v>365</v>
      </c>
      <c r="C351" s="23" t="s">
        <v>294</v>
      </c>
      <c r="D351" s="22" t="s">
        <v>1187</v>
      </c>
      <c r="E351" s="20" t="s">
        <v>1188</v>
      </c>
      <c r="F351" s="15" t="s">
        <v>96</v>
      </c>
      <c r="G351" t="s">
        <v>54</v>
      </c>
    </row>
    <row r="352" spans="1:10" ht="15.75" thickBot="1" x14ac:dyDescent="0.3">
      <c r="A352" s="20" t="s">
        <v>1189</v>
      </c>
      <c r="B352" s="21">
        <v>366</v>
      </c>
      <c r="C352" s="23" t="s">
        <v>286</v>
      </c>
      <c r="D352" s="22" t="s">
        <v>1190</v>
      </c>
      <c r="E352" s="20" t="s">
        <v>396</v>
      </c>
      <c r="F352" s="15" t="s">
        <v>96</v>
      </c>
      <c r="G352" t="s">
        <v>54</v>
      </c>
    </row>
    <row r="353" spans="1:10" ht="15.75" thickBot="1" x14ac:dyDescent="0.3">
      <c r="A353" s="20" t="s">
        <v>1191</v>
      </c>
      <c r="B353" s="21">
        <v>367</v>
      </c>
      <c r="C353" s="23" t="s">
        <v>947</v>
      </c>
      <c r="D353" s="22" t="s">
        <v>1192</v>
      </c>
      <c r="E353" s="20" t="s">
        <v>1193</v>
      </c>
      <c r="F353" s="15" t="s">
        <v>96</v>
      </c>
      <c r="G353" t="s">
        <v>54</v>
      </c>
    </row>
    <row r="354" spans="1:10" ht="15.75" thickBot="1" x14ac:dyDescent="0.3">
      <c r="A354" s="20" t="s">
        <v>1194</v>
      </c>
      <c r="B354" s="21">
        <v>368</v>
      </c>
      <c r="C354" s="23" t="s">
        <v>124</v>
      </c>
      <c r="D354" s="22" t="s">
        <v>1107</v>
      </c>
      <c r="E354" s="20" t="s">
        <v>1195</v>
      </c>
      <c r="F354" s="15" t="s">
        <v>96</v>
      </c>
      <c r="G354" t="s">
        <v>54</v>
      </c>
      <c r="J354" t="s">
        <v>156</v>
      </c>
    </row>
    <row r="355" spans="1:10" ht="15.75" thickBot="1" x14ac:dyDescent="0.3">
      <c r="A355" s="11" t="s">
        <v>1196</v>
      </c>
      <c r="B355" s="12">
        <v>369</v>
      </c>
      <c r="C355" s="17" t="s">
        <v>233</v>
      </c>
      <c r="D355" s="13" t="s">
        <v>1197</v>
      </c>
      <c r="E355" s="11" t="s">
        <v>1198</v>
      </c>
      <c r="F355" s="18" t="s">
        <v>65</v>
      </c>
      <c r="G355" t="s">
        <v>54</v>
      </c>
    </row>
    <row r="356" spans="1:10" ht="15.75" thickBot="1" x14ac:dyDescent="0.3">
      <c r="A356" s="20" t="s">
        <v>1199</v>
      </c>
      <c r="B356" s="21">
        <v>370</v>
      </c>
      <c r="C356" s="23" t="s">
        <v>291</v>
      </c>
      <c r="D356" s="22" t="s">
        <v>352</v>
      </c>
      <c r="E356" s="20" t="s">
        <v>1200</v>
      </c>
      <c r="F356" s="15" t="s">
        <v>96</v>
      </c>
      <c r="G356" t="s">
        <v>66</v>
      </c>
    </row>
    <row r="357" spans="1:10" ht="15.75" thickBot="1" x14ac:dyDescent="0.3">
      <c r="A357" s="20" t="s">
        <v>1201</v>
      </c>
      <c r="B357" s="21">
        <v>371</v>
      </c>
      <c r="C357" s="23" t="s">
        <v>254</v>
      </c>
      <c r="D357" s="22" t="s">
        <v>1202</v>
      </c>
      <c r="E357" s="20" t="s">
        <v>598</v>
      </c>
      <c r="F357" s="15" t="s">
        <v>96</v>
      </c>
      <c r="G357" t="s">
        <v>54</v>
      </c>
    </row>
    <row r="358" spans="1:10" ht="15.75" thickBot="1" x14ac:dyDescent="0.3">
      <c r="A358" s="20" t="s">
        <v>1203</v>
      </c>
      <c r="B358" s="21">
        <v>372</v>
      </c>
      <c r="C358" s="23" t="s">
        <v>250</v>
      </c>
      <c r="D358" s="22" t="s">
        <v>1204</v>
      </c>
      <c r="E358" s="20" t="s">
        <v>1205</v>
      </c>
      <c r="F358" s="15" t="s">
        <v>96</v>
      </c>
      <c r="G358" t="s">
        <v>54</v>
      </c>
    </row>
    <row r="359" spans="1:10" ht="15.75" thickBot="1" x14ac:dyDescent="0.3">
      <c r="A359" s="20" t="s">
        <v>1206</v>
      </c>
      <c r="B359" s="21">
        <v>373</v>
      </c>
      <c r="C359" s="23" t="s">
        <v>414</v>
      </c>
      <c r="D359" s="22" t="s">
        <v>1207</v>
      </c>
      <c r="E359" s="20" t="s">
        <v>413</v>
      </c>
      <c r="F359" s="15" t="s">
        <v>96</v>
      </c>
      <c r="G359" t="s">
        <v>54</v>
      </c>
      <c r="J359" t="s">
        <v>156</v>
      </c>
    </row>
    <row r="360" spans="1:10" ht="15.75" thickBot="1" x14ac:dyDescent="0.3">
      <c r="A360" s="20" t="s">
        <v>1208</v>
      </c>
      <c r="B360" s="21">
        <v>374</v>
      </c>
      <c r="C360" s="23" t="s">
        <v>167</v>
      </c>
      <c r="D360" s="22" t="s">
        <v>1209</v>
      </c>
      <c r="E360" s="20" t="s">
        <v>1210</v>
      </c>
      <c r="F360" s="15" t="s">
        <v>96</v>
      </c>
      <c r="G360" t="s">
        <v>54</v>
      </c>
      <c r="J360" t="s">
        <v>156</v>
      </c>
    </row>
    <row r="361" spans="1:10" ht="15.75" thickBot="1" x14ac:dyDescent="0.3">
      <c r="A361" s="11" t="s">
        <v>1211</v>
      </c>
      <c r="B361" s="12">
        <v>375</v>
      </c>
      <c r="C361" s="17" t="s">
        <v>414</v>
      </c>
      <c r="D361" s="13" t="s">
        <v>685</v>
      </c>
      <c r="E361" s="11" t="s">
        <v>1212</v>
      </c>
      <c r="F361" s="18" t="s">
        <v>65</v>
      </c>
      <c r="G361" t="s">
        <v>54</v>
      </c>
      <c r="J361" t="s">
        <v>156</v>
      </c>
    </row>
    <row r="362" spans="1:10" ht="15.75" thickBot="1" x14ac:dyDescent="0.3">
      <c r="A362" s="20" t="s">
        <v>1213</v>
      </c>
      <c r="B362" s="21">
        <v>376</v>
      </c>
      <c r="C362" s="23" t="s">
        <v>271</v>
      </c>
      <c r="D362" s="22" t="s">
        <v>1214</v>
      </c>
      <c r="E362" s="20" t="s">
        <v>1215</v>
      </c>
      <c r="F362" s="15" t="s">
        <v>96</v>
      </c>
      <c r="G362" t="s">
        <v>54</v>
      </c>
    </row>
    <row r="363" spans="1:10" ht="15.75" thickBot="1" x14ac:dyDescent="0.3">
      <c r="A363" s="20" t="s">
        <v>1216</v>
      </c>
      <c r="B363" s="21">
        <v>377</v>
      </c>
      <c r="C363" s="23" t="s">
        <v>172</v>
      </c>
      <c r="D363" s="22" t="s">
        <v>316</v>
      </c>
      <c r="E363" s="20" t="s">
        <v>1217</v>
      </c>
      <c r="F363" s="15" t="s">
        <v>65</v>
      </c>
      <c r="G363" t="s">
        <v>66</v>
      </c>
      <c r="H363" t="s">
        <v>86</v>
      </c>
      <c r="J363" t="s">
        <v>156</v>
      </c>
    </row>
    <row r="364" spans="1:10" ht="15.75" thickBot="1" x14ac:dyDescent="0.3">
      <c r="A364" s="20" t="s">
        <v>1218</v>
      </c>
      <c r="B364" s="21">
        <v>378</v>
      </c>
      <c r="C364" s="23" t="s">
        <v>930</v>
      </c>
      <c r="D364" s="22" t="s">
        <v>1219</v>
      </c>
      <c r="E364" s="20" t="s">
        <v>1220</v>
      </c>
      <c r="F364" s="15" t="s">
        <v>96</v>
      </c>
      <c r="G364" t="s">
        <v>54</v>
      </c>
    </row>
    <row r="365" spans="1:10" ht="15.75" thickBot="1" x14ac:dyDescent="0.3">
      <c r="A365" s="20" t="s">
        <v>1221</v>
      </c>
      <c r="B365" s="21">
        <v>379</v>
      </c>
      <c r="C365" s="23" t="s">
        <v>599</v>
      </c>
      <c r="D365" s="22" t="s">
        <v>1222</v>
      </c>
      <c r="E365" s="20" t="s">
        <v>1223</v>
      </c>
      <c r="F365" s="15" t="s">
        <v>96</v>
      </c>
      <c r="G365" t="s">
        <v>54</v>
      </c>
    </row>
    <row r="366" spans="1:10" ht="15.75" thickBot="1" x14ac:dyDescent="0.3">
      <c r="A366" s="11" t="s">
        <v>1224</v>
      </c>
      <c r="B366" s="12">
        <v>380</v>
      </c>
      <c r="C366" s="17" t="s">
        <v>1227</v>
      </c>
      <c r="D366" s="13" t="s">
        <v>1225</v>
      </c>
      <c r="E366" s="11" t="s">
        <v>1226</v>
      </c>
      <c r="F366" s="18" t="s">
        <v>65</v>
      </c>
      <c r="G366" t="s">
        <v>54</v>
      </c>
    </row>
    <row r="367" spans="1:10" ht="15.75" thickBot="1" x14ac:dyDescent="0.3">
      <c r="A367" s="11" t="s">
        <v>1228</v>
      </c>
      <c r="B367" s="12">
        <v>381</v>
      </c>
      <c r="C367" s="17" t="s">
        <v>780</v>
      </c>
      <c r="D367" s="13" t="s">
        <v>1229</v>
      </c>
      <c r="E367" s="11" t="s">
        <v>1229</v>
      </c>
      <c r="F367" s="18" t="s">
        <v>65</v>
      </c>
      <c r="G367" t="s">
        <v>54</v>
      </c>
    </row>
    <row r="368" spans="1:10" ht="15.75" thickBot="1" x14ac:dyDescent="0.3">
      <c r="A368" s="11" t="s">
        <v>1230</v>
      </c>
      <c r="B368" s="12">
        <v>382</v>
      </c>
      <c r="C368" s="17" t="s">
        <v>233</v>
      </c>
      <c r="D368" s="13" t="s">
        <v>1231</v>
      </c>
      <c r="E368" s="11" t="s">
        <v>1232</v>
      </c>
      <c r="F368" s="18" t="s">
        <v>65</v>
      </c>
      <c r="G368" t="s">
        <v>54</v>
      </c>
    </row>
    <row r="369" spans="1:10" ht="15.75" thickBot="1" x14ac:dyDescent="0.3">
      <c r="A369" s="11" t="s">
        <v>1233</v>
      </c>
      <c r="B369" s="12">
        <v>383</v>
      </c>
      <c r="C369" s="17" t="s">
        <v>671</v>
      </c>
      <c r="D369" s="13" t="s">
        <v>1234</v>
      </c>
      <c r="E369" s="11" t="s">
        <v>1235</v>
      </c>
      <c r="F369" s="18" t="s">
        <v>65</v>
      </c>
      <c r="G369" t="s">
        <v>54</v>
      </c>
      <c r="J369" t="s">
        <v>156</v>
      </c>
    </row>
    <row r="370" spans="1:10" ht="15.75" thickBot="1" x14ac:dyDescent="0.3">
      <c r="A370" s="20" t="s">
        <v>1236</v>
      </c>
      <c r="B370" s="21">
        <v>384</v>
      </c>
      <c r="C370" s="23" t="s">
        <v>271</v>
      </c>
      <c r="D370" s="22" t="s">
        <v>568</v>
      </c>
      <c r="E370" s="20" t="s">
        <v>547</v>
      </c>
      <c r="F370" s="15" t="s">
        <v>96</v>
      </c>
      <c r="G370" t="s">
        <v>66</v>
      </c>
    </row>
    <row r="371" spans="1:10" ht="15.75" thickBot="1" x14ac:dyDescent="0.3">
      <c r="A371" s="20" t="s">
        <v>1237</v>
      </c>
      <c r="B371" s="21">
        <v>385</v>
      </c>
      <c r="C371" s="23" t="s">
        <v>439</v>
      </c>
      <c r="D371" s="22" t="s">
        <v>438</v>
      </c>
      <c r="E371" s="20" t="s">
        <v>32</v>
      </c>
      <c r="F371" s="15" t="s">
        <v>65</v>
      </c>
      <c r="G371" t="s">
        <v>66</v>
      </c>
      <c r="H371" t="s">
        <v>86</v>
      </c>
      <c r="J371" t="s">
        <v>156</v>
      </c>
    </row>
    <row r="372" spans="1:10" ht="15.75" thickBot="1" x14ac:dyDescent="0.3">
      <c r="A372" s="20" t="s">
        <v>1238</v>
      </c>
      <c r="B372" s="21">
        <v>386</v>
      </c>
      <c r="C372" s="23" t="s">
        <v>334</v>
      </c>
      <c r="D372" s="22" t="s">
        <v>1239</v>
      </c>
      <c r="E372" s="20" t="s">
        <v>1240</v>
      </c>
      <c r="F372" s="15" t="s">
        <v>96</v>
      </c>
      <c r="G372" t="s">
        <v>54</v>
      </c>
    </row>
    <row r="373" spans="1:10" ht="15.75" thickBot="1" x14ac:dyDescent="0.3">
      <c r="A373" s="11" t="s">
        <v>1241</v>
      </c>
      <c r="B373" s="12">
        <v>387</v>
      </c>
      <c r="C373" s="17" t="s">
        <v>367</v>
      </c>
      <c r="D373" s="13" t="s">
        <v>1242</v>
      </c>
      <c r="E373" s="11" t="s">
        <v>1243</v>
      </c>
      <c r="F373" s="18" t="s">
        <v>65</v>
      </c>
      <c r="G373" t="s">
        <v>54</v>
      </c>
    </row>
    <row r="374" spans="1:10" ht="15.75" thickBot="1" x14ac:dyDescent="0.3">
      <c r="A374" s="20" t="s">
        <v>1244</v>
      </c>
      <c r="B374" s="21">
        <v>388</v>
      </c>
      <c r="C374" s="23" t="s">
        <v>414</v>
      </c>
      <c r="D374" s="22" t="s">
        <v>1245</v>
      </c>
      <c r="E374" s="20" t="s">
        <v>779</v>
      </c>
      <c r="F374" s="15" t="s">
        <v>96</v>
      </c>
      <c r="G374" t="s">
        <v>54</v>
      </c>
      <c r="J374" t="s">
        <v>156</v>
      </c>
    </row>
    <row r="375" spans="1:10" ht="15.75" thickBot="1" x14ac:dyDescent="0.3">
      <c r="A375" s="20" t="s">
        <v>1246</v>
      </c>
      <c r="B375" s="21">
        <v>391</v>
      </c>
      <c r="C375" s="23" t="s">
        <v>105</v>
      </c>
      <c r="D375" s="22" t="s">
        <v>1247</v>
      </c>
      <c r="E375" s="20" t="s">
        <v>1248</v>
      </c>
      <c r="F375" s="15" t="s">
        <v>96</v>
      </c>
      <c r="G375" t="s">
        <v>54</v>
      </c>
    </row>
    <row r="376" spans="1:10" x14ac:dyDescent="0.25">
      <c r="A376" s="28"/>
      <c r="B376" s="29"/>
      <c r="C376" s="31"/>
      <c r="D376" s="30"/>
      <c r="E376" s="30"/>
    </row>
  </sheetData>
  <conditionalFormatting sqref="D3">
    <cfRule type="duplicateValues" dxfId="10" priority="2"/>
  </conditionalFormatting>
  <conditionalFormatting sqref="D376:E1048576 D3:D150 D2:E2 D152:D375">
    <cfRule type="duplicateValues" dxfId="9" priority="3"/>
  </conditionalFormatting>
  <conditionalFormatting sqref="D151">
    <cfRule type="duplicateValues" dxfId="8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6"/>
  <sheetViews>
    <sheetView workbookViewId="0">
      <selection activeCell="H17" sqref="H17"/>
    </sheetView>
  </sheetViews>
  <sheetFormatPr baseColWidth="10" defaultRowHeight="15" x14ac:dyDescent="0.25"/>
  <cols>
    <col min="3" max="3" width="16.7109375" style="2" bestFit="1" customWidth="1"/>
    <col min="8" max="8" width="26.5703125" bestFit="1" customWidth="1"/>
  </cols>
  <sheetData>
    <row r="1" spans="1:27" x14ac:dyDescent="0.25">
      <c r="A1" t="s">
        <v>1272</v>
      </c>
      <c r="B1" t="s">
        <v>22</v>
      </c>
      <c r="C1" s="2" t="s">
        <v>0</v>
      </c>
      <c r="D1" t="s">
        <v>1</v>
      </c>
      <c r="E1" t="s">
        <v>1337</v>
      </c>
      <c r="F1" t="s">
        <v>2</v>
      </c>
      <c r="G1" s="32" t="s">
        <v>1253</v>
      </c>
      <c r="H1" s="32" t="s">
        <v>1254</v>
      </c>
      <c r="I1" s="32" t="s">
        <v>53</v>
      </c>
      <c r="J1" s="32" t="s">
        <v>56</v>
      </c>
      <c r="K1" s="32" t="s">
        <v>57</v>
      </c>
      <c r="L1" s="32" t="s">
        <v>58</v>
      </c>
      <c r="M1" s="32" t="s">
        <v>1255</v>
      </c>
      <c r="N1" s="33" t="s">
        <v>60</v>
      </c>
      <c r="O1" t="s">
        <v>3</v>
      </c>
      <c r="P1" s="37" t="s">
        <v>1271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V1" t="s">
        <v>9</v>
      </c>
      <c r="W1" t="s">
        <v>10</v>
      </c>
      <c r="X1" t="s">
        <v>11</v>
      </c>
      <c r="Y1" t="s">
        <v>1308</v>
      </c>
      <c r="Z1" t="s">
        <v>12</v>
      </c>
    </row>
    <row r="2" spans="1:27" x14ac:dyDescent="0.25">
      <c r="A2">
        <v>3</v>
      </c>
      <c r="B2">
        <v>1</v>
      </c>
      <c r="C2" s="2">
        <v>4010201001230</v>
      </c>
      <c r="D2">
        <v>92</v>
      </c>
      <c r="E2">
        <v>1</v>
      </c>
      <c r="F2" t="s">
        <v>13</v>
      </c>
      <c r="G2" t="str">
        <f>VLOOKUP(D2,Tabla3[[Columna1]:[Madera]],2,FALSE)</f>
        <v>Rosaceae</v>
      </c>
      <c r="H2" t="str">
        <f>VLOOKUP(D2,Tabla3[[Columna1]:[Madera]],3,FALSE)</f>
        <v>Cotoneaster multiflora</v>
      </c>
      <c r="I2" t="str">
        <f>VLOOKUP(D2,Tabla3[[Columna1]:[Madera]],4,FALSE)</f>
        <v>Holly liso</v>
      </c>
      <c r="J2" t="str">
        <f>VLOOKUP(D2,Tabla3[[Columna1]:[Madera]],5,FALSE)</f>
        <v>F</v>
      </c>
      <c r="K2" t="str">
        <f>VLOOKUP(D2,Tabla3[[Columna1]:[Madera]],6,FALSE)</f>
        <v>No</v>
      </c>
      <c r="L2" t="str">
        <f>VLOOKUP(D2,Tabla3[[Columna1]:[Madera]],7,FALSE)</f>
        <v>Arbóreo</v>
      </c>
      <c r="M2">
        <f>VLOOKUP(D2,Tabla3[[Columna1]:[Madera]],8,FALSE)</f>
        <v>0</v>
      </c>
      <c r="N2" t="str">
        <f>VLOOKUP(D2,Tabla3[[Columna1]:[Madera]],9,FALSE)</f>
        <v>No comerciales</v>
      </c>
      <c r="O2">
        <v>2.5038429999999998</v>
      </c>
      <c r="P2" s="36" t="str">
        <f>IF(O2&lt;=5,"I",IF(O2&lt;=10,"II",IF(O2&lt;=15,"III",IF(O2&lt;=20,"IV",IF(O2&lt;=25,"V","ERROR")))))</f>
        <v>I</v>
      </c>
      <c r="Q2" t="s">
        <v>14</v>
      </c>
      <c r="R2">
        <v>196</v>
      </c>
      <c r="S2">
        <v>4</v>
      </c>
      <c r="T2" s="1">
        <v>39374</v>
      </c>
      <c r="U2">
        <v>98581.232000000004</v>
      </c>
      <c r="V2">
        <v>93356.531000000003</v>
      </c>
      <c r="W2">
        <v>0.15</v>
      </c>
      <c r="X2">
        <v>0.32</v>
      </c>
      <c r="Y2" t="s">
        <v>1309</v>
      </c>
      <c r="Z2" t="s">
        <v>15</v>
      </c>
      <c r="AA2" s="36"/>
    </row>
    <row r="3" spans="1:27" x14ac:dyDescent="0.25">
      <c r="A3">
        <v>3</v>
      </c>
      <c r="B3">
        <v>1</v>
      </c>
      <c r="C3" s="2">
        <v>4010201001225</v>
      </c>
      <c r="D3">
        <v>92</v>
      </c>
      <c r="E3">
        <v>1</v>
      </c>
      <c r="F3" t="s">
        <v>13</v>
      </c>
      <c r="G3" t="str">
        <f>VLOOKUP(D3,Tabla3[[Columna1]:[Madera]],2,FALSE)</f>
        <v>Rosaceae</v>
      </c>
      <c r="H3" t="str">
        <f>VLOOKUP(D3,Tabla3[[Columna1]:[Madera]],3,FALSE)</f>
        <v>Cotoneaster multiflora</v>
      </c>
      <c r="I3" t="str">
        <f>VLOOKUP(D3,Tabla3[[Columna1]:[Madera]],4,FALSE)</f>
        <v>Holly liso</v>
      </c>
      <c r="J3" t="str">
        <f>VLOOKUP(D3,Tabla3[[Columna1]:[Madera]],5,FALSE)</f>
        <v>F</v>
      </c>
      <c r="K3" t="str">
        <f>VLOOKUP(D3,Tabla3[[Columna1]:[Madera]],6,FALSE)</f>
        <v>No</v>
      </c>
      <c r="L3" t="str">
        <f>VLOOKUP(D3,Tabla3[[Columna1]:[Madera]],7,FALSE)</f>
        <v>Arbóreo</v>
      </c>
      <c r="M3">
        <f>VLOOKUP(D3,Tabla3[[Columna1]:[Madera]],8,FALSE)</f>
        <v>0</v>
      </c>
      <c r="N3" t="str">
        <f>VLOOKUP(D3,Tabla3[[Columna1]:[Madera]],9,FALSE)</f>
        <v>No comerciales</v>
      </c>
      <c r="O3">
        <v>3.1099329999999998</v>
      </c>
      <c r="P3" s="36" t="str">
        <f t="shared" ref="P3:P27" si="0">IF(O3&lt;=5,"I",IF(O3&lt;=10,"II",IF(O3&lt;=15,"III",IF(O3&lt;=20,"IV",IF(O3&lt;=25,"V","ERROR")))))</f>
        <v>I</v>
      </c>
      <c r="Q3" t="s">
        <v>14</v>
      </c>
      <c r="R3">
        <v>196</v>
      </c>
      <c r="S3">
        <v>4</v>
      </c>
      <c r="T3" s="1">
        <v>39374</v>
      </c>
      <c r="U3">
        <v>98577.616999999998</v>
      </c>
      <c r="V3">
        <v>93359.569000000003</v>
      </c>
      <c r="W3">
        <v>0.17</v>
      </c>
      <c r="X3">
        <v>0.28999999999999998</v>
      </c>
      <c r="Y3" t="s">
        <v>1309</v>
      </c>
      <c r="Z3" t="s">
        <v>15</v>
      </c>
    </row>
    <row r="4" spans="1:27" x14ac:dyDescent="0.25">
      <c r="A4">
        <v>3</v>
      </c>
      <c r="B4">
        <v>1</v>
      </c>
      <c r="C4" s="2">
        <v>4010201001227</v>
      </c>
      <c r="D4">
        <v>92</v>
      </c>
      <c r="E4">
        <v>1</v>
      </c>
      <c r="F4" t="s">
        <v>13</v>
      </c>
      <c r="G4" t="str">
        <f>VLOOKUP(D4,Tabla3[[Columna1]:[Madera]],2,FALSE)</f>
        <v>Rosaceae</v>
      </c>
      <c r="H4" t="str">
        <f>VLOOKUP(D4,Tabla3[[Columna1]:[Madera]],3,FALSE)</f>
        <v>Cotoneaster multiflora</v>
      </c>
      <c r="I4" t="str">
        <f>VLOOKUP(D4,Tabla3[[Columna1]:[Madera]],4,FALSE)</f>
        <v>Holly liso</v>
      </c>
      <c r="J4" t="str">
        <f>VLOOKUP(D4,Tabla3[[Columna1]:[Madera]],5,FALSE)</f>
        <v>F</v>
      </c>
      <c r="K4" t="str">
        <f>VLOOKUP(D4,Tabla3[[Columna1]:[Madera]],6,FALSE)</f>
        <v>No</v>
      </c>
      <c r="L4" t="str">
        <f>VLOOKUP(D4,Tabla3[[Columna1]:[Madera]],7,FALSE)</f>
        <v>Arbóreo</v>
      </c>
      <c r="M4">
        <f>VLOOKUP(D4,Tabla3[[Columna1]:[Madera]],8,FALSE)</f>
        <v>0</v>
      </c>
      <c r="N4" t="str">
        <f>VLOOKUP(D4,Tabla3[[Columna1]:[Madera]],9,FALSE)</f>
        <v>No comerciales</v>
      </c>
      <c r="O4">
        <v>1.8203279999999999</v>
      </c>
      <c r="P4" s="36" t="str">
        <f t="shared" si="0"/>
        <v>I</v>
      </c>
      <c r="Q4" t="s">
        <v>14</v>
      </c>
      <c r="R4">
        <v>196</v>
      </c>
      <c r="S4">
        <v>4</v>
      </c>
      <c r="T4" s="1">
        <v>39374</v>
      </c>
      <c r="U4">
        <v>98580.074999999997</v>
      </c>
      <c r="V4">
        <v>93359.926000000007</v>
      </c>
      <c r="W4">
        <v>0</v>
      </c>
      <c r="X4">
        <v>0.18</v>
      </c>
      <c r="Y4" t="s">
        <v>1309</v>
      </c>
      <c r="Z4" t="s">
        <v>15</v>
      </c>
    </row>
    <row r="5" spans="1:27" x14ac:dyDescent="0.25">
      <c r="A5">
        <v>3</v>
      </c>
      <c r="B5">
        <v>1</v>
      </c>
      <c r="C5" s="2">
        <v>4010201001226</v>
      </c>
      <c r="D5">
        <v>92</v>
      </c>
      <c r="E5">
        <v>1</v>
      </c>
      <c r="F5" t="s">
        <v>13</v>
      </c>
      <c r="G5" t="str">
        <f>VLOOKUP(D5,Tabla3[[Columna1]:[Madera]],2,FALSE)</f>
        <v>Rosaceae</v>
      </c>
      <c r="H5" t="str">
        <f>VLOOKUP(D5,Tabla3[[Columna1]:[Madera]],3,FALSE)</f>
        <v>Cotoneaster multiflora</v>
      </c>
      <c r="I5" t="str">
        <f>VLOOKUP(D5,Tabla3[[Columna1]:[Madera]],4,FALSE)</f>
        <v>Holly liso</v>
      </c>
      <c r="J5" t="str">
        <f>VLOOKUP(D5,Tabla3[[Columna1]:[Madera]],5,FALSE)</f>
        <v>F</v>
      </c>
      <c r="K5" t="str">
        <f>VLOOKUP(D5,Tabla3[[Columna1]:[Madera]],6,FALSE)</f>
        <v>No</v>
      </c>
      <c r="L5" t="str">
        <f>VLOOKUP(D5,Tabla3[[Columna1]:[Madera]],7,FALSE)</f>
        <v>Arbóreo</v>
      </c>
      <c r="M5">
        <f>VLOOKUP(D5,Tabla3[[Columna1]:[Madera]],8,FALSE)</f>
        <v>0</v>
      </c>
      <c r="N5" t="str">
        <f>VLOOKUP(D5,Tabla3[[Columna1]:[Madera]],9,FALSE)</f>
        <v>No comerciales</v>
      </c>
      <c r="O5">
        <v>3.6445820000000002</v>
      </c>
      <c r="P5" s="36" t="str">
        <f t="shared" si="0"/>
        <v>I</v>
      </c>
      <c r="Q5" t="s">
        <v>14</v>
      </c>
      <c r="R5">
        <v>196</v>
      </c>
      <c r="S5">
        <v>4</v>
      </c>
      <c r="T5" s="1">
        <v>39374</v>
      </c>
      <c r="U5">
        <v>98578.100999999995</v>
      </c>
      <c r="V5">
        <v>93361.547000000006</v>
      </c>
      <c r="W5">
        <v>0.24</v>
      </c>
      <c r="X5">
        <v>0.52</v>
      </c>
      <c r="Y5" t="s">
        <v>1309</v>
      </c>
      <c r="Z5" t="s">
        <v>15</v>
      </c>
    </row>
    <row r="6" spans="1:27" x14ac:dyDescent="0.25">
      <c r="A6">
        <v>3</v>
      </c>
      <c r="B6">
        <v>1</v>
      </c>
      <c r="C6" s="2">
        <v>4010104000534</v>
      </c>
      <c r="D6">
        <v>51</v>
      </c>
      <c r="E6">
        <v>1</v>
      </c>
      <c r="F6" t="s">
        <v>16</v>
      </c>
      <c r="G6" t="str">
        <f>VLOOKUP(D6,Tabla3[[Columna1]:[Madera]],2,FALSE)</f>
        <v>Fabaceae</v>
      </c>
      <c r="H6" t="str">
        <f>VLOOKUP(D6,Tabla3[[Columna1]:[Madera]],3,FALSE)</f>
        <v>Senna multiglandulosa</v>
      </c>
      <c r="I6" t="str">
        <f>VLOOKUP(D6,Tabla3[[Columna1]:[Madera]],4,FALSE)</f>
        <v>Alcaparro enano</v>
      </c>
      <c r="J6" t="str">
        <f>VLOOKUP(D6,Tabla3[[Columna1]:[Madera]],5,FALSE)</f>
        <v>N</v>
      </c>
      <c r="K6" t="str">
        <f>VLOOKUP(D6,Tabla3[[Columna1]:[Madera]],6,FALSE)</f>
        <v>si</v>
      </c>
      <c r="L6">
        <f>VLOOKUP(D6,Tabla3[[Columna1]:[Madera]],7,FALSE)</f>
        <v>0</v>
      </c>
      <c r="M6">
        <f>VLOOKUP(D6,Tabla3[[Columna1]:[Madera]],8,FALSE)</f>
        <v>0</v>
      </c>
      <c r="N6">
        <f>VLOOKUP(D6,Tabla3[[Columna1]:[Madera]],9,FALSE)</f>
        <v>0</v>
      </c>
      <c r="O6">
        <v>1.2</v>
      </c>
      <c r="P6" s="36" t="str">
        <f t="shared" si="0"/>
        <v>I</v>
      </c>
      <c r="Q6" t="s">
        <v>17</v>
      </c>
      <c r="R6">
        <v>204</v>
      </c>
      <c r="S6">
        <v>4</v>
      </c>
      <c r="T6" s="1">
        <v>41346.602638888886</v>
      </c>
      <c r="U6">
        <v>98627.362999999998</v>
      </c>
      <c r="V6">
        <v>93280.260999999999</v>
      </c>
      <c r="W6">
        <v>0</v>
      </c>
      <c r="X6">
        <v>0.06</v>
      </c>
      <c r="Y6" t="s">
        <v>1310</v>
      </c>
      <c r="Z6" t="s">
        <v>21</v>
      </c>
    </row>
    <row r="7" spans="1:27" x14ac:dyDescent="0.25">
      <c r="A7">
        <v>3</v>
      </c>
      <c r="B7">
        <v>1</v>
      </c>
      <c r="C7" s="2">
        <v>4010104000537</v>
      </c>
      <c r="D7">
        <v>190</v>
      </c>
      <c r="E7">
        <v>1</v>
      </c>
      <c r="F7" t="s">
        <v>18</v>
      </c>
      <c r="G7" t="str">
        <f>VLOOKUP(D7,Tabla3[[Columna1]:[Madera]],2,FALSE)</f>
        <v>Solanaceae</v>
      </c>
      <c r="H7" t="str">
        <f>VLOOKUP(D7,Tabla3[[Columna1]:[Madera]],3,FALSE)</f>
        <v>Cestrum spp.</v>
      </c>
      <c r="I7" t="str">
        <f>VLOOKUP(D7,Tabla3[[Columna1]:[Madera]],4,FALSE)</f>
        <v>Caballero de la noche</v>
      </c>
      <c r="J7" t="str">
        <f>VLOOKUP(D7,Tabla3[[Columna1]:[Madera]],5,FALSE)</f>
        <v>N</v>
      </c>
      <c r="K7" t="str">
        <f>VLOOKUP(D7,Tabla3[[Columna1]:[Madera]],6,FALSE)</f>
        <v>No</v>
      </c>
      <c r="L7">
        <f>VLOOKUP(D7,Tabla3[[Columna1]:[Madera]],7,FALSE)</f>
        <v>0</v>
      </c>
      <c r="M7">
        <f>VLOOKUP(D7,Tabla3[[Columna1]:[Madera]],8,FALSE)</f>
        <v>0</v>
      </c>
      <c r="N7" t="str">
        <f>VLOOKUP(D7,Tabla3[[Columna1]:[Madera]],9,FALSE)</f>
        <v>No comerciales</v>
      </c>
      <c r="O7">
        <v>1.2</v>
      </c>
      <c r="P7" s="36" t="str">
        <f t="shared" si="0"/>
        <v>I</v>
      </c>
      <c r="Q7" t="s">
        <v>17</v>
      </c>
      <c r="R7">
        <v>204</v>
      </c>
      <c r="S7">
        <v>4</v>
      </c>
      <c r="T7" s="1">
        <v>41346.602696759262</v>
      </c>
      <c r="U7">
        <v>98622.634000000005</v>
      </c>
      <c r="V7">
        <v>93282.251000000004</v>
      </c>
      <c r="W7">
        <v>0</v>
      </c>
      <c r="X7">
        <v>0.16</v>
      </c>
      <c r="Y7" t="s">
        <v>1310</v>
      </c>
      <c r="Z7" t="s">
        <v>21</v>
      </c>
    </row>
    <row r="8" spans="1:27" x14ac:dyDescent="0.25">
      <c r="A8">
        <v>3</v>
      </c>
      <c r="B8">
        <v>1</v>
      </c>
      <c r="C8" s="2">
        <v>4010104000539</v>
      </c>
      <c r="D8">
        <v>51</v>
      </c>
      <c r="E8">
        <v>1</v>
      </c>
      <c r="F8" t="s">
        <v>16</v>
      </c>
      <c r="G8" t="str">
        <f>VLOOKUP(D8,Tabla3[[Columna1]:[Madera]],2,FALSE)</f>
        <v>Fabaceae</v>
      </c>
      <c r="H8" t="str">
        <f>VLOOKUP(D8,Tabla3[[Columna1]:[Madera]],3,FALSE)</f>
        <v>Senna multiglandulosa</v>
      </c>
      <c r="I8" t="str">
        <f>VLOOKUP(D8,Tabla3[[Columna1]:[Madera]],4,FALSE)</f>
        <v>Alcaparro enano</v>
      </c>
      <c r="J8" t="str">
        <f>VLOOKUP(D8,Tabla3[[Columna1]:[Madera]],5,FALSE)</f>
        <v>N</v>
      </c>
      <c r="K8" t="str">
        <f>VLOOKUP(D8,Tabla3[[Columna1]:[Madera]],6,FALSE)</f>
        <v>si</v>
      </c>
      <c r="L8">
        <f>VLOOKUP(D8,Tabla3[[Columna1]:[Madera]],7,FALSE)</f>
        <v>0</v>
      </c>
      <c r="M8">
        <f>VLOOKUP(D8,Tabla3[[Columna1]:[Madera]],8,FALSE)</f>
        <v>0</v>
      </c>
      <c r="N8">
        <f>VLOOKUP(D8,Tabla3[[Columna1]:[Madera]],9,FALSE)</f>
        <v>0</v>
      </c>
      <c r="O8">
        <v>1.2</v>
      </c>
      <c r="P8" s="36" t="str">
        <f t="shared" si="0"/>
        <v>I</v>
      </c>
      <c r="Q8" t="s">
        <v>17</v>
      </c>
      <c r="R8">
        <v>204</v>
      </c>
      <c r="S8">
        <v>4</v>
      </c>
      <c r="T8" s="1">
        <v>41346.602731481478</v>
      </c>
      <c r="U8">
        <v>98617.732000000004</v>
      </c>
      <c r="V8">
        <v>93283.61</v>
      </c>
      <c r="W8">
        <v>0</v>
      </c>
      <c r="X8">
        <v>0.05</v>
      </c>
      <c r="Y8" t="s">
        <v>1310</v>
      </c>
      <c r="Z8" t="s">
        <v>21</v>
      </c>
    </row>
    <row r="9" spans="1:27" x14ac:dyDescent="0.25">
      <c r="A9">
        <v>3</v>
      </c>
      <c r="B9">
        <v>1</v>
      </c>
      <c r="C9" s="2">
        <v>4010104000548</v>
      </c>
      <c r="D9">
        <v>72</v>
      </c>
      <c r="E9">
        <v>1</v>
      </c>
      <c r="F9" t="s">
        <v>19</v>
      </c>
      <c r="G9" t="str">
        <f>VLOOKUP(D9,Tabla3[[Columna1]:[Madera]],2,FALSE)</f>
        <v>Malvaceae</v>
      </c>
      <c r="H9" t="str">
        <f>VLOOKUP(D9,Tabla3[[Columna1]:[Madera]],3,FALSE)</f>
        <v>Abutilon insigne</v>
      </c>
      <c r="I9" t="str">
        <f>VLOOKUP(D9,Tabla3[[Columna1]:[Madera]],4,FALSE)</f>
        <v>Abutilon blanco</v>
      </c>
      <c r="J9" t="str">
        <f>VLOOKUP(D9,Tabla3[[Columna1]:[Madera]],5,FALSE)</f>
        <v>N</v>
      </c>
      <c r="K9" t="str">
        <f>VLOOKUP(D9,Tabla3[[Columna1]:[Madera]],6,FALSE)</f>
        <v>No</v>
      </c>
      <c r="L9">
        <f>VLOOKUP(D9,Tabla3[[Columna1]:[Madera]],7,FALSE)</f>
        <v>0</v>
      </c>
      <c r="M9">
        <f>VLOOKUP(D9,Tabla3[[Columna1]:[Madera]],8,FALSE)</f>
        <v>0</v>
      </c>
      <c r="N9" t="str">
        <f>VLOOKUP(D9,Tabla3[[Columna1]:[Madera]],9,FALSE)</f>
        <v>No comerciales</v>
      </c>
      <c r="O9">
        <v>1.6</v>
      </c>
      <c r="P9" s="36" t="str">
        <f t="shared" si="0"/>
        <v>I</v>
      </c>
      <c r="Q9" t="s">
        <v>17</v>
      </c>
      <c r="R9">
        <v>204</v>
      </c>
      <c r="S9">
        <v>4</v>
      </c>
      <c r="T9" s="1">
        <v>41346.602905092594</v>
      </c>
      <c r="U9">
        <v>98596.864000000001</v>
      </c>
      <c r="V9">
        <v>93285.918000000005</v>
      </c>
      <c r="W9">
        <v>0</v>
      </c>
      <c r="X9">
        <v>0.12</v>
      </c>
      <c r="Y9" t="s">
        <v>1310</v>
      </c>
      <c r="Z9" t="s">
        <v>21</v>
      </c>
    </row>
    <row r="10" spans="1:27" x14ac:dyDescent="0.25">
      <c r="A10">
        <v>3</v>
      </c>
      <c r="B10">
        <v>1</v>
      </c>
      <c r="C10" s="2">
        <v>4010104000547</v>
      </c>
      <c r="D10">
        <v>51</v>
      </c>
      <c r="E10">
        <v>1</v>
      </c>
      <c r="F10" t="s">
        <v>16</v>
      </c>
      <c r="G10" t="str">
        <f>VLOOKUP(D10,Tabla3[[Columna1]:[Madera]],2,FALSE)</f>
        <v>Fabaceae</v>
      </c>
      <c r="H10" t="str">
        <f>VLOOKUP(D10,Tabla3[[Columna1]:[Madera]],3,FALSE)</f>
        <v>Senna multiglandulosa</v>
      </c>
      <c r="I10" t="str">
        <f>VLOOKUP(D10,Tabla3[[Columna1]:[Madera]],4,FALSE)</f>
        <v>Alcaparro enano</v>
      </c>
      <c r="J10" t="str">
        <f>VLOOKUP(D10,Tabla3[[Columna1]:[Madera]],5,FALSE)</f>
        <v>N</v>
      </c>
      <c r="K10" t="str">
        <f>VLOOKUP(D10,Tabla3[[Columna1]:[Madera]],6,FALSE)</f>
        <v>si</v>
      </c>
      <c r="L10">
        <f>VLOOKUP(D10,Tabla3[[Columna1]:[Madera]],7,FALSE)</f>
        <v>0</v>
      </c>
      <c r="M10">
        <f>VLOOKUP(D10,Tabla3[[Columna1]:[Madera]],8,FALSE)</f>
        <v>0</v>
      </c>
      <c r="N10">
        <f>VLOOKUP(D10,Tabla3[[Columna1]:[Madera]],9,FALSE)</f>
        <v>0</v>
      </c>
      <c r="O10">
        <v>1.2</v>
      </c>
      <c r="P10" s="36" t="str">
        <f t="shared" si="0"/>
        <v>I</v>
      </c>
      <c r="Q10" t="s">
        <v>17</v>
      </c>
      <c r="R10">
        <v>204</v>
      </c>
      <c r="S10">
        <v>4</v>
      </c>
      <c r="T10" s="1">
        <v>41346.602881944447</v>
      </c>
      <c r="U10">
        <v>98601.445999999996</v>
      </c>
      <c r="V10">
        <v>93286.15</v>
      </c>
      <c r="W10">
        <v>0</v>
      </c>
      <c r="X10">
        <v>0.06</v>
      </c>
      <c r="Y10" t="s">
        <v>1310</v>
      </c>
      <c r="Z10" t="s">
        <v>21</v>
      </c>
    </row>
    <row r="11" spans="1:27" x14ac:dyDescent="0.25">
      <c r="A11">
        <v>3</v>
      </c>
      <c r="B11">
        <v>1</v>
      </c>
      <c r="C11" s="2">
        <v>4010104000545</v>
      </c>
      <c r="D11">
        <v>67</v>
      </c>
      <c r="E11">
        <v>1</v>
      </c>
      <c r="F11" t="s">
        <v>20</v>
      </c>
      <c r="G11" t="str">
        <f>VLOOKUP(D11,Tabla3[[Columna1]:[Madera]],2,FALSE)</f>
        <v>Elaeocarpaceae</v>
      </c>
      <c r="H11" t="str">
        <f>VLOOKUP(D11,Tabla3[[Columna1]:[Madera]],3,FALSE)</f>
        <v>Vallea stipularis</v>
      </c>
      <c r="I11" t="str">
        <f>VLOOKUP(D11,Tabla3[[Columna1]:[Madera]],4,FALSE)</f>
        <v>Raque, San juanito</v>
      </c>
      <c r="J11" t="str">
        <f>VLOOKUP(D11,Tabla3[[Columna1]:[Madera]],5,FALSE)</f>
        <v>N</v>
      </c>
      <c r="K11" t="str">
        <f>VLOOKUP(D11,Tabla3[[Columna1]:[Madera]],6,FALSE)</f>
        <v>si</v>
      </c>
      <c r="L11">
        <f>VLOOKUP(D11,Tabla3[[Columna1]:[Madera]],7,FALSE)</f>
        <v>0</v>
      </c>
      <c r="M11">
        <f>VLOOKUP(D11,Tabla3[[Columna1]:[Madera]],8,FALSE)</f>
        <v>0</v>
      </c>
      <c r="N11">
        <f>VLOOKUP(D11,Tabla3[[Columna1]:[Madera]],9,FALSE)</f>
        <v>0</v>
      </c>
      <c r="O11">
        <v>1.9829319999999999</v>
      </c>
      <c r="P11" s="36" t="str">
        <f t="shared" si="0"/>
        <v>I</v>
      </c>
      <c r="Q11" t="s">
        <v>17</v>
      </c>
      <c r="R11">
        <v>204</v>
      </c>
      <c r="S11">
        <v>4</v>
      </c>
      <c r="T11" s="1">
        <v>41346.602847222224</v>
      </c>
      <c r="U11">
        <v>98607.062000000005</v>
      </c>
      <c r="V11">
        <v>93286.194000000003</v>
      </c>
      <c r="W11">
        <v>0</v>
      </c>
      <c r="X11">
        <v>7.0000000000000007E-2</v>
      </c>
      <c r="Y11" t="s">
        <v>1310</v>
      </c>
      <c r="Z11" t="s">
        <v>21</v>
      </c>
    </row>
    <row r="12" spans="1:27" x14ac:dyDescent="0.25">
      <c r="A12">
        <v>3</v>
      </c>
      <c r="B12">
        <v>2</v>
      </c>
      <c r="C12" s="2">
        <v>4010201001230</v>
      </c>
      <c r="D12">
        <v>92</v>
      </c>
      <c r="E12">
        <v>1</v>
      </c>
      <c r="F12" t="s">
        <v>13</v>
      </c>
      <c r="G12" t="str">
        <f>VLOOKUP(D12,Tabla3[[Columna1]:[Madera]],2,FALSE)</f>
        <v>Rosaceae</v>
      </c>
      <c r="H12" t="str">
        <f>VLOOKUP(D12,Tabla3[[Columna1]:[Madera]],3,FALSE)</f>
        <v>Cotoneaster multiflora</v>
      </c>
      <c r="I12" t="str">
        <f>VLOOKUP(D12,Tabla3[[Columna1]:[Madera]],4,FALSE)</f>
        <v>Holly liso</v>
      </c>
      <c r="J12" t="str">
        <f>VLOOKUP(D12,Tabla3[[Columna1]:[Madera]],5,FALSE)</f>
        <v>F</v>
      </c>
      <c r="K12" t="str">
        <f>VLOOKUP(D12,Tabla3[[Columna1]:[Madera]],6,FALSE)</f>
        <v>No</v>
      </c>
      <c r="L12" t="str">
        <f>VLOOKUP(D12,Tabla3[[Columna1]:[Madera]],7,FALSE)</f>
        <v>Arbóreo</v>
      </c>
      <c r="M12">
        <f>VLOOKUP(D12,Tabla3[[Columna1]:[Madera]],8,FALSE)</f>
        <v>0</v>
      </c>
      <c r="N12" t="str">
        <f>VLOOKUP(D12,Tabla3[[Columna1]:[Madera]],9,FALSE)</f>
        <v>No comerciales</v>
      </c>
      <c r="O12">
        <v>2.5038429999999998</v>
      </c>
      <c r="P12" s="36" t="str">
        <f t="shared" si="0"/>
        <v>I</v>
      </c>
      <c r="Q12" t="s">
        <v>14</v>
      </c>
      <c r="R12">
        <v>196</v>
      </c>
      <c r="S12">
        <v>4</v>
      </c>
      <c r="T12" s="1">
        <v>39374</v>
      </c>
      <c r="U12">
        <v>98581.232000000004</v>
      </c>
      <c r="V12">
        <v>93356.531000000003</v>
      </c>
      <c r="W12">
        <v>0.15</v>
      </c>
      <c r="X12">
        <v>0.32</v>
      </c>
      <c r="Y12" t="s">
        <v>1309</v>
      </c>
      <c r="Z12" t="s">
        <v>15</v>
      </c>
    </row>
    <row r="13" spans="1:27" x14ac:dyDescent="0.25">
      <c r="A13">
        <v>3</v>
      </c>
      <c r="B13">
        <v>2</v>
      </c>
      <c r="C13" s="2">
        <v>4010201001225</v>
      </c>
      <c r="D13">
        <v>92</v>
      </c>
      <c r="E13">
        <v>1</v>
      </c>
      <c r="F13" t="s">
        <v>13</v>
      </c>
      <c r="G13" t="str">
        <f>VLOOKUP(D13,Tabla3[[Columna1]:[Madera]],2,FALSE)</f>
        <v>Rosaceae</v>
      </c>
      <c r="H13" t="str">
        <f>VLOOKUP(D13,Tabla3[[Columna1]:[Madera]],3,FALSE)</f>
        <v>Cotoneaster multiflora</v>
      </c>
      <c r="I13" t="str">
        <f>VLOOKUP(D13,Tabla3[[Columna1]:[Madera]],4,FALSE)</f>
        <v>Holly liso</v>
      </c>
      <c r="J13" t="str">
        <f>VLOOKUP(D13,Tabla3[[Columna1]:[Madera]],5,FALSE)</f>
        <v>F</v>
      </c>
      <c r="K13" t="str">
        <f>VLOOKUP(D13,Tabla3[[Columna1]:[Madera]],6,FALSE)</f>
        <v>No</v>
      </c>
      <c r="L13" t="str">
        <f>VLOOKUP(D13,Tabla3[[Columna1]:[Madera]],7,FALSE)</f>
        <v>Arbóreo</v>
      </c>
      <c r="M13">
        <f>VLOOKUP(D13,Tabla3[[Columna1]:[Madera]],8,FALSE)</f>
        <v>0</v>
      </c>
      <c r="N13" t="str">
        <f>VLOOKUP(D13,Tabla3[[Columna1]:[Madera]],9,FALSE)</f>
        <v>No comerciales</v>
      </c>
      <c r="O13">
        <v>3.1099329999999998</v>
      </c>
      <c r="P13" s="36" t="str">
        <f t="shared" si="0"/>
        <v>I</v>
      </c>
      <c r="Q13" t="s">
        <v>14</v>
      </c>
      <c r="R13">
        <v>196</v>
      </c>
      <c r="S13">
        <v>4</v>
      </c>
      <c r="T13" s="1">
        <v>39374</v>
      </c>
      <c r="U13">
        <v>98577.616999999998</v>
      </c>
      <c r="V13">
        <v>93359.569000000003</v>
      </c>
      <c r="W13">
        <v>0.17</v>
      </c>
      <c r="X13">
        <v>0.28999999999999998</v>
      </c>
      <c r="Y13" t="s">
        <v>1309</v>
      </c>
      <c r="Z13" t="s">
        <v>15</v>
      </c>
    </row>
    <row r="14" spans="1:27" x14ac:dyDescent="0.25">
      <c r="A14">
        <v>3</v>
      </c>
      <c r="B14">
        <v>2</v>
      </c>
      <c r="C14" s="2">
        <v>4010201001227</v>
      </c>
      <c r="D14">
        <v>92</v>
      </c>
      <c r="E14">
        <v>1</v>
      </c>
      <c r="F14" t="s">
        <v>13</v>
      </c>
      <c r="G14" t="str">
        <f>VLOOKUP(D14,Tabla3[[Columna1]:[Madera]],2,FALSE)</f>
        <v>Rosaceae</v>
      </c>
      <c r="H14" t="str">
        <f>VLOOKUP(D14,Tabla3[[Columna1]:[Madera]],3,FALSE)</f>
        <v>Cotoneaster multiflora</v>
      </c>
      <c r="I14" t="str">
        <f>VLOOKUP(D14,Tabla3[[Columna1]:[Madera]],4,FALSE)</f>
        <v>Holly liso</v>
      </c>
      <c r="J14" t="str">
        <f>VLOOKUP(D14,Tabla3[[Columna1]:[Madera]],5,FALSE)</f>
        <v>F</v>
      </c>
      <c r="K14" t="str">
        <f>VLOOKUP(D14,Tabla3[[Columna1]:[Madera]],6,FALSE)</f>
        <v>No</v>
      </c>
      <c r="L14" t="str">
        <f>VLOOKUP(D14,Tabla3[[Columna1]:[Madera]],7,FALSE)</f>
        <v>Arbóreo</v>
      </c>
      <c r="M14">
        <f>VLOOKUP(D14,Tabla3[[Columna1]:[Madera]],8,FALSE)</f>
        <v>0</v>
      </c>
      <c r="N14" t="str">
        <f>VLOOKUP(D14,Tabla3[[Columna1]:[Madera]],9,FALSE)</f>
        <v>No comerciales</v>
      </c>
      <c r="O14">
        <v>1.8203279999999999</v>
      </c>
      <c r="P14" s="36" t="str">
        <f t="shared" si="0"/>
        <v>I</v>
      </c>
      <c r="Q14" t="s">
        <v>14</v>
      </c>
      <c r="R14">
        <v>196</v>
      </c>
      <c r="S14">
        <v>4</v>
      </c>
      <c r="T14" s="1">
        <v>39374</v>
      </c>
      <c r="U14">
        <v>98580.074999999997</v>
      </c>
      <c r="V14">
        <v>93359.926000000007</v>
      </c>
      <c r="W14">
        <v>0</v>
      </c>
      <c r="X14">
        <v>0.18</v>
      </c>
      <c r="Y14" t="s">
        <v>1309</v>
      </c>
      <c r="Z14" t="s">
        <v>15</v>
      </c>
    </row>
    <row r="15" spans="1:27" x14ac:dyDescent="0.25">
      <c r="A15">
        <v>3</v>
      </c>
      <c r="B15">
        <v>2</v>
      </c>
      <c r="C15" s="2">
        <v>4010201001226</v>
      </c>
      <c r="D15">
        <v>92</v>
      </c>
      <c r="E15">
        <v>1</v>
      </c>
      <c r="F15" t="s">
        <v>13</v>
      </c>
      <c r="G15" t="str">
        <f>VLOOKUP(D15,Tabla3[[Columna1]:[Madera]],2,FALSE)</f>
        <v>Rosaceae</v>
      </c>
      <c r="H15" t="str">
        <f>VLOOKUP(D15,Tabla3[[Columna1]:[Madera]],3,FALSE)</f>
        <v>Cotoneaster multiflora</v>
      </c>
      <c r="I15" t="str">
        <f>VLOOKUP(D15,Tabla3[[Columna1]:[Madera]],4,FALSE)</f>
        <v>Holly liso</v>
      </c>
      <c r="J15" t="str">
        <f>VLOOKUP(D15,Tabla3[[Columna1]:[Madera]],5,FALSE)</f>
        <v>F</v>
      </c>
      <c r="K15" t="str">
        <f>VLOOKUP(D15,Tabla3[[Columna1]:[Madera]],6,FALSE)</f>
        <v>No</v>
      </c>
      <c r="L15" t="str">
        <f>VLOOKUP(D15,Tabla3[[Columna1]:[Madera]],7,FALSE)</f>
        <v>Arbóreo</v>
      </c>
      <c r="M15">
        <f>VLOOKUP(D15,Tabla3[[Columna1]:[Madera]],8,FALSE)</f>
        <v>0</v>
      </c>
      <c r="N15" t="str">
        <f>VLOOKUP(D15,Tabla3[[Columna1]:[Madera]],9,FALSE)</f>
        <v>No comerciales</v>
      </c>
      <c r="O15">
        <v>3.6445820000000002</v>
      </c>
      <c r="P15" s="36" t="str">
        <f t="shared" si="0"/>
        <v>I</v>
      </c>
      <c r="Q15" t="s">
        <v>14</v>
      </c>
      <c r="R15">
        <v>196</v>
      </c>
      <c r="S15">
        <v>4</v>
      </c>
      <c r="T15" s="1">
        <v>39374</v>
      </c>
      <c r="U15">
        <v>98578.100999999995</v>
      </c>
      <c r="V15">
        <v>93361.547000000006</v>
      </c>
      <c r="W15">
        <v>0.24</v>
      </c>
      <c r="X15">
        <v>0.52</v>
      </c>
      <c r="Y15" t="s">
        <v>1309</v>
      </c>
      <c r="Z15" t="s">
        <v>15</v>
      </c>
    </row>
    <row r="16" spans="1:27" x14ac:dyDescent="0.25">
      <c r="A16">
        <v>3</v>
      </c>
      <c r="B16">
        <v>2</v>
      </c>
      <c r="C16" s="2">
        <v>4010104000252</v>
      </c>
      <c r="D16">
        <v>97</v>
      </c>
      <c r="E16">
        <v>1</v>
      </c>
      <c r="F16" t="s">
        <v>23</v>
      </c>
      <c r="G16" t="str">
        <f>VLOOKUP(D16,Tabla3[[Columna1]:[Madera]],2,FALSE)</f>
        <v>Lauraceae</v>
      </c>
      <c r="H16" t="str">
        <f>VLOOKUP(D16,Tabla3[[Columna1]:[Madera]],3,FALSE)</f>
        <v>Persea americana</v>
      </c>
      <c r="I16" t="str">
        <f>VLOOKUP(D16,Tabla3[[Columna1]:[Madera]],4,FALSE)</f>
        <v>Aguacate</v>
      </c>
      <c r="J16" t="str">
        <f>VLOOKUP(D16,Tabla3[[Columna1]:[Madera]],5,FALSE)</f>
        <v>F</v>
      </c>
      <c r="K16" t="str">
        <f>VLOOKUP(D16,Tabla3[[Columna1]:[Madera]],6,FALSE)</f>
        <v>si</v>
      </c>
      <c r="L16" t="str">
        <f>VLOOKUP(D16,Tabla3[[Columna1]:[Madera]],7,FALSE)</f>
        <v>Arbóreo</v>
      </c>
      <c r="M16">
        <f>VLOOKUP(D16,Tabla3[[Columna1]:[Madera]],8,FALSE)</f>
        <v>0</v>
      </c>
      <c r="N16" t="str">
        <f>VLOOKUP(D16,Tabla3[[Columna1]:[Madera]],9,FALSE)</f>
        <v>No comerciales</v>
      </c>
      <c r="O16">
        <v>0.7</v>
      </c>
      <c r="P16" s="36" t="str">
        <f t="shared" si="0"/>
        <v>I</v>
      </c>
      <c r="Q16" t="s">
        <v>24</v>
      </c>
      <c r="R16">
        <v>196</v>
      </c>
      <c r="S16">
        <v>4</v>
      </c>
      <c r="T16" s="1">
        <v>39363</v>
      </c>
      <c r="U16">
        <v>98717.370999999999</v>
      </c>
      <c r="V16">
        <v>92817.930999999997</v>
      </c>
      <c r="W16">
        <v>0</v>
      </c>
      <c r="X16">
        <v>0</v>
      </c>
      <c r="Y16" t="s">
        <v>1309</v>
      </c>
      <c r="Z16" t="s">
        <v>21</v>
      </c>
    </row>
    <row r="17" spans="1:26" x14ac:dyDescent="0.25">
      <c r="A17">
        <v>3</v>
      </c>
      <c r="B17">
        <v>2</v>
      </c>
      <c r="C17" s="2">
        <v>4010104000249</v>
      </c>
      <c r="D17">
        <v>20</v>
      </c>
      <c r="E17">
        <v>1</v>
      </c>
      <c r="F17" t="s">
        <v>25</v>
      </c>
      <c r="G17" t="str">
        <f>VLOOKUP(D17,Tabla3[[Columna1]:[Madera]],2,FALSE)</f>
        <v>Asparagaceae</v>
      </c>
      <c r="H17" t="str">
        <f>VLOOKUP(D17,Tabla3[[Columna1]:[Madera]],3,FALSE)</f>
        <v>Yucca elephantipes</v>
      </c>
      <c r="I17" t="str">
        <f>VLOOKUP(D17,Tabla3[[Columna1]:[Madera]],4,FALSE)</f>
        <v>Palma yuca, palmiche</v>
      </c>
      <c r="J17" t="str">
        <f>VLOOKUP(D17,Tabla3[[Columna1]:[Madera]],5,FALSE)</f>
        <v>F</v>
      </c>
      <c r="K17" t="str">
        <f>VLOOKUP(D17,Tabla3[[Columna1]:[Madera]],6,FALSE)</f>
        <v>si</v>
      </c>
      <c r="L17">
        <f>VLOOKUP(D17,Tabla3[[Columna1]:[Madera]],7,FALSE)</f>
        <v>0</v>
      </c>
      <c r="M17" t="str">
        <f>VLOOKUP(D17,Tabla3[[Columna1]:[Madera]],8,FALSE)</f>
        <v>Resolucion conjunta 001 de 2017</v>
      </c>
      <c r="N17" t="str">
        <f>VLOOKUP(D17,Tabla3[[Columna1]:[Madera]],9,FALSE)</f>
        <v>No comerciales</v>
      </c>
      <c r="O17">
        <v>1</v>
      </c>
      <c r="P17" s="36" t="str">
        <f t="shared" si="0"/>
        <v>I</v>
      </c>
      <c r="Q17" t="s">
        <v>24</v>
      </c>
      <c r="R17">
        <v>196</v>
      </c>
      <c r="S17">
        <v>4</v>
      </c>
      <c r="T17" s="1">
        <v>39363</v>
      </c>
      <c r="U17">
        <v>98717.937000000005</v>
      </c>
      <c r="V17">
        <v>92818.047000000006</v>
      </c>
      <c r="W17">
        <v>0</v>
      </c>
      <c r="X17">
        <v>0</v>
      </c>
      <c r="Y17" t="s">
        <v>1313</v>
      </c>
      <c r="Z17" t="s">
        <v>21</v>
      </c>
    </row>
    <row r="18" spans="1:26" x14ac:dyDescent="0.25">
      <c r="A18">
        <v>3</v>
      </c>
      <c r="B18">
        <v>2</v>
      </c>
      <c r="C18" s="2">
        <v>4010104000233</v>
      </c>
      <c r="D18">
        <v>3</v>
      </c>
      <c r="E18">
        <v>1</v>
      </c>
      <c r="F18" t="s">
        <v>26</v>
      </c>
      <c r="G18" t="str">
        <f>VLOOKUP(D18,Tabla3[[Columna1]:[Madera]],2,FALSE)</f>
        <v>Cupressaceae</v>
      </c>
      <c r="H18" t="str">
        <f>VLOOKUP(D18,Tabla3[[Columna1]:[Madera]],3,FALSE)</f>
        <v>Cupressus lusitanica</v>
      </c>
      <c r="I18" t="str">
        <f>VLOOKUP(D18,Tabla3[[Columna1]:[Madera]],4,FALSE)</f>
        <v>Cipres, Pino cipres, Pino</v>
      </c>
      <c r="J18" t="str">
        <f>VLOOKUP(D18,Tabla3[[Columna1]:[Madera]],5,FALSE)</f>
        <v>F</v>
      </c>
      <c r="K18" t="str">
        <f>VLOOKUP(D18,Tabla3[[Columna1]:[Madera]],6,FALSE)</f>
        <v>si</v>
      </c>
      <c r="L18">
        <f>VLOOKUP(D18,Tabla3[[Columna1]:[Madera]],7,FALSE)</f>
        <v>0</v>
      </c>
      <c r="M18">
        <f>VLOOKUP(D18,Tabla3[[Columna1]:[Madera]],8,FALSE)</f>
        <v>0</v>
      </c>
      <c r="N18">
        <f>VLOOKUP(D18,Tabla3[[Columna1]:[Madera]],9,FALSE)</f>
        <v>0</v>
      </c>
      <c r="O18">
        <v>2.9550459999999998</v>
      </c>
      <c r="P18" s="36" t="str">
        <f t="shared" si="0"/>
        <v>I</v>
      </c>
      <c r="Q18" t="s">
        <v>24</v>
      </c>
      <c r="R18">
        <v>196</v>
      </c>
      <c r="S18">
        <v>4</v>
      </c>
      <c r="T18" s="1">
        <v>39363</v>
      </c>
      <c r="U18">
        <v>98706.932000000001</v>
      </c>
      <c r="V18">
        <v>92830.226999999999</v>
      </c>
      <c r="W18">
        <v>0</v>
      </c>
      <c r="X18">
        <v>0.3</v>
      </c>
      <c r="Y18" t="s">
        <v>1309</v>
      </c>
      <c r="Z18" t="s">
        <v>21</v>
      </c>
    </row>
    <row r="19" spans="1:26" x14ac:dyDescent="0.25">
      <c r="A19">
        <v>3</v>
      </c>
      <c r="B19">
        <v>2</v>
      </c>
      <c r="C19" s="2">
        <v>4010104000232</v>
      </c>
      <c r="D19">
        <v>336</v>
      </c>
      <c r="E19">
        <v>1</v>
      </c>
      <c r="F19" t="s">
        <v>27</v>
      </c>
      <c r="G19" t="str">
        <f>VLOOKUP(D19,Tabla3[[Columna1]:[Madera]],2,FALSE)</f>
        <v>Rosaceae</v>
      </c>
      <c r="H19" t="str">
        <f>VLOOKUP(D19,Tabla3[[Columna1]:[Madera]],3,FALSE)</f>
        <v>Prunus capuli</v>
      </c>
      <c r="I19" t="str">
        <f>VLOOKUP(D19,Tabla3[[Columna1]:[Madera]],4,FALSE)</f>
        <v>Cerezo, capuli</v>
      </c>
      <c r="J19" t="s">
        <v>96</v>
      </c>
      <c r="K19" t="str">
        <f>VLOOKUP(D19,Tabla3[[Columna1]:[Madera]],6,FALSE)</f>
        <v>si</v>
      </c>
      <c r="L19">
        <f>VLOOKUP(D19,Tabla3[[Columna1]:[Madera]],7,FALSE)</f>
        <v>0</v>
      </c>
      <c r="M19">
        <f>VLOOKUP(D19,Tabla3[[Columna1]:[Madera]],8,FALSE)</f>
        <v>0</v>
      </c>
      <c r="N19">
        <f>VLOOKUP(D19,Tabla3[[Columna1]:[Madera]],9,FALSE)</f>
        <v>0</v>
      </c>
      <c r="O19">
        <v>3.165788</v>
      </c>
      <c r="P19" s="36" t="str">
        <f t="shared" si="0"/>
        <v>I</v>
      </c>
      <c r="Q19" t="s">
        <v>24</v>
      </c>
      <c r="R19">
        <v>196</v>
      </c>
      <c r="S19">
        <v>4</v>
      </c>
      <c r="T19" s="1">
        <v>39363</v>
      </c>
      <c r="U19">
        <v>98707.388999999996</v>
      </c>
      <c r="V19">
        <v>92830.626000000004</v>
      </c>
      <c r="W19">
        <v>0</v>
      </c>
      <c r="X19">
        <v>0.33</v>
      </c>
      <c r="Y19" t="s">
        <v>1310</v>
      </c>
      <c r="Z19" t="s">
        <v>21</v>
      </c>
    </row>
    <row r="20" spans="1:26" x14ac:dyDescent="0.25">
      <c r="A20">
        <v>3</v>
      </c>
      <c r="B20">
        <v>2</v>
      </c>
      <c r="C20" s="2">
        <v>4010104000234</v>
      </c>
      <c r="D20">
        <v>141</v>
      </c>
      <c r="E20">
        <v>1</v>
      </c>
      <c r="F20" t="s">
        <v>28</v>
      </c>
      <c r="G20" t="str">
        <f>VLOOKUP(D20,Tabla3[[Columna1]:[Madera]],2,FALSE)</f>
        <v>Araliaceae</v>
      </c>
      <c r="H20" t="str">
        <f>VLOOKUP(D20,Tabla3[[Columna1]:[Madera]],3,FALSE)</f>
        <v>Schefflera monticola</v>
      </c>
      <c r="I20" t="str">
        <f>VLOOKUP(D20,Tabla3[[Columna1]:[Madera]],4,FALSE)</f>
        <v>Schefflera, Pategallina hojipequeña</v>
      </c>
      <c r="J20" t="str">
        <f>VLOOKUP(D20,Tabla3[[Columna1]:[Madera]],5,FALSE)</f>
        <v>F</v>
      </c>
      <c r="K20" t="str">
        <f>VLOOKUP(D20,Tabla3[[Columna1]:[Madera]],6,FALSE)</f>
        <v>si</v>
      </c>
      <c r="L20">
        <f>VLOOKUP(D20,Tabla3[[Columna1]:[Madera]],7,FALSE)</f>
        <v>0</v>
      </c>
      <c r="M20">
        <f>VLOOKUP(D20,Tabla3[[Columna1]:[Madera]],8,FALSE)</f>
        <v>0</v>
      </c>
      <c r="N20">
        <f>VLOOKUP(D20,Tabla3[[Columna1]:[Madera]],9,FALSE)</f>
        <v>0</v>
      </c>
      <c r="O20">
        <v>1</v>
      </c>
      <c r="P20" s="36" t="str">
        <f t="shared" si="0"/>
        <v>I</v>
      </c>
      <c r="Q20" t="s">
        <v>24</v>
      </c>
      <c r="R20">
        <v>196</v>
      </c>
      <c r="S20">
        <v>4</v>
      </c>
      <c r="T20" s="1">
        <v>39363</v>
      </c>
      <c r="U20">
        <v>98704.934999999998</v>
      </c>
      <c r="V20">
        <v>92830.911999999997</v>
      </c>
      <c r="W20">
        <v>0</v>
      </c>
      <c r="X20">
        <v>0</v>
      </c>
      <c r="Y20" t="s">
        <v>1309</v>
      </c>
      <c r="Z20" t="s">
        <v>21</v>
      </c>
    </row>
    <row r="21" spans="1:26" x14ac:dyDescent="0.25">
      <c r="A21">
        <v>3</v>
      </c>
      <c r="B21">
        <v>2</v>
      </c>
      <c r="C21" s="2">
        <v>4010104000253</v>
      </c>
      <c r="D21">
        <v>79</v>
      </c>
      <c r="E21">
        <v>1</v>
      </c>
      <c r="F21" t="s">
        <v>29</v>
      </c>
      <c r="G21" t="str">
        <f>VLOOKUP(D21,Tabla3[[Columna1]:[Madera]],2,FALSE)</f>
        <v>Bignoniaceae</v>
      </c>
      <c r="H21" t="str">
        <f>VLOOKUP(D21,Tabla3[[Columna1]:[Madera]],3,FALSE)</f>
        <v>Tecoma stans</v>
      </c>
      <c r="I21" t="str">
        <f>VLOOKUP(D21,Tabla3[[Columna1]:[Madera]],4,FALSE)</f>
        <v>Chicala, chirlobirlo, flor amarillo</v>
      </c>
      <c r="J21" t="str">
        <f>VLOOKUP(D21,Tabla3[[Columna1]:[Madera]],5,FALSE)</f>
        <v>N</v>
      </c>
      <c r="K21" t="str">
        <f>VLOOKUP(D21,Tabla3[[Columna1]:[Madera]],6,FALSE)</f>
        <v>si</v>
      </c>
      <c r="L21" t="str">
        <f>VLOOKUP(D21,Tabla3[[Columna1]:[Madera]],7,FALSE)</f>
        <v>Arbóreo</v>
      </c>
      <c r="M21">
        <f>VLOOKUP(D21,Tabla3[[Columna1]:[Madera]],8,FALSE)</f>
        <v>0</v>
      </c>
      <c r="N21" t="str">
        <f>VLOOKUP(D21,Tabla3[[Columna1]:[Madera]],9,FALSE)</f>
        <v>No comerciales</v>
      </c>
      <c r="O21">
        <v>1</v>
      </c>
      <c r="P21" s="36" t="str">
        <f t="shared" si="0"/>
        <v>I</v>
      </c>
      <c r="Q21" t="s">
        <v>30</v>
      </c>
      <c r="R21">
        <v>196</v>
      </c>
      <c r="S21">
        <v>4</v>
      </c>
      <c r="T21" s="1">
        <v>39363</v>
      </c>
      <c r="U21">
        <v>98729.919999999998</v>
      </c>
      <c r="V21">
        <v>92842.804000000004</v>
      </c>
      <c r="W21">
        <v>0</v>
      </c>
      <c r="X21">
        <v>0</v>
      </c>
      <c r="Y21" t="s">
        <v>1310</v>
      </c>
      <c r="Z21" t="s">
        <v>21</v>
      </c>
    </row>
    <row r="22" spans="1:26" x14ac:dyDescent="0.25">
      <c r="A22">
        <v>3</v>
      </c>
      <c r="B22">
        <v>2</v>
      </c>
      <c r="C22" s="2">
        <v>4010104000231</v>
      </c>
      <c r="D22">
        <v>76</v>
      </c>
      <c r="E22">
        <v>1</v>
      </c>
      <c r="F22" t="s">
        <v>31</v>
      </c>
      <c r="G22" t="str">
        <f>VLOOKUP(D22,Tabla3[[Columna1]:[Madera]],2,FALSE)</f>
        <v>Caricaceae</v>
      </c>
      <c r="H22" t="str">
        <f>VLOOKUP(D22,Tabla3[[Columna1]:[Madera]],3,FALSE)</f>
        <v>Carica pubescens</v>
      </c>
      <c r="I22" t="str">
        <f>VLOOKUP(D22,Tabla3[[Columna1]:[Madera]],4,FALSE)</f>
        <v>Papayuelo</v>
      </c>
      <c r="J22" t="str">
        <f>VLOOKUP(D22,Tabla3[[Columna1]:[Madera]],5,FALSE)</f>
        <v>N</v>
      </c>
      <c r="K22" t="str">
        <f>VLOOKUP(D22,Tabla3[[Columna1]:[Madera]],6,FALSE)</f>
        <v>si</v>
      </c>
      <c r="L22" t="str">
        <f>VLOOKUP(D22,Tabla3[[Columna1]:[Madera]],7,FALSE)</f>
        <v>Arbóreo</v>
      </c>
      <c r="M22" t="str">
        <f>VLOOKUP(D22,Tabla3[[Columna1]:[Madera]],8,FALSE)</f>
        <v>Resolucion conjunta 001 de 2017</v>
      </c>
      <c r="N22" t="str">
        <f>VLOOKUP(D22,Tabla3[[Columna1]:[Madera]],9,FALSE)</f>
        <v>No comerciales</v>
      </c>
      <c r="O22">
        <v>3.5893389999999998</v>
      </c>
      <c r="P22" s="36" t="str">
        <f t="shared" si="0"/>
        <v>I</v>
      </c>
      <c r="Q22" t="s">
        <v>30</v>
      </c>
      <c r="R22">
        <v>196</v>
      </c>
      <c r="S22">
        <v>4</v>
      </c>
      <c r="T22" s="1">
        <v>39363</v>
      </c>
      <c r="U22">
        <v>98690.217000000004</v>
      </c>
      <c r="V22">
        <v>92851.79</v>
      </c>
      <c r="W22">
        <v>0</v>
      </c>
      <c r="X22">
        <v>0.4</v>
      </c>
      <c r="Y22" t="s">
        <v>1310</v>
      </c>
      <c r="Z22" t="s">
        <v>21</v>
      </c>
    </row>
    <row r="23" spans="1:26" x14ac:dyDescent="0.25">
      <c r="A23">
        <v>3</v>
      </c>
      <c r="B23">
        <v>3</v>
      </c>
      <c r="C23" s="2">
        <v>4010201001230</v>
      </c>
      <c r="D23">
        <v>92</v>
      </c>
      <c r="E23">
        <v>1</v>
      </c>
      <c r="F23" t="s">
        <v>13</v>
      </c>
      <c r="G23" t="str">
        <f>VLOOKUP(D23,Tabla3[[Columna1]:[Madera]],2,FALSE)</f>
        <v>Rosaceae</v>
      </c>
      <c r="H23" t="str">
        <f>VLOOKUP(D23,Tabla3[[Columna1]:[Madera]],3,FALSE)</f>
        <v>Cotoneaster multiflora</v>
      </c>
      <c r="I23" t="str">
        <f>VLOOKUP(D23,Tabla3[[Columna1]:[Madera]],4,FALSE)</f>
        <v>Holly liso</v>
      </c>
      <c r="J23" t="str">
        <f>VLOOKUP(D23,Tabla3[[Columna1]:[Madera]],5,FALSE)</f>
        <v>F</v>
      </c>
      <c r="K23" t="str">
        <f>VLOOKUP(D23,Tabla3[[Columna1]:[Madera]],6,FALSE)</f>
        <v>No</v>
      </c>
      <c r="L23" t="str">
        <f>VLOOKUP(D23,Tabla3[[Columna1]:[Madera]],7,FALSE)</f>
        <v>Arbóreo</v>
      </c>
      <c r="M23">
        <f>VLOOKUP(D23,Tabla3[[Columna1]:[Madera]],8,FALSE)</f>
        <v>0</v>
      </c>
      <c r="N23" t="str">
        <f>VLOOKUP(D23,Tabla3[[Columna1]:[Madera]],9,FALSE)</f>
        <v>No comerciales</v>
      </c>
      <c r="O23">
        <v>2.5038429999999998</v>
      </c>
      <c r="P23" s="36" t="str">
        <f t="shared" si="0"/>
        <v>I</v>
      </c>
      <c r="Q23" t="s">
        <v>14</v>
      </c>
      <c r="R23">
        <v>196</v>
      </c>
      <c r="S23">
        <v>4</v>
      </c>
      <c r="T23" s="1">
        <v>39374</v>
      </c>
      <c r="U23">
        <v>98581.232000000004</v>
      </c>
      <c r="V23">
        <v>93356.531000000003</v>
      </c>
      <c r="W23">
        <v>0.15</v>
      </c>
      <c r="X23">
        <v>0.32</v>
      </c>
      <c r="Y23" t="s">
        <v>1309</v>
      </c>
      <c r="Z23" t="s">
        <v>15</v>
      </c>
    </row>
    <row r="24" spans="1:26" x14ac:dyDescent="0.25">
      <c r="A24">
        <v>3</v>
      </c>
      <c r="B24">
        <v>3</v>
      </c>
      <c r="C24" s="2">
        <v>4010201001225</v>
      </c>
      <c r="D24">
        <v>92</v>
      </c>
      <c r="E24">
        <v>1</v>
      </c>
      <c r="F24" t="s">
        <v>13</v>
      </c>
      <c r="G24" t="str">
        <f>VLOOKUP(D24,Tabla3[[Columna1]:[Madera]],2,FALSE)</f>
        <v>Rosaceae</v>
      </c>
      <c r="H24" t="str">
        <f>VLOOKUP(D24,Tabla3[[Columna1]:[Madera]],3,FALSE)</f>
        <v>Cotoneaster multiflora</v>
      </c>
      <c r="I24" t="str">
        <f>VLOOKUP(D24,Tabla3[[Columna1]:[Madera]],4,FALSE)</f>
        <v>Holly liso</v>
      </c>
      <c r="J24" t="str">
        <f>VLOOKUP(D24,Tabla3[[Columna1]:[Madera]],5,FALSE)</f>
        <v>F</v>
      </c>
      <c r="K24" t="str">
        <f>VLOOKUP(D24,Tabla3[[Columna1]:[Madera]],6,FALSE)</f>
        <v>No</v>
      </c>
      <c r="L24" t="str">
        <f>VLOOKUP(D24,Tabla3[[Columna1]:[Madera]],7,FALSE)</f>
        <v>Arbóreo</v>
      </c>
      <c r="M24">
        <f>VLOOKUP(D24,Tabla3[[Columna1]:[Madera]],8,FALSE)</f>
        <v>0</v>
      </c>
      <c r="N24" t="str">
        <f>VLOOKUP(D24,Tabla3[[Columna1]:[Madera]],9,FALSE)</f>
        <v>No comerciales</v>
      </c>
      <c r="O24">
        <v>3.1099329999999998</v>
      </c>
      <c r="P24" s="36" t="str">
        <f t="shared" si="0"/>
        <v>I</v>
      </c>
      <c r="Q24" t="s">
        <v>14</v>
      </c>
      <c r="R24">
        <v>196</v>
      </c>
      <c r="S24">
        <v>4</v>
      </c>
      <c r="T24" s="1">
        <v>39374</v>
      </c>
      <c r="U24">
        <v>98577.616999999998</v>
      </c>
      <c r="V24">
        <v>93359.569000000003</v>
      </c>
      <c r="W24">
        <v>0.17</v>
      </c>
      <c r="X24">
        <v>0.28999999999999998</v>
      </c>
      <c r="Y24" t="s">
        <v>1309</v>
      </c>
      <c r="Z24" t="s">
        <v>15</v>
      </c>
    </row>
    <row r="25" spans="1:26" x14ac:dyDescent="0.25">
      <c r="A25">
        <v>3</v>
      </c>
      <c r="B25">
        <v>3</v>
      </c>
      <c r="C25" s="2">
        <v>4010201001227</v>
      </c>
      <c r="D25">
        <v>92</v>
      </c>
      <c r="E25">
        <v>1</v>
      </c>
      <c r="F25" t="s">
        <v>13</v>
      </c>
      <c r="G25" t="str">
        <f>VLOOKUP(D25,Tabla3[[Columna1]:[Madera]],2,FALSE)</f>
        <v>Rosaceae</v>
      </c>
      <c r="H25" t="str">
        <f>VLOOKUP(D25,Tabla3[[Columna1]:[Madera]],3,FALSE)</f>
        <v>Cotoneaster multiflora</v>
      </c>
      <c r="I25" t="str">
        <f>VLOOKUP(D25,Tabla3[[Columna1]:[Madera]],4,FALSE)</f>
        <v>Holly liso</v>
      </c>
      <c r="J25" t="str">
        <f>VLOOKUP(D25,Tabla3[[Columna1]:[Madera]],5,FALSE)</f>
        <v>F</v>
      </c>
      <c r="K25" t="str">
        <f>VLOOKUP(D25,Tabla3[[Columna1]:[Madera]],6,FALSE)</f>
        <v>No</v>
      </c>
      <c r="L25" t="str">
        <f>VLOOKUP(D25,Tabla3[[Columna1]:[Madera]],7,FALSE)</f>
        <v>Arbóreo</v>
      </c>
      <c r="M25">
        <f>VLOOKUP(D25,Tabla3[[Columna1]:[Madera]],8,FALSE)</f>
        <v>0</v>
      </c>
      <c r="N25" t="str">
        <f>VLOOKUP(D25,Tabla3[[Columna1]:[Madera]],9,FALSE)</f>
        <v>No comerciales</v>
      </c>
      <c r="O25">
        <v>1.8203279999999999</v>
      </c>
      <c r="P25" s="36" t="str">
        <f t="shared" si="0"/>
        <v>I</v>
      </c>
      <c r="Q25" t="s">
        <v>14</v>
      </c>
      <c r="R25">
        <v>196</v>
      </c>
      <c r="S25">
        <v>4</v>
      </c>
      <c r="T25" s="1">
        <v>39374</v>
      </c>
      <c r="U25">
        <v>98580.074999999997</v>
      </c>
      <c r="V25">
        <v>93359.926000000007</v>
      </c>
      <c r="W25">
        <v>0</v>
      </c>
      <c r="X25">
        <v>0.18</v>
      </c>
      <c r="Y25" t="s">
        <v>1309</v>
      </c>
      <c r="Z25" t="s">
        <v>15</v>
      </c>
    </row>
    <row r="26" spans="1:26" x14ac:dyDescent="0.25">
      <c r="A26">
        <v>3</v>
      </c>
      <c r="B26">
        <v>3</v>
      </c>
      <c r="C26" s="2">
        <v>4010201001226</v>
      </c>
      <c r="D26">
        <v>92</v>
      </c>
      <c r="E26">
        <v>1</v>
      </c>
      <c r="F26" t="s">
        <v>13</v>
      </c>
      <c r="G26" t="str">
        <f>VLOOKUP(D26,Tabla3[[Columna1]:[Madera]],2,FALSE)</f>
        <v>Rosaceae</v>
      </c>
      <c r="H26" t="str">
        <f>VLOOKUP(D26,Tabla3[[Columna1]:[Madera]],3,FALSE)</f>
        <v>Cotoneaster multiflora</v>
      </c>
      <c r="I26" t="str">
        <f>VLOOKUP(D26,Tabla3[[Columna1]:[Madera]],4,FALSE)</f>
        <v>Holly liso</v>
      </c>
      <c r="J26" t="str">
        <f>VLOOKUP(D26,Tabla3[[Columna1]:[Madera]],5,FALSE)</f>
        <v>F</v>
      </c>
      <c r="K26" t="str">
        <f>VLOOKUP(D26,Tabla3[[Columna1]:[Madera]],6,FALSE)</f>
        <v>No</v>
      </c>
      <c r="L26" t="str">
        <f>VLOOKUP(D26,Tabla3[[Columna1]:[Madera]],7,FALSE)</f>
        <v>Arbóreo</v>
      </c>
      <c r="M26">
        <f>VLOOKUP(D26,Tabla3[[Columna1]:[Madera]],8,FALSE)</f>
        <v>0</v>
      </c>
      <c r="N26" t="str">
        <f>VLOOKUP(D26,Tabla3[[Columna1]:[Madera]],9,FALSE)</f>
        <v>No comerciales</v>
      </c>
      <c r="O26">
        <v>3.6445820000000002</v>
      </c>
      <c r="P26" s="36" t="str">
        <f t="shared" si="0"/>
        <v>I</v>
      </c>
      <c r="Q26" t="s">
        <v>14</v>
      </c>
      <c r="R26">
        <v>196</v>
      </c>
      <c r="S26">
        <v>4</v>
      </c>
      <c r="T26" s="1">
        <v>39374</v>
      </c>
      <c r="U26">
        <v>98578.100999999995</v>
      </c>
      <c r="V26">
        <v>93361.547000000006</v>
      </c>
      <c r="W26">
        <v>0.24</v>
      </c>
      <c r="X26">
        <v>0.52</v>
      </c>
      <c r="Y26" t="s">
        <v>1309</v>
      </c>
      <c r="Z26" t="s">
        <v>15</v>
      </c>
    </row>
    <row r="27" spans="1:26" x14ac:dyDescent="0.25">
      <c r="A27">
        <v>3</v>
      </c>
      <c r="B27">
        <v>3</v>
      </c>
      <c r="C27" s="2">
        <v>4010104000091</v>
      </c>
      <c r="D27">
        <v>94</v>
      </c>
      <c r="E27">
        <v>1</v>
      </c>
      <c r="F27" t="s">
        <v>32</v>
      </c>
      <c r="G27" t="str">
        <f>VLOOKUP(D27,Tabla3[[Columna1]:[Madera]],2,FALSE)</f>
        <v>Adoxaceae</v>
      </c>
      <c r="H27" t="str">
        <f>VLOOKUP(D27,Tabla3[[Columna1]:[Madera]],3,FALSE)</f>
        <v>Sambucus nigra</v>
      </c>
      <c r="I27" t="str">
        <f>VLOOKUP(D27,Tabla3[[Columna1]:[Madera]],4,FALSE)</f>
        <v>Sauco</v>
      </c>
      <c r="J27" t="str">
        <f>VLOOKUP(D27,Tabla3[[Columna1]:[Madera]],5,FALSE)</f>
        <v>F</v>
      </c>
      <c r="K27" t="str">
        <f>VLOOKUP(D27,Tabla3[[Columna1]:[Madera]],6,FALSE)</f>
        <v>si</v>
      </c>
      <c r="L27" t="str">
        <f>VLOOKUP(D27,Tabla3[[Columna1]:[Madera]],7,FALSE)</f>
        <v>Arbóreo</v>
      </c>
      <c r="M27">
        <f>VLOOKUP(D27,Tabla3[[Columna1]:[Madera]],8,FALSE)</f>
        <v>0</v>
      </c>
      <c r="N27" t="str">
        <f>VLOOKUP(D27,Tabla3[[Columna1]:[Madera]],9,FALSE)</f>
        <v>No comerciales</v>
      </c>
      <c r="O27">
        <v>1.6</v>
      </c>
      <c r="P27" s="36" t="str">
        <f t="shared" si="0"/>
        <v>I</v>
      </c>
      <c r="Q27" t="s">
        <v>24</v>
      </c>
      <c r="R27">
        <v>196</v>
      </c>
      <c r="S27">
        <v>4</v>
      </c>
      <c r="T27" s="1">
        <v>39358</v>
      </c>
      <c r="U27">
        <v>98728.376000000004</v>
      </c>
      <c r="V27">
        <v>92700.941000000006</v>
      </c>
      <c r="W27">
        <v>0</v>
      </c>
      <c r="X27">
        <v>0.8</v>
      </c>
      <c r="Y27" t="s">
        <v>1309</v>
      </c>
      <c r="Z27" t="s">
        <v>21</v>
      </c>
    </row>
    <row r="28" spans="1:26" x14ac:dyDescent="0.25">
      <c r="A28">
        <v>1</v>
      </c>
      <c r="B28">
        <v>3</v>
      </c>
      <c r="C28" s="2">
        <v>4010401000633</v>
      </c>
      <c r="D28">
        <v>61</v>
      </c>
      <c r="E28">
        <v>1</v>
      </c>
      <c r="F28" t="s">
        <v>1273</v>
      </c>
      <c r="G28" t="str">
        <f>VLOOKUP(D28,Tabla3[[Columna1]:[Madera]],2,FALSE)</f>
        <v>Pittosporaceae</v>
      </c>
      <c r="H28" t="str">
        <f>VLOOKUP(D28,Tabla3[[Columna1]:[Madera]],3,FALSE)</f>
        <v>Pittosporum undulatum</v>
      </c>
      <c r="I28" t="str">
        <f>VLOOKUP(D28,Tabla3[[Columna1]:[Madera]],4,FALSE)</f>
        <v>Jazmin del cabo, laurel huesito</v>
      </c>
      <c r="J28" t="str">
        <f>VLOOKUP(D28,Tabla3[[Columna1]:[Madera]],5,FALSE)</f>
        <v>F</v>
      </c>
      <c r="K28" t="str">
        <f>VLOOKUP(D28,Tabla3[[Columna1]:[Madera]],6,FALSE)</f>
        <v>si</v>
      </c>
      <c r="L28" t="str">
        <f>VLOOKUP(D28,Tabla3[[Columna1]:[Madera]],7,FALSE)</f>
        <v>Arbóreo</v>
      </c>
      <c r="M28">
        <f>VLOOKUP(D28,Tabla3[[Columna1]:[Madera]],8,FALSE)</f>
        <v>0</v>
      </c>
      <c r="N28" t="str">
        <f>VLOOKUP(D28,Tabla3[[Columna1]:[Madera]],9,FALSE)</f>
        <v>No comerciales</v>
      </c>
      <c r="O28">
        <v>2.9550459999999998</v>
      </c>
      <c r="P28" s="36" t="str">
        <f>IF(O28&lt;=5,"I",IF(O28&lt;=10,"II",IF(O28&lt;=15,"III",IF(O28&lt;=20,"IV",IF(O28&lt;=25,"V","ERROR")))))</f>
        <v>I</v>
      </c>
      <c r="Q28" t="s">
        <v>1274</v>
      </c>
      <c r="R28">
        <v>196</v>
      </c>
      <c r="S28">
        <v>4</v>
      </c>
      <c r="T28" s="1">
        <v>39321</v>
      </c>
      <c r="U28">
        <v>98139.160999999993</v>
      </c>
      <c r="V28">
        <v>95503.77</v>
      </c>
      <c r="W28">
        <v>0</v>
      </c>
      <c r="X28">
        <v>0.35</v>
      </c>
      <c r="Y28" t="s">
        <v>1309</v>
      </c>
      <c r="Z28" t="s">
        <v>1275</v>
      </c>
    </row>
    <row r="29" spans="1:26" x14ac:dyDescent="0.25">
      <c r="A29">
        <v>1</v>
      </c>
      <c r="B29">
        <v>3</v>
      </c>
      <c r="C29" s="2">
        <v>4010401000684</v>
      </c>
      <c r="D29">
        <v>25</v>
      </c>
      <c r="E29">
        <v>1</v>
      </c>
      <c r="F29" t="s">
        <v>175</v>
      </c>
      <c r="G29" t="str">
        <f>VLOOKUP(D29,Tabla3[[Columna1]:[Madera]],2,FALSE)</f>
        <v>Fabaceae</v>
      </c>
      <c r="H29" t="str">
        <f>VLOOKUP(D29,Tabla3[[Columna1]:[Madera]],3,FALSE)</f>
        <v>Acacia melanoxylon</v>
      </c>
      <c r="I29" t="str">
        <f>VLOOKUP(D29,Tabla3[[Columna1]:[Madera]],4,FALSE)</f>
        <v>Acacia japonesa</v>
      </c>
      <c r="J29" t="str">
        <f>VLOOKUP(D29,Tabla3[[Columna1]:[Madera]],5,FALSE)</f>
        <v>F</v>
      </c>
      <c r="K29" t="str">
        <f>VLOOKUP(D29,Tabla3[[Columna1]:[Madera]],6,FALSE)</f>
        <v>si</v>
      </c>
      <c r="L29" t="str">
        <f>VLOOKUP(D29,Tabla3[[Columna1]:[Madera]],7,FALSE)</f>
        <v>Arbóreo</v>
      </c>
      <c r="M29">
        <f>VLOOKUP(D29,Tabla3[[Columna1]:[Madera]],8,FALSE)</f>
        <v>0</v>
      </c>
      <c r="N29" t="str">
        <f>VLOOKUP(D29,Tabla3[[Columna1]:[Madera]],9,FALSE)</f>
        <v>Comerciales</v>
      </c>
      <c r="O29">
        <v>9.9860389999999999</v>
      </c>
      <c r="P29" s="36" t="str">
        <f t="shared" ref="P29:P43" si="1">IF(O29&lt;=5,"I",IF(O29&lt;=10,"II",IF(O29&lt;=15,"III",IF(O29&lt;=20,"IV",IF(O29&lt;=25,"V","ERROR")))))</f>
        <v>II</v>
      </c>
      <c r="Q29" t="s">
        <v>1274</v>
      </c>
      <c r="R29">
        <v>196</v>
      </c>
      <c r="S29">
        <v>4</v>
      </c>
      <c r="T29" s="1">
        <v>39321</v>
      </c>
      <c r="U29">
        <v>98133.214000000007</v>
      </c>
      <c r="V29">
        <v>95505.032000000007</v>
      </c>
      <c r="W29">
        <v>0.47</v>
      </c>
      <c r="X29">
        <v>0.57999999999999996</v>
      </c>
      <c r="Y29" t="s">
        <v>1309</v>
      </c>
      <c r="Z29" t="s">
        <v>1275</v>
      </c>
    </row>
    <row r="30" spans="1:26" x14ac:dyDescent="0.25">
      <c r="A30">
        <v>1</v>
      </c>
      <c r="B30">
        <v>3</v>
      </c>
      <c r="C30" s="2">
        <v>4010401000682</v>
      </c>
      <c r="D30">
        <v>54</v>
      </c>
      <c r="E30">
        <v>1</v>
      </c>
      <c r="F30" t="s">
        <v>290</v>
      </c>
      <c r="G30" t="str">
        <f>VLOOKUP(D30,Tabla3[[Columna1]:[Madera]],2,FALSE)</f>
        <v>Verbenaceae</v>
      </c>
      <c r="H30" t="str">
        <f>VLOOKUP(D30,Tabla3[[Columna1]:[Madera]],3,FALSE)</f>
        <v>Cytharexylum subflavescens</v>
      </c>
      <c r="I30" t="str">
        <f>VLOOKUP(D30,Tabla3[[Columna1]:[Madera]],4,FALSE)</f>
        <v>Cajeto, garagay, urapo</v>
      </c>
      <c r="J30" t="str">
        <f>VLOOKUP(D30,Tabla3[[Columna1]:[Madera]],5,FALSE)</f>
        <v>N</v>
      </c>
      <c r="K30" t="str">
        <f>VLOOKUP(D30,Tabla3[[Columna1]:[Madera]],6,FALSE)</f>
        <v>No</v>
      </c>
      <c r="L30">
        <f>VLOOKUP(D30,Tabla3[[Columna1]:[Madera]],7,FALSE)</f>
        <v>0</v>
      </c>
      <c r="M30">
        <f>VLOOKUP(D30,Tabla3[[Columna1]:[Madera]],8,FALSE)</f>
        <v>0</v>
      </c>
      <c r="N30">
        <f>VLOOKUP(D30,Tabla3[[Columna1]:[Madera]],9,FALSE)</f>
        <v>0</v>
      </c>
      <c r="O30">
        <v>10.365745</v>
      </c>
      <c r="P30" s="36" t="str">
        <f t="shared" si="1"/>
        <v>III</v>
      </c>
      <c r="Q30" t="s">
        <v>1274</v>
      </c>
      <c r="R30">
        <v>196</v>
      </c>
      <c r="S30">
        <v>4</v>
      </c>
      <c r="T30" s="1">
        <v>39321</v>
      </c>
      <c r="U30">
        <v>98129.697</v>
      </c>
      <c r="V30">
        <v>95505.805999999997</v>
      </c>
      <c r="W30">
        <v>0.43</v>
      </c>
      <c r="X30">
        <v>0.8</v>
      </c>
      <c r="Y30" t="s">
        <v>1310</v>
      </c>
      <c r="Z30" t="s">
        <v>1275</v>
      </c>
    </row>
    <row r="31" spans="1:26" x14ac:dyDescent="0.25">
      <c r="A31">
        <v>1</v>
      </c>
      <c r="B31">
        <v>3</v>
      </c>
      <c r="C31" s="2">
        <v>4010401000634</v>
      </c>
      <c r="D31">
        <v>54</v>
      </c>
      <c r="E31">
        <v>1</v>
      </c>
      <c r="F31" t="s">
        <v>290</v>
      </c>
      <c r="G31" t="str">
        <f>VLOOKUP(D31,Tabla3[[Columna1]:[Madera]],2,FALSE)</f>
        <v>Verbenaceae</v>
      </c>
      <c r="H31" t="str">
        <f>VLOOKUP(D31,Tabla3[[Columna1]:[Madera]],3,FALSE)</f>
        <v>Cytharexylum subflavescens</v>
      </c>
      <c r="I31" t="str">
        <f>VLOOKUP(D31,Tabla3[[Columna1]:[Madera]],4,FALSE)</f>
        <v>Cajeto, garagay, urapo</v>
      </c>
      <c r="J31" t="str">
        <f>VLOOKUP(D31,Tabla3[[Columna1]:[Madera]],5,FALSE)</f>
        <v>N</v>
      </c>
      <c r="K31" t="str">
        <f>VLOOKUP(D31,Tabla3[[Columna1]:[Madera]],6,FALSE)</f>
        <v>No</v>
      </c>
      <c r="L31">
        <f>VLOOKUP(D31,Tabla3[[Columna1]:[Madera]],7,FALSE)</f>
        <v>0</v>
      </c>
      <c r="M31">
        <f>VLOOKUP(D31,Tabla3[[Columna1]:[Madera]],8,FALSE)</f>
        <v>0</v>
      </c>
      <c r="N31">
        <f>VLOOKUP(D31,Tabla3[[Columna1]:[Madera]],9,FALSE)</f>
        <v>0</v>
      </c>
      <c r="O31">
        <v>5.321097</v>
      </c>
      <c r="P31" s="36" t="str">
        <f t="shared" si="1"/>
        <v>II</v>
      </c>
      <c r="Q31" t="s">
        <v>1274</v>
      </c>
      <c r="R31">
        <v>196</v>
      </c>
      <c r="S31">
        <v>4</v>
      </c>
      <c r="T31" s="1">
        <v>39321</v>
      </c>
      <c r="U31">
        <v>98132.764999999999</v>
      </c>
      <c r="V31">
        <v>95505.956000000006</v>
      </c>
      <c r="W31">
        <v>0.18</v>
      </c>
      <c r="X31">
        <v>0.25</v>
      </c>
      <c r="Y31" t="s">
        <v>1310</v>
      </c>
      <c r="Z31" t="s">
        <v>1275</v>
      </c>
    </row>
    <row r="32" spans="1:26" x14ac:dyDescent="0.25">
      <c r="A32">
        <v>1</v>
      </c>
      <c r="B32">
        <v>3</v>
      </c>
      <c r="C32" s="2">
        <v>4010401000765</v>
      </c>
      <c r="D32">
        <v>20</v>
      </c>
      <c r="E32">
        <v>1</v>
      </c>
      <c r="F32" t="s">
        <v>25</v>
      </c>
      <c r="G32" t="str">
        <f>VLOOKUP(D32,Tabla3[[Columna1]:[Madera]],2,FALSE)</f>
        <v>Asparagaceae</v>
      </c>
      <c r="H32" t="str">
        <f>VLOOKUP(D32,Tabla3[[Columna1]:[Madera]],3,FALSE)</f>
        <v>Yucca elephantipes</v>
      </c>
      <c r="I32" t="str">
        <f>VLOOKUP(D32,Tabla3[[Columna1]:[Madera]],4,FALSE)</f>
        <v>Palma yuca, palmiche</v>
      </c>
      <c r="J32" t="str">
        <f>VLOOKUP(D32,Tabla3[[Columna1]:[Madera]],5,FALSE)</f>
        <v>F</v>
      </c>
      <c r="K32" t="str">
        <f>VLOOKUP(D32,Tabla3[[Columna1]:[Madera]],6,FALSE)</f>
        <v>si</v>
      </c>
      <c r="L32">
        <f>VLOOKUP(D32,Tabla3[[Columna1]:[Madera]],7,FALSE)</f>
        <v>0</v>
      </c>
      <c r="M32" t="str">
        <f>VLOOKUP(D32,Tabla3[[Columna1]:[Madera]],8,FALSE)</f>
        <v>Resolucion conjunta 001 de 2017</v>
      </c>
      <c r="N32" t="str">
        <f>VLOOKUP(D32,Tabla3[[Columna1]:[Madera]],9,FALSE)</f>
        <v>No comerciales</v>
      </c>
      <c r="O32">
        <v>2.341218</v>
      </c>
      <c r="P32" s="36" t="str">
        <f t="shared" si="1"/>
        <v>I</v>
      </c>
      <c r="Q32" t="s">
        <v>1274</v>
      </c>
      <c r="R32">
        <v>196</v>
      </c>
      <c r="S32">
        <v>4</v>
      </c>
      <c r="T32" s="1">
        <v>39321</v>
      </c>
      <c r="U32">
        <v>98132.505999999994</v>
      </c>
      <c r="V32">
        <v>95506.130999999994</v>
      </c>
      <c r="W32">
        <v>0</v>
      </c>
      <c r="X32">
        <v>0.36</v>
      </c>
      <c r="Y32" t="s">
        <v>1313</v>
      </c>
      <c r="Z32" t="s">
        <v>1275</v>
      </c>
    </row>
    <row r="33" spans="1:26" x14ac:dyDescent="0.25">
      <c r="A33">
        <v>1</v>
      </c>
      <c r="B33">
        <v>3</v>
      </c>
      <c r="C33" s="2">
        <v>4010401000766</v>
      </c>
      <c r="D33">
        <v>54</v>
      </c>
      <c r="E33">
        <v>1</v>
      </c>
      <c r="F33" t="s">
        <v>290</v>
      </c>
      <c r="G33" t="str">
        <f>VLOOKUP(D33,Tabla3[[Columna1]:[Madera]],2,FALSE)</f>
        <v>Verbenaceae</v>
      </c>
      <c r="H33" t="str">
        <f>VLOOKUP(D33,Tabla3[[Columna1]:[Madera]],3,FALSE)</f>
        <v>Cytharexylum subflavescens</v>
      </c>
      <c r="I33" t="str">
        <f>VLOOKUP(D33,Tabla3[[Columna1]:[Madera]],4,FALSE)</f>
        <v>Cajeto, garagay, urapo</v>
      </c>
      <c r="J33" t="str">
        <f>VLOOKUP(D33,Tabla3[[Columna1]:[Madera]],5,FALSE)</f>
        <v>N</v>
      </c>
      <c r="K33" t="str">
        <f>VLOOKUP(D33,Tabla3[[Columna1]:[Madera]],6,FALSE)</f>
        <v>No</v>
      </c>
      <c r="L33">
        <f>VLOOKUP(D33,Tabla3[[Columna1]:[Madera]],7,FALSE)</f>
        <v>0</v>
      </c>
      <c r="M33">
        <f>VLOOKUP(D33,Tabla3[[Columna1]:[Madera]],8,FALSE)</f>
        <v>0</v>
      </c>
      <c r="N33">
        <f>VLOOKUP(D33,Tabla3[[Columna1]:[Madera]],9,FALSE)</f>
        <v>0</v>
      </c>
      <c r="O33">
        <v>1</v>
      </c>
      <c r="P33" s="36" t="str">
        <f t="shared" si="1"/>
        <v>I</v>
      </c>
      <c r="Q33" t="s">
        <v>1274</v>
      </c>
      <c r="R33">
        <v>196</v>
      </c>
      <c r="S33">
        <v>4</v>
      </c>
      <c r="T33" s="1">
        <v>39321</v>
      </c>
      <c r="U33">
        <v>98131.426000000007</v>
      </c>
      <c r="V33">
        <v>95506.184999999998</v>
      </c>
      <c r="W33">
        <v>0</v>
      </c>
      <c r="X33">
        <v>0</v>
      </c>
      <c r="Y33" t="s">
        <v>1310</v>
      </c>
      <c r="Z33" t="s">
        <v>1275</v>
      </c>
    </row>
    <row r="34" spans="1:26" x14ac:dyDescent="0.25">
      <c r="A34">
        <v>1</v>
      </c>
      <c r="B34">
        <v>3</v>
      </c>
      <c r="C34" s="2">
        <v>4010402001120</v>
      </c>
      <c r="D34">
        <v>61</v>
      </c>
      <c r="E34">
        <v>1</v>
      </c>
      <c r="F34" t="s">
        <v>320</v>
      </c>
      <c r="G34" t="str">
        <f>VLOOKUP(D34,Tabla3[[Columna1]:[Madera]],2,FALSE)</f>
        <v>Pittosporaceae</v>
      </c>
      <c r="H34" t="str">
        <f>VLOOKUP(D34,Tabla3[[Columna1]:[Madera]],3,FALSE)</f>
        <v>Pittosporum undulatum</v>
      </c>
      <c r="I34" t="str">
        <f>VLOOKUP(D34,Tabla3[[Columna1]:[Madera]],4,FALSE)</f>
        <v>Jazmin del cabo, laurel huesito</v>
      </c>
      <c r="J34" t="str">
        <f>VLOOKUP(D34,Tabla3[[Columna1]:[Madera]],5,FALSE)</f>
        <v>F</v>
      </c>
      <c r="K34" t="str">
        <f>VLOOKUP(D34,Tabla3[[Columna1]:[Madera]],6,FALSE)</f>
        <v>si</v>
      </c>
      <c r="L34" t="str">
        <f>VLOOKUP(D34,Tabla3[[Columna1]:[Madera]],7,FALSE)</f>
        <v>Arbóreo</v>
      </c>
      <c r="M34">
        <f>VLOOKUP(D34,Tabla3[[Columna1]:[Madera]],8,FALSE)</f>
        <v>0</v>
      </c>
      <c r="N34" t="str">
        <f>VLOOKUP(D34,Tabla3[[Columna1]:[Madera]],9,FALSE)</f>
        <v>No comerciales</v>
      </c>
      <c r="O34">
        <v>2.1055649999999999</v>
      </c>
      <c r="P34" s="36" t="str">
        <f t="shared" si="1"/>
        <v>I</v>
      </c>
      <c r="Q34" t="s">
        <v>24</v>
      </c>
      <c r="R34">
        <v>32</v>
      </c>
      <c r="S34">
        <v>4</v>
      </c>
      <c r="T34" s="1">
        <v>40931.461331018516</v>
      </c>
      <c r="U34">
        <v>98125.232000000004</v>
      </c>
      <c r="V34">
        <v>95647.879000000001</v>
      </c>
      <c r="W34">
        <v>0</v>
      </c>
      <c r="X34">
        <v>0.22</v>
      </c>
      <c r="Y34" t="s">
        <v>1309</v>
      </c>
      <c r="Z34" t="s">
        <v>1276</v>
      </c>
    </row>
    <row r="35" spans="1:26" x14ac:dyDescent="0.25">
      <c r="A35">
        <v>1</v>
      </c>
      <c r="B35">
        <v>3</v>
      </c>
      <c r="C35" s="2">
        <v>4010402001119</v>
      </c>
      <c r="D35">
        <v>377</v>
      </c>
      <c r="E35">
        <v>1</v>
      </c>
      <c r="F35" t="s">
        <v>1217</v>
      </c>
      <c r="G35" t="str">
        <f>VLOOKUP(D35,Tabla3[[Columna1]:[Madera]],2,FALSE)</f>
        <v>Oleaceae</v>
      </c>
      <c r="H35" t="str">
        <f>VLOOKUP(D35,Tabla3[[Columna1]:[Madera]],3,FALSE)</f>
        <v>Ligustrum lucidum</v>
      </c>
      <c r="I35" t="str">
        <f>VLOOKUP(D35,Tabla3[[Columna1]:[Madera]],4,FALSE)</f>
        <v>Ligustrum</v>
      </c>
      <c r="J35" t="str">
        <f>VLOOKUP(D35,Tabla3[[Columna1]:[Madera]],5,FALSE)</f>
        <v>F</v>
      </c>
      <c r="K35" t="str">
        <f>VLOOKUP(D35,Tabla3[[Columna1]:[Madera]],6,FALSE)</f>
        <v>si</v>
      </c>
      <c r="L35" t="str">
        <f>VLOOKUP(D35,Tabla3[[Columna1]:[Madera]],7,FALSE)</f>
        <v>Arbóreo</v>
      </c>
      <c r="M35">
        <f>VLOOKUP(D35,Tabla3[[Columna1]:[Madera]],8,FALSE)</f>
        <v>0</v>
      </c>
      <c r="N35" t="str">
        <f>VLOOKUP(D35,Tabla3[[Columna1]:[Madera]],9,FALSE)</f>
        <v>No comerciales</v>
      </c>
      <c r="O35">
        <v>2.2284980000000001</v>
      </c>
      <c r="P35" s="36" t="str">
        <f t="shared" si="1"/>
        <v>I</v>
      </c>
      <c r="Q35" t="s">
        <v>24</v>
      </c>
      <c r="R35">
        <v>32</v>
      </c>
      <c r="S35">
        <v>4</v>
      </c>
      <c r="T35" s="1">
        <v>40931.461331018516</v>
      </c>
      <c r="U35">
        <v>98118.409</v>
      </c>
      <c r="V35">
        <v>95649.452000000005</v>
      </c>
      <c r="W35">
        <v>0</v>
      </c>
      <c r="X35">
        <v>0.24</v>
      </c>
      <c r="Y35" t="s">
        <v>1309</v>
      </c>
      <c r="Z35" t="s">
        <v>1276</v>
      </c>
    </row>
    <row r="36" spans="1:26" x14ac:dyDescent="0.25">
      <c r="A36">
        <v>1</v>
      </c>
      <c r="B36">
        <v>3</v>
      </c>
      <c r="C36" s="2">
        <v>4010502001071</v>
      </c>
      <c r="D36">
        <v>60</v>
      </c>
      <c r="E36">
        <v>1</v>
      </c>
      <c r="F36" t="s">
        <v>317</v>
      </c>
      <c r="G36" t="str">
        <f>VLOOKUP(D36,Tabla3[[Columna1]:[Madera]],2,FALSE)</f>
        <v>Oleaceae</v>
      </c>
      <c r="H36" t="str">
        <f>VLOOKUP(D36,Tabla3[[Columna1]:[Madera]],3,FALSE)</f>
        <v>Ligustrum lucidum</v>
      </c>
      <c r="I36" t="str">
        <f>VLOOKUP(D36,Tabla3[[Columna1]:[Madera]],4,FALSE)</f>
        <v>Jazmin de la china</v>
      </c>
      <c r="J36" t="str">
        <f>VLOOKUP(D36,Tabla3[[Columna1]:[Madera]],5,FALSE)</f>
        <v>F</v>
      </c>
      <c r="K36" t="str">
        <f>VLOOKUP(D36,Tabla3[[Columna1]:[Madera]],6,FALSE)</f>
        <v>si</v>
      </c>
      <c r="L36" t="str">
        <f>VLOOKUP(D36,Tabla3[[Columna1]:[Madera]],7,FALSE)</f>
        <v>Arbóreo</v>
      </c>
      <c r="M36">
        <f>VLOOKUP(D36,Tabla3[[Columna1]:[Madera]],8,FALSE)</f>
        <v>0</v>
      </c>
      <c r="N36" t="str">
        <f>VLOOKUP(D36,Tabla3[[Columna1]:[Madera]],9,FALSE)</f>
        <v>No comerciales</v>
      </c>
      <c r="O36">
        <v>4.6046139999999998</v>
      </c>
      <c r="P36" s="36" t="str">
        <f t="shared" si="1"/>
        <v>I</v>
      </c>
      <c r="Q36" t="s">
        <v>30</v>
      </c>
      <c r="R36">
        <v>32</v>
      </c>
      <c r="S36">
        <v>4</v>
      </c>
      <c r="T36" s="1">
        <v>43073.650811226849</v>
      </c>
      <c r="U36">
        <v>98041.700899999996</v>
      </c>
      <c r="V36">
        <v>96513.882199999993</v>
      </c>
      <c r="W36">
        <v>0.32</v>
      </c>
      <c r="X36">
        <v>0.57999999999999996</v>
      </c>
      <c r="Y36" t="s">
        <v>1309</v>
      </c>
      <c r="Z36" t="s">
        <v>1277</v>
      </c>
    </row>
    <row r="37" spans="1:26" x14ac:dyDescent="0.25">
      <c r="A37">
        <v>1</v>
      </c>
      <c r="B37">
        <v>2</v>
      </c>
      <c r="C37" s="2">
        <v>4010401000572</v>
      </c>
      <c r="D37">
        <v>61</v>
      </c>
      <c r="E37">
        <v>1</v>
      </c>
      <c r="F37" t="s">
        <v>1273</v>
      </c>
      <c r="G37" t="str">
        <f>VLOOKUP(D37,Tabla3[[Columna1]:[Madera]],2,FALSE)</f>
        <v>Pittosporaceae</v>
      </c>
      <c r="H37" t="str">
        <f>VLOOKUP(D37,Tabla3[[Columna1]:[Madera]],3,FALSE)</f>
        <v>Pittosporum undulatum</v>
      </c>
      <c r="I37" t="str">
        <f>VLOOKUP(D37,Tabla3[[Columna1]:[Madera]],4,FALSE)</f>
        <v>Jazmin del cabo, laurel huesito</v>
      </c>
      <c r="J37" t="str">
        <f>VLOOKUP(D37,Tabla3[[Columna1]:[Madera]],5,FALSE)</f>
        <v>F</v>
      </c>
      <c r="K37" t="str">
        <f>VLOOKUP(D37,Tabla3[[Columna1]:[Madera]],6,FALSE)</f>
        <v>si</v>
      </c>
      <c r="L37" t="str">
        <f>VLOOKUP(D37,Tabla3[[Columna1]:[Madera]],7,FALSE)</f>
        <v>Arbóreo</v>
      </c>
      <c r="M37">
        <f>VLOOKUP(D37,Tabla3[[Columna1]:[Madera]],8,FALSE)</f>
        <v>0</v>
      </c>
      <c r="N37" t="str">
        <f>VLOOKUP(D37,Tabla3[[Columna1]:[Madera]],9,FALSE)</f>
        <v>No comerciales</v>
      </c>
      <c r="O37">
        <v>4.7530169999999998</v>
      </c>
      <c r="P37" s="36" t="str">
        <f t="shared" si="1"/>
        <v>I</v>
      </c>
      <c r="Q37" t="s">
        <v>1278</v>
      </c>
      <c r="R37">
        <v>196</v>
      </c>
      <c r="S37">
        <v>4</v>
      </c>
      <c r="T37" s="1">
        <v>39321</v>
      </c>
      <c r="U37">
        <v>98108.616999999998</v>
      </c>
      <c r="V37">
        <v>95338.573000000004</v>
      </c>
      <c r="W37">
        <v>0.3</v>
      </c>
      <c r="X37">
        <v>0.8</v>
      </c>
      <c r="Y37" t="s">
        <v>1309</v>
      </c>
      <c r="Z37" t="s">
        <v>1279</v>
      </c>
    </row>
    <row r="38" spans="1:26" x14ac:dyDescent="0.25">
      <c r="A38">
        <v>1</v>
      </c>
      <c r="B38">
        <v>2</v>
      </c>
      <c r="C38" s="2">
        <v>4010402000778</v>
      </c>
      <c r="D38">
        <v>26</v>
      </c>
      <c r="E38">
        <v>1</v>
      </c>
      <c r="F38" t="s">
        <v>178</v>
      </c>
      <c r="G38" t="str">
        <f>VLOOKUP(D38,Tabla3[[Columna1]:[Madera]],2,FALSE)</f>
        <v>Fabaceae</v>
      </c>
      <c r="H38" t="str">
        <f>VLOOKUP(D38,Tabla3[[Columna1]:[Madera]],3,FALSE)</f>
        <v>Acacia decurrens</v>
      </c>
      <c r="I38" t="str">
        <f>VLOOKUP(D38,Tabla3[[Columna1]:[Madera]],4,FALSE)</f>
        <v>Acacia negra, gris</v>
      </c>
      <c r="J38" t="str">
        <f>VLOOKUP(D38,Tabla3[[Columna1]:[Madera]],5,FALSE)</f>
        <v>F</v>
      </c>
      <c r="K38" t="str">
        <f>VLOOKUP(D38,Tabla3[[Columna1]:[Madera]],6,FALSE)</f>
        <v>si</v>
      </c>
      <c r="L38" t="str">
        <f>VLOOKUP(D38,Tabla3[[Columna1]:[Madera]],7,FALSE)</f>
        <v>Arbóreo</v>
      </c>
      <c r="M38">
        <f>VLOOKUP(D38,Tabla3[[Columna1]:[Madera]],8,FALSE)</f>
        <v>0</v>
      </c>
      <c r="N38" t="str">
        <f>VLOOKUP(D38,Tabla3[[Columna1]:[Madera]],9,FALSE)</f>
        <v>Comerciales</v>
      </c>
      <c r="O38">
        <v>11.236535999999999</v>
      </c>
      <c r="P38" s="36" t="str">
        <f t="shared" si="1"/>
        <v>III</v>
      </c>
      <c r="Q38" t="s">
        <v>24</v>
      </c>
      <c r="R38">
        <v>196</v>
      </c>
      <c r="S38">
        <v>4</v>
      </c>
      <c r="T38" s="1">
        <v>39324</v>
      </c>
      <c r="U38">
        <v>97982.857999999993</v>
      </c>
      <c r="V38">
        <v>95899.462</v>
      </c>
      <c r="W38">
        <v>1.02</v>
      </c>
      <c r="X38">
        <v>1.28</v>
      </c>
      <c r="Y38" t="s">
        <v>1309</v>
      </c>
      <c r="Z38" t="s">
        <v>1280</v>
      </c>
    </row>
    <row r="39" spans="1:26" x14ac:dyDescent="0.25">
      <c r="A39">
        <v>1</v>
      </c>
      <c r="B39">
        <v>2</v>
      </c>
      <c r="C39" s="2">
        <v>4010402000779</v>
      </c>
      <c r="D39">
        <v>61</v>
      </c>
      <c r="E39">
        <v>1</v>
      </c>
      <c r="F39" t="s">
        <v>1273</v>
      </c>
      <c r="G39" t="str">
        <f>VLOOKUP(D39,Tabla3[[Columna1]:[Madera]],2,FALSE)</f>
        <v>Pittosporaceae</v>
      </c>
      <c r="H39" t="str">
        <f>VLOOKUP(D39,Tabla3[[Columna1]:[Madera]],3,FALSE)</f>
        <v>Pittosporum undulatum</v>
      </c>
      <c r="I39" t="str">
        <f>VLOOKUP(D39,Tabla3[[Columna1]:[Madera]],4,FALSE)</f>
        <v>Jazmin del cabo, laurel huesito</v>
      </c>
      <c r="J39" t="str">
        <f>VLOOKUP(D39,Tabla3[[Columna1]:[Madera]],5,FALSE)</f>
        <v>F</v>
      </c>
      <c r="K39" t="str">
        <f>VLOOKUP(D39,Tabla3[[Columna1]:[Madera]],6,FALSE)</f>
        <v>si</v>
      </c>
      <c r="L39" t="str">
        <f>VLOOKUP(D39,Tabla3[[Columna1]:[Madera]],7,FALSE)</f>
        <v>Arbóreo</v>
      </c>
      <c r="M39">
        <f>VLOOKUP(D39,Tabla3[[Columna1]:[Madera]],8,FALSE)</f>
        <v>0</v>
      </c>
      <c r="N39" t="str">
        <f>VLOOKUP(D39,Tabla3[[Columna1]:[Madera]],9,FALSE)</f>
        <v>No comerciales</v>
      </c>
      <c r="O39">
        <v>4.0824670000000003</v>
      </c>
      <c r="P39" s="36" t="str">
        <f t="shared" si="1"/>
        <v>I</v>
      </c>
      <c r="Q39" t="s">
        <v>24</v>
      </c>
      <c r="R39">
        <v>196</v>
      </c>
      <c r="S39">
        <v>4</v>
      </c>
      <c r="T39" s="1">
        <v>39324</v>
      </c>
      <c r="U39">
        <v>97981.921000000002</v>
      </c>
      <c r="V39">
        <v>95905.572</v>
      </c>
      <c r="W39">
        <v>0.44</v>
      </c>
      <c r="X39">
        <v>0.47</v>
      </c>
      <c r="Y39" t="s">
        <v>1309</v>
      </c>
      <c r="Z39" t="s">
        <v>1280</v>
      </c>
    </row>
    <row r="40" spans="1:26" x14ac:dyDescent="0.25">
      <c r="A40">
        <v>1</v>
      </c>
      <c r="B40">
        <v>1</v>
      </c>
      <c r="C40" s="2">
        <v>4010402000502</v>
      </c>
      <c r="D40">
        <v>1</v>
      </c>
      <c r="E40">
        <v>1</v>
      </c>
      <c r="F40" t="s">
        <v>63</v>
      </c>
      <c r="G40" t="str">
        <f>VLOOKUP(D40,Tabla3[[Columna1]:[Madera]],2,FALSE)</f>
        <v>Araucaraceae</v>
      </c>
      <c r="H40" t="str">
        <f>VLOOKUP(D40,Tabla3[[Columna1]:[Madera]],3,FALSE)</f>
        <v>Araucaria excelsa</v>
      </c>
      <c r="I40" t="str">
        <f>VLOOKUP(D40,Tabla3[[Columna1]:[Madera]],4,FALSE)</f>
        <v>Araucaria</v>
      </c>
      <c r="J40" t="str">
        <f>VLOOKUP(D40,Tabla3[[Columna1]:[Madera]],5,FALSE)</f>
        <v>F</v>
      </c>
      <c r="K40" t="str">
        <f>VLOOKUP(D40,Tabla3[[Columna1]:[Madera]],6,FALSE)</f>
        <v>si</v>
      </c>
      <c r="L40">
        <f>VLOOKUP(D40,Tabla3[[Columna1]:[Madera]],7,FALSE)</f>
        <v>0</v>
      </c>
      <c r="M40">
        <f>VLOOKUP(D40,Tabla3[[Columna1]:[Madera]],8,FALSE)</f>
        <v>0</v>
      </c>
      <c r="N40" t="str">
        <f>VLOOKUP(D40,Tabla3[[Columna1]:[Madera]],9,FALSE)</f>
        <v>Comerciales</v>
      </c>
      <c r="O40">
        <v>3.7318449999999999</v>
      </c>
      <c r="P40" s="36" t="str">
        <f t="shared" si="1"/>
        <v>I</v>
      </c>
      <c r="Q40" t="s">
        <v>1278</v>
      </c>
      <c r="R40">
        <v>196</v>
      </c>
      <c r="S40">
        <v>4</v>
      </c>
      <c r="T40" s="1">
        <v>39321</v>
      </c>
      <c r="U40">
        <v>97905.945999999996</v>
      </c>
      <c r="V40">
        <v>95976.46</v>
      </c>
      <c r="W40">
        <v>0</v>
      </c>
      <c r="X40">
        <v>0.4</v>
      </c>
      <c r="Y40" t="s">
        <v>1309</v>
      </c>
      <c r="Z40" t="s">
        <v>1281</v>
      </c>
    </row>
    <row r="41" spans="1:26" x14ac:dyDescent="0.25">
      <c r="A41">
        <v>1</v>
      </c>
      <c r="B41">
        <v>1</v>
      </c>
      <c r="C41" s="2">
        <v>4010402000326</v>
      </c>
      <c r="D41">
        <v>94</v>
      </c>
      <c r="E41">
        <v>1</v>
      </c>
      <c r="F41" t="s">
        <v>32</v>
      </c>
      <c r="G41" t="str">
        <f>VLOOKUP(D41,Tabla3[[Columna1]:[Madera]],2,FALSE)</f>
        <v>Adoxaceae</v>
      </c>
      <c r="H41" t="str">
        <f>VLOOKUP(D41,Tabla3[[Columna1]:[Madera]],3,FALSE)</f>
        <v>Sambucus nigra</v>
      </c>
      <c r="I41" t="str">
        <f>VLOOKUP(D41,Tabla3[[Columna1]:[Madera]],4,FALSE)</f>
        <v>Sauco</v>
      </c>
      <c r="J41" t="str">
        <f>VLOOKUP(D41,Tabla3[[Columna1]:[Madera]],5,FALSE)</f>
        <v>F</v>
      </c>
      <c r="K41" t="str">
        <f>VLOOKUP(D41,Tabla3[[Columna1]:[Madera]],6,FALSE)</f>
        <v>si</v>
      </c>
      <c r="L41" t="str">
        <f>VLOOKUP(D41,Tabla3[[Columna1]:[Madera]],7,FALSE)</f>
        <v>Arbóreo</v>
      </c>
      <c r="M41">
        <f>VLOOKUP(D41,Tabla3[[Columna1]:[Madera]],8,FALSE)</f>
        <v>0</v>
      </c>
      <c r="N41" t="str">
        <f>VLOOKUP(D41,Tabla3[[Columna1]:[Madera]],9,FALSE)</f>
        <v>No comerciales</v>
      </c>
      <c r="O41">
        <v>3.288662</v>
      </c>
      <c r="P41" s="36" t="str">
        <f t="shared" si="1"/>
        <v>I</v>
      </c>
      <c r="Q41" t="s">
        <v>1278</v>
      </c>
      <c r="R41">
        <v>196</v>
      </c>
      <c r="S41">
        <v>4</v>
      </c>
      <c r="T41" s="1">
        <v>39318</v>
      </c>
      <c r="U41">
        <v>97872.307000000001</v>
      </c>
      <c r="V41">
        <v>96124.043999999994</v>
      </c>
      <c r="W41">
        <v>0</v>
      </c>
      <c r="X41">
        <v>0.39</v>
      </c>
      <c r="Y41" t="s">
        <v>1309</v>
      </c>
      <c r="Z41" t="s">
        <v>1280</v>
      </c>
    </row>
    <row r="42" spans="1:26" x14ac:dyDescent="0.25">
      <c r="A42">
        <v>1</v>
      </c>
      <c r="B42">
        <v>1</v>
      </c>
      <c r="C42" s="2">
        <v>4010402000366</v>
      </c>
      <c r="D42">
        <v>94</v>
      </c>
      <c r="E42">
        <v>1</v>
      </c>
      <c r="F42" t="s">
        <v>32</v>
      </c>
      <c r="G42" t="str">
        <f>VLOOKUP(D42,Tabla3[[Columna1]:[Madera]],2,FALSE)</f>
        <v>Adoxaceae</v>
      </c>
      <c r="H42" t="str">
        <f>VLOOKUP(D42,Tabla3[[Columna1]:[Madera]],3,FALSE)</f>
        <v>Sambucus nigra</v>
      </c>
      <c r="I42" t="str">
        <f>VLOOKUP(D42,Tabla3[[Columna1]:[Madera]],4,FALSE)</f>
        <v>Sauco</v>
      </c>
      <c r="J42" t="str">
        <f>VLOOKUP(D42,Tabla3[[Columna1]:[Madera]],5,FALSE)</f>
        <v>F</v>
      </c>
      <c r="K42" t="str">
        <f>VLOOKUP(D42,Tabla3[[Columna1]:[Madera]],6,FALSE)</f>
        <v>si</v>
      </c>
      <c r="L42" t="str">
        <f>VLOOKUP(D42,Tabla3[[Columna1]:[Madera]],7,FALSE)</f>
        <v>Arbóreo</v>
      </c>
      <c r="M42">
        <f>VLOOKUP(D42,Tabla3[[Columna1]:[Madera]],8,FALSE)</f>
        <v>0</v>
      </c>
      <c r="N42" t="str">
        <f>VLOOKUP(D42,Tabla3[[Columna1]:[Madera]],9,FALSE)</f>
        <v>No comerciales</v>
      </c>
      <c r="O42">
        <v>5.3652800000000003</v>
      </c>
      <c r="P42" s="36" t="str">
        <f t="shared" si="1"/>
        <v>II</v>
      </c>
      <c r="Q42" t="s">
        <v>1278</v>
      </c>
      <c r="R42">
        <v>196</v>
      </c>
      <c r="S42">
        <v>4</v>
      </c>
      <c r="T42" s="1">
        <v>39318</v>
      </c>
      <c r="U42">
        <v>97866.387000000002</v>
      </c>
      <c r="V42">
        <v>96127.195000000007</v>
      </c>
      <c r="W42">
        <v>0.3</v>
      </c>
      <c r="X42">
        <v>0.6</v>
      </c>
      <c r="Y42" t="s">
        <v>1309</v>
      </c>
      <c r="Z42" t="s">
        <v>1280</v>
      </c>
    </row>
    <row r="43" spans="1:26" x14ac:dyDescent="0.25">
      <c r="A43">
        <v>1</v>
      </c>
      <c r="B43">
        <v>1</v>
      </c>
      <c r="C43" s="2">
        <v>4010502000854</v>
      </c>
      <c r="D43">
        <v>125</v>
      </c>
      <c r="E43">
        <v>1</v>
      </c>
      <c r="F43" t="s">
        <v>1282</v>
      </c>
      <c r="G43" t="str">
        <f>VLOOKUP(D43,Tabla3[[Columna1]:[Madera]],2,FALSE)</f>
        <v>Moraceae</v>
      </c>
      <c r="H43" t="str">
        <f>VLOOKUP(D43,Tabla3[[Columna1]:[Madera]],3,FALSE)</f>
        <v>Ficus benjamina</v>
      </c>
      <c r="I43" t="str">
        <f>VLOOKUP(D43,Tabla3[[Columna1]:[Madera]],4,FALSE)</f>
        <v>Caucho benjamin</v>
      </c>
      <c r="J43" t="str">
        <f>VLOOKUP(D43,Tabla3[[Columna1]:[Madera]],5,FALSE)</f>
        <v>F</v>
      </c>
      <c r="K43" t="str">
        <f>VLOOKUP(D43,Tabla3[[Columna1]:[Madera]],6,FALSE)</f>
        <v>si</v>
      </c>
      <c r="L43" t="str">
        <f>VLOOKUP(D43,Tabla3[[Columna1]:[Madera]],7,FALSE)</f>
        <v>Arbóreo</v>
      </c>
      <c r="M43">
        <f>VLOOKUP(D43,Tabla3[[Columna1]:[Madera]],8,FALSE)</f>
        <v>0</v>
      </c>
      <c r="N43" t="str">
        <f>VLOOKUP(D43,Tabla3[[Columna1]:[Madera]],9,FALSE)</f>
        <v>No comerciales</v>
      </c>
      <c r="O43">
        <v>2.7221850000000001</v>
      </c>
      <c r="P43" s="36" t="str">
        <f t="shared" si="1"/>
        <v>I</v>
      </c>
      <c r="Q43" t="s">
        <v>30</v>
      </c>
      <c r="R43">
        <v>196</v>
      </c>
      <c r="S43">
        <v>4</v>
      </c>
      <c r="T43" s="1">
        <v>39349</v>
      </c>
      <c r="U43">
        <v>97844.118000000002</v>
      </c>
      <c r="V43">
        <v>96227.142999999996</v>
      </c>
      <c r="W43">
        <v>0.18</v>
      </c>
      <c r="X43">
        <v>0.21</v>
      </c>
      <c r="Y43" t="s">
        <v>1310</v>
      </c>
      <c r="Z43" t="s">
        <v>1283</v>
      </c>
    </row>
    <row r="44" spans="1:26" x14ac:dyDescent="0.25">
      <c r="A44">
        <v>2</v>
      </c>
      <c r="B44">
        <v>1</v>
      </c>
      <c r="C44" s="2">
        <v>4010601001188</v>
      </c>
      <c r="D44">
        <v>347</v>
      </c>
      <c r="E44">
        <v>1</v>
      </c>
      <c r="F44" t="s">
        <v>1154</v>
      </c>
      <c r="G44" t="str">
        <f>VLOOKUP(D44,Tabla3[[Columna1]:[Madera]],2,FALSE)</f>
        <v>Lamiaceae</v>
      </c>
      <c r="H44" t="str">
        <f>VLOOKUP(D44,Tabla3[[Columna1]:[Madera]],3,FALSE)</f>
        <v>Aegyphilla bogotensis</v>
      </c>
      <c r="I44" t="str">
        <f>VLOOKUP(D44,Tabla3[[Columna1]:[Madera]],4,FALSE)</f>
        <v>Cajeto de Bogota</v>
      </c>
      <c r="J44" t="str">
        <f>VLOOKUP(D44,Tabla3[[Columna1]:[Madera]],5,FALSE)</f>
        <v>N</v>
      </c>
      <c r="K44" t="str">
        <f>VLOOKUP(D44,Tabla3[[Columna1]:[Madera]],6,FALSE)</f>
        <v>No</v>
      </c>
      <c r="L44">
        <f>VLOOKUP(D44,Tabla3[[Columna1]:[Madera]],7,FALSE)</f>
        <v>0</v>
      </c>
      <c r="M44">
        <f>VLOOKUP(D44,Tabla3[[Columna1]:[Madera]],8,FALSE)</f>
        <v>0</v>
      </c>
      <c r="N44">
        <f>VLOOKUP(D44,Tabla3[[Columna1]:[Madera]],9,FALSE)</f>
        <v>0</v>
      </c>
      <c r="O44">
        <v>1.2</v>
      </c>
      <c r="P44" s="36" t="str">
        <f>IF(O44&lt;=5,"I",IF(O44&lt;=10,"II",IF(O44&lt;=15,"III",IF(O44&lt;=20,"IV",IF(O44&lt;=25,"V","ERROR")))))</f>
        <v>I</v>
      </c>
      <c r="Q44" t="s">
        <v>1284</v>
      </c>
      <c r="R44">
        <v>201</v>
      </c>
      <c r="S44">
        <v>4</v>
      </c>
      <c r="T44" s="1">
        <v>42348.004004629627</v>
      </c>
      <c r="U44">
        <v>98500.41</v>
      </c>
      <c r="V44">
        <v>94743.97</v>
      </c>
      <c r="W44">
        <v>0</v>
      </c>
      <c r="X44">
        <v>0.05</v>
      </c>
      <c r="Y44" t="s">
        <v>1310</v>
      </c>
      <c r="Z44" t="s">
        <v>1280</v>
      </c>
    </row>
    <row r="45" spans="1:26" x14ac:dyDescent="0.25">
      <c r="A45">
        <v>2</v>
      </c>
      <c r="B45">
        <v>1</v>
      </c>
      <c r="C45" s="2">
        <v>4010601001201</v>
      </c>
      <c r="D45">
        <v>353</v>
      </c>
      <c r="E45">
        <v>1</v>
      </c>
      <c r="F45" t="s">
        <v>1161</v>
      </c>
      <c r="G45" t="str">
        <f>VLOOKUP(D45,Tabla3[[Columna1]:[Madera]],2,FALSE)</f>
        <v>Myrtaceae</v>
      </c>
      <c r="H45" t="str">
        <f>VLOOKUP(D45,Tabla3[[Columna1]:[Madera]],3,FALSE)</f>
        <v>Psidium catleyanum</v>
      </c>
      <c r="I45" t="str">
        <f>VLOOKUP(D45,Tabla3[[Columna1]:[Madera]],4,FALSE)</f>
        <v>Guayabo del peru</v>
      </c>
      <c r="J45" t="str">
        <f>VLOOKUP(D45,Tabla3[[Columna1]:[Madera]],5,FALSE)</f>
        <v>F</v>
      </c>
      <c r="K45" t="str">
        <f>VLOOKUP(D45,Tabla3[[Columna1]:[Madera]],6,FALSE)</f>
        <v>No</v>
      </c>
      <c r="L45">
        <f>VLOOKUP(D45,Tabla3[[Columna1]:[Madera]],7,FALSE)</f>
        <v>0</v>
      </c>
      <c r="M45">
        <f>VLOOKUP(D45,Tabla3[[Columna1]:[Madera]],8,FALSE)</f>
        <v>0</v>
      </c>
      <c r="N45">
        <f>VLOOKUP(D45,Tabla3[[Columna1]:[Madera]],9,FALSE)</f>
        <v>0</v>
      </c>
      <c r="O45">
        <v>1.3</v>
      </c>
      <c r="P45" s="36" t="str">
        <f t="shared" ref="P45:P56" si="2">IF(O45&lt;=5,"I",IF(O45&lt;=10,"II",IF(O45&lt;=15,"III",IF(O45&lt;=20,"IV",IF(O45&lt;=25,"V","ERROR")))))</f>
        <v>I</v>
      </c>
      <c r="Q45" t="s">
        <v>1284</v>
      </c>
      <c r="R45">
        <v>201</v>
      </c>
      <c r="S45">
        <v>4</v>
      </c>
      <c r="T45" s="1">
        <v>42348.004733796297</v>
      </c>
      <c r="U45">
        <v>98495.59</v>
      </c>
      <c r="V45">
        <v>94747.228000000003</v>
      </c>
      <c r="W45">
        <v>0</v>
      </c>
      <c r="X45">
        <v>0.05</v>
      </c>
      <c r="Y45" t="s">
        <v>1309</v>
      </c>
      <c r="Z45" t="s">
        <v>1280</v>
      </c>
    </row>
    <row r="46" spans="1:26" x14ac:dyDescent="0.25">
      <c r="A46">
        <v>2</v>
      </c>
      <c r="B46">
        <v>1</v>
      </c>
      <c r="C46" s="2">
        <v>4010601000613</v>
      </c>
      <c r="D46">
        <v>18</v>
      </c>
      <c r="E46">
        <v>1</v>
      </c>
      <c r="F46" t="s">
        <v>144</v>
      </c>
      <c r="G46" t="str">
        <f>VLOOKUP(D46,Tabla3[[Columna1]:[Madera]],2,FALSE)</f>
        <v>Arecaceae</v>
      </c>
      <c r="H46" t="str">
        <f>VLOOKUP(D46,Tabla3[[Columna1]:[Madera]],3,FALSE)</f>
        <v>Ceroxylon quindiuense</v>
      </c>
      <c r="I46" t="str">
        <f>VLOOKUP(D46,Tabla3[[Columna1]:[Madera]],4,FALSE)</f>
        <v>Palma de cera, Palma blanca</v>
      </c>
      <c r="J46" t="str">
        <f>VLOOKUP(D46,Tabla3[[Columna1]:[Madera]],5,FALSE)</f>
        <v>N</v>
      </c>
      <c r="K46" t="str">
        <f>VLOOKUP(D46,Tabla3[[Columna1]:[Madera]],6,FALSE)</f>
        <v>si</v>
      </c>
      <c r="L46">
        <f>VLOOKUP(D46,Tabla3[[Columna1]:[Madera]],7,FALSE)</f>
        <v>0</v>
      </c>
      <c r="M46" t="str">
        <f>VLOOKUP(D46,Tabla3[[Columna1]:[Madera]],8,FALSE)</f>
        <v>Ley 61 de 1985</v>
      </c>
      <c r="N46">
        <f>VLOOKUP(D46,Tabla3[[Columna1]:[Madera]],9,FALSE)</f>
        <v>0</v>
      </c>
      <c r="O46">
        <v>1.2</v>
      </c>
      <c r="P46" s="36" t="str">
        <f t="shared" si="2"/>
        <v>I</v>
      </c>
      <c r="Q46" t="s">
        <v>24</v>
      </c>
      <c r="R46">
        <v>201</v>
      </c>
      <c r="S46">
        <v>4</v>
      </c>
      <c r="T46" s="1">
        <v>40305.445451388892</v>
      </c>
      <c r="U46">
        <v>98498.32</v>
      </c>
      <c r="V46">
        <v>94748.816999999995</v>
      </c>
      <c r="W46">
        <v>0</v>
      </c>
      <c r="X46">
        <v>0.25</v>
      </c>
      <c r="Y46" t="s">
        <v>1310</v>
      </c>
      <c r="Z46" t="s">
        <v>1280</v>
      </c>
    </row>
    <row r="47" spans="1:26" x14ac:dyDescent="0.25">
      <c r="A47">
        <v>2</v>
      </c>
      <c r="B47">
        <v>1</v>
      </c>
      <c r="C47" s="2">
        <v>4010601001190</v>
      </c>
      <c r="D47">
        <v>59</v>
      </c>
      <c r="E47">
        <v>1</v>
      </c>
      <c r="F47" t="s">
        <v>312</v>
      </c>
      <c r="G47" t="str">
        <f>VLOOKUP(D47,Tabla3[[Columna1]:[Madera]],2,FALSE)</f>
        <v>Clusiaceae</v>
      </c>
      <c r="H47" t="str">
        <f>VLOOKUP(D47,Tabla3[[Columna1]:[Madera]],3,FALSE)</f>
        <v>Clusia multiflora</v>
      </c>
      <c r="I47" t="str">
        <f>VLOOKUP(D47,Tabla3[[Columna1]:[Madera]],4,FALSE)</f>
        <v>Gaque</v>
      </c>
      <c r="J47" t="str">
        <f>VLOOKUP(D47,Tabla3[[Columna1]:[Madera]],5,FALSE)</f>
        <v>N</v>
      </c>
      <c r="K47" t="str">
        <f>VLOOKUP(D47,Tabla3[[Columna1]:[Madera]],6,FALSE)</f>
        <v>si</v>
      </c>
      <c r="L47" t="str">
        <f>VLOOKUP(D47,Tabla3[[Columna1]:[Madera]],7,FALSE)</f>
        <v>Arbóreo</v>
      </c>
      <c r="M47">
        <f>VLOOKUP(D47,Tabla3[[Columna1]:[Madera]],8,FALSE)</f>
        <v>0</v>
      </c>
      <c r="N47" t="str">
        <f>VLOOKUP(D47,Tabla3[[Columna1]:[Madera]],9,FALSE)</f>
        <v>No comerciales</v>
      </c>
      <c r="O47">
        <v>1.3</v>
      </c>
      <c r="P47" s="36" t="str">
        <f t="shared" si="2"/>
        <v>I</v>
      </c>
      <c r="Q47" t="s">
        <v>1284</v>
      </c>
      <c r="R47">
        <v>201</v>
      </c>
      <c r="S47">
        <v>4</v>
      </c>
      <c r="T47" s="1">
        <v>42348.004062499997</v>
      </c>
      <c r="U47">
        <v>98499.741999999998</v>
      </c>
      <c r="V47">
        <v>94751.212</v>
      </c>
      <c r="W47">
        <v>0</v>
      </c>
      <c r="X47">
        <v>0.06</v>
      </c>
      <c r="Y47" t="s">
        <v>1310</v>
      </c>
      <c r="Z47" t="s">
        <v>1280</v>
      </c>
    </row>
    <row r="48" spans="1:26" x14ac:dyDescent="0.25">
      <c r="A48">
        <v>2</v>
      </c>
      <c r="B48">
        <v>3</v>
      </c>
      <c r="C48" s="2">
        <v>4010601001178</v>
      </c>
      <c r="D48">
        <v>353</v>
      </c>
      <c r="E48">
        <v>1</v>
      </c>
      <c r="F48" t="s">
        <v>1161</v>
      </c>
      <c r="G48" t="str">
        <f>VLOOKUP(D48,Tabla3[[Columna1]:[Madera]],2,FALSE)</f>
        <v>Myrtaceae</v>
      </c>
      <c r="H48" t="str">
        <f>VLOOKUP(D48,Tabla3[[Columna1]:[Madera]],3,FALSE)</f>
        <v>Psidium catleyanum</v>
      </c>
      <c r="I48" t="str">
        <f>VLOOKUP(D48,Tabla3[[Columna1]:[Madera]],4,FALSE)</f>
        <v>Guayabo del peru</v>
      </c>
      <c r="J48" t="str">
        <f>VLOOKUP(D48,Tabla3[[Columna1]:[Madera]],5,FALSE)</f>
        <v>F</v>
      </c>
      <c r="K48" t="str">
        <f>VLOOKUP(D48,Tabla3[[Columna1]:[Madera]],6,FALSE)</f>
        <v>No</v>
      </c>
      <c r="L48">
        <f>VLOOKUP(D48,Tabla3[[Columna1]:[Madera]],7,FALSE)</f>
        <v>0</v>
      </c>
      <c r="M48">
        <f>VLOOKUP(D48,Tabla3[[Columna1]:[Madera]],8,FALSE)</f>
        <v>0</v>
      </c>
      <c r="N48">
        <f>VLOOKUP(D48,Tabla3[[Columna1]:[Madera]],9,FALSE)</f>
        <v>0</v>
      </c>
      <c r="O48">
        <v>1.4</v>
      </c>
      <c r="P48" s="36" t="str">
        <f t="shared" si="2"/>
        <v>I</v>
      </c>
      <c r="Q48" t="s">
        <v>1284</v>
      </c>
      <c r="R48">
        <v>201</v>
      </c>
      <c r="S48">
        <v>4</v>
      </c>
      <c r="T48" s="1">
        <v>42348.003680555557</v>
      </c>
      <c r="U48">
        <v>98543.203999999998</v>
      </c>
      <c r="V48">
        <v>94738.163</v>
      </c>
      <c r="W48">
        <v>0</v>
      </c>
      <c r="X48">
        <v>0.05</v>
      </c>
      <c r="Y48" t="s">
        <v>1309</v>
      </c>
      <c r="Z48" t="s">
        <v>1280</v>
      </c>
    </row>
    <row r="49" spans="1:26" x14ac:dyDescent="0.25">
      <c r="A49">
        <v>2</v>
      </c>
      <c r="B49">
        <v>3</v>
      </c>
      <c r="C49" s="2">
        <v>4010205000054</v>
      </c>
      <c r="D49">
        <v>68</v>
      </c>
      <c r="E49">
        <v>1</v>
      </c>
      <c r="F49" t="s">
        <v>350</v>
      </c>
      <c r="G49" t="str">
        <f>VLOOKUP(D49,Tabla3[[Columna1]:[Madera]],2,FALSE)</f>
        <v>Melastomataceae</v>
      </c>
      <c r="H49" t="str">
        <f>VLOOKUP(D49,Tabla3[[Columna1]:[Madera]],3,FALSE)</f>
        <v>Tibouchina urvilleana</v>
      </c>
      <c r="I49" t="str">
        <f>VLOOKUP(D49,Tabla3[[Columna1]:[Madera]],4,FALSE)</f>
        <v>Sietecueros nazareno</v>
      </c>
      <c r="J49" t="str">
        <f>VLOOKUP(D49,Tabla3[[Columna1]:[Madera]],5,FALSE)</f>
        <v>N</v>
      </c>
      <c r="K49" t="str">
        <f>VLOOKUP(D49,Tabla3[[Columna1]:[Madera]],6,FALSE)</f>
        <v>si</v>
      </c>
      <c r="L49">
        <f>VLOOKUP(D49,Tabla3[[Columna1]:[Madera]],7,FALSE)</f>
        <v>0</v>
      </c>
      <c r="M49">
        <f>VLOOKUP(D49,Tabla3[[Columna1]:[Madera]],8,FALSE)</f>
        <v>0</v>
      </c>
      <c r="N49">
        <f>VLOOKUP(D49,Tabla3[[Columna1]:[Madera]],9,FALSE)</f>
        <v>0</v>
      </c>
      <c r="O49">
        <v>1.19</v>
      </c>
      <c r="P49" s="36" t="str">
        <f t="shared" si="2"/>
        <v>I</v>
      </c>
      <c r="Q49" t="s">
        <v>30</v>
      </c>
      <c r="R49">
        <v>196</v>
      </c>
      <c r="S49">
        <v>4</v>
      </c>
      <c r="T49" s="1">
        <v>39354</v>
      </c>
      <c r="U49">
        <v>99299.835999999996</v>
      </c>
      <c r="V49">
        <v>94212.441999999995</v>
      </c>
      <c r="W49">
        <v>0</v>
      </c>
      <c r="X49">
        <v>0</v>
      </c>
      <c r="Y49" t="s">
        <v>1310</v>
      </c>
      <c r="Z49" t="s">
        <v>21</v>
      </c>
    </row>
    <row r="50" spans="1:26" x14ac:dyDescent="0.25">
      <c r="A50">
        <v>2</v>
      </c>
      <c r="B50">
        <v>3</v>
      </c>
      <c r="C50" s="2">
        <v>4010205000055</v>
      </c>
      <c r="D50">
        <v>79</v>
      </c>
      <c r="E50">
        <v>1</v>
      </c>
      <c r="F50" t="s">
        <v>29</v>
      </c>
      <c r="G50" t="str">
        <f>VLOOKUP(D50,Tabla3[[Columna1]:[Madera]],2,FALSE)</f>
        <v>Bignoniaceae</v>
      </c>
      <c r="H50" t="str">
        <f>VLOOKUP(D50,Tabla3[[Columna1]:[Madera]],3,FALSE)</f>
        <v>Tecoma stans</v>
      </c>
      <c r="I50" t="str">
        <f>VLOOKUP(D50,Tabla3[[Columna1]:[Madera]],4,FALSE)</f>
        <v>Chicala, chirlobirlo, flor amarillo</v>
      </c>
      <c r="J50" t="str">
        <f>VLOOKUP(D50,Tabla3[[Columna1]:[Madera]],5,FALSE)</f>
        <v>N</v>
      </c>
      <c r="K50" t="str">
        <f>VLOOKUP(D50,Tabla3[[Columna1]:[Madera]],6,FALSE)</f>
        <v>si</v>
      </c>
      <c r="L50" t="str">
        <f>VLOOKUP(D50,Tabla3[[Columna1]:[Madera]],7,FALSE)</f>
        <v>Arbóreo</v>
      </c>
      <c r="M50">
        <f>VLOOKUP(D50,Tabla3[[Columna1]:[Madera]],8,FALSE)</f>
        <v>0</v>
      </c>
      <c r="N50" t="str">
        <f>VLOOKUP(D50,Tabla3[[Columna1]:[Madera]],9,FALSE)</f>
        <v>No comerciales</v>
      </c>
      <c r="O50">
        <v>1.1200000000000001</v>
      </c>
      <c r="P50" s="36" t="str">
        <f t="shared" si="2"/>
        <v>I</v>
      </c>
      <c r="Q50" t="s">
        <v>14</v>
      </c>
      <c r="R50">
        <v>196</v>
      </c>
      <c r="S50">
        <v>4</v>
      </c>
      <c r="T50" s="1">
        <v>39354</v>
      </c>
      <c r="U50">
        <v>99295.12</v>
      </c>
      <c r="V50">
        <v>94216.483999999997</v>
      </c>
      <c r="W50">
        <v>0</v>
      </c>
      <c r="X50">
        <v>0</v>
      </c>
      <c r="Y50" t="s">
        <v>1310</v>
      </c>
      <c r="Z50" t="s">
        <v>21</v>
      </c>
    </row>
    <row r="51" spans="1:26" x14ac:dyDescent="0.25">
      <c r="A51">
        <v>2</v>
      </c>
      <c r="B51">
        <v>3</v>
      </c>
      <c r="C51" s="2">
        <v>4010205000056</v>
      </c>
      <c r="D51">
        <v>79</v>
      </c>
      <c r="E51">
        <v>1</v>
      </c>
      <c r="F51" t="s">
        <v>29</v>
      </c>
      <c r="G51" t="str">
        <f>VLOOKUP(D51,Tabla3[[Columna1]:[Madera]],2,FALSE)</f>
        <v>Bignoniaceae</v>
      </c>
      <c r="H51" t="str">
        <f>VLOOKUP(D51,Tabla3[[Columna1]:[Madera]],3,FALSE)</f>
        <v>Tecoma stans</v>
      </c>
      <c r="I51" t="str">
        <f>VLOOKUP(D51,Tabla3[[Columna1]:[Madera]],4,FALSE)</f>
        <v>Chicala, chirlobirlo, flor amarillo</v>
      </c>
      <c r="J51" t="str">
        <f>VLOOKUP(D51,Tabla3[[Columna1]:[Madera]],5,FALSE)</f>
        <v>N</v>
      </c>
      <c r="K51" t="str">
        <f>VLOOKUP(D51,Tabla3[[Columna1]:[Madera]],6,FALSE)</f>
        <v>si</v>
      </c>
      <c r="L51" t="str">
        <f>VLOOKUP(D51,Tabla3[[Columna1]:[Madera]],7,FALSE)</f>
        <v>Arbóreo</v>
      </c>
      <c r="M51">
        <f>VLOOKUP(D51,Tabla3[[Columna1]:[Madera]],8,FALSE)</f>
        <v>0</v>
      </c>
      <c r="N51" t="str">
        <f>VLOOKUP(D51,Tabla3[[Columna1]:[Madera]],9,FALSE)</f>
        <v>No comerciales</v>
      </c>
      <c r="O51">
        <v>1.805453</v>
      </c>
      <c r="P51" s="36" t="str">
        <f t="shared" si="2"/>
        <v>I</v>
      </c>
      <c r="Q51" t="s">
        <v>14</v>
      </c>
      <c r="R51">
        <v>196</v>
      </c>
      <c r="S51">
        <v>4</v>
      </c>
      <c r="T51" s="1">
        <v>39354</v>
      </c>
      <c r="U51">
        <v>99295.71</v>
      </c>
      <c r="V51">
        <v>94221.179000000004</v>
      </c>
      <c r="W51">
        <v>0</v>
      </c>
      <c r="X51">
        <v>0.1</v>
      </c>
      <c r="Y51" t="s">
        <v>1310</v>
      </c>
      <c r="Z51" t="s">
        <v>21</v>
      </c>
    </row>
    <row r="52" spans="1:26" x14ac:dyDescent="0.25">
      <c r="A52">
        <v>2</v>
      </c>
      <c r="B52">
        <v>3</v>
      </c>
      <c r="C52" s="2">
        <v>4010205000057</v>
      </c>
      <c r="D52">
        <v>61</v>
      </c>
      <c r="E52">
        <v>1</v>
      </c>
      <c r="F52" t="s">
        <v>1273</v>
      </c>
      <c r="G52" t="str">
        <f>VLOOKUP(D52,Tabla3[[Columna1]:[Madera]],2,FALSE)</f>
        <v>Pittosporaceae</v>
      </c>
      <c r="H52" t="str">
        <f>VLOOKUP(D52,Tabla3[[Columna1]:[Madera]],3,FALSE)</f>
        <v>Pittosporum undulatum</v>
      </c>
      <c r="I52" t="str">
        <f>VLOOKUP(D52,Tabla3[[Columna1]:[Madera]],4,FALSE)</f>
        <v>Jazmin del cabo, laurel huesito</v>
      </c>
      <c r="J52" t="str">
        <f>VLOOKUP(D52,Tabla3[[Columna1]:[Madera]],5,FALSE)</f>
        <v>F</v>
      </c>
      <c r="K52" t="str">
        <f>VLOOKUP(D52,Tabla3[[Columna1]:[Madera]],6,FALSE)</f>
        <v>si</v>
      </c>
      <c r="L52" t="str">
        <f>VLOOKUP(D52,Tabla3[[Columna1]:[Madera]],7,FALSE)</f>
        <v>Arbóreo</v>
      </c>
      <c r="M52">
        <f>VLOOKUP(D52,Tabla3[[Columna1]:[Madera]],8,FALSE)</f>
        <v>0</v>
      </c>
      <c r="N52" t="str">
        <f>VLOOKUP(D52,Tabla3[[Columna1]:[Madera]],9,FALSE)</f>
        <v>No comerciales</v>
      </c>
      <c r="O52">
        <v>1.898134</v>
      </c>
      <c r="P52" s="36" t="str">
        <f t="shared" si="2"/>
        <v>I</v>
      </c>
      <c r="Q52" t="s">
        <v>14</v>
      </c>
      <c r="R52">
        <v>196</v>
      </c>
      <c r="S52">
        <v>4</v>
      </c>
      <c r="T52" s="1">
        <v>39354</v>
      </c>
      <c r="U52">
        <v>99296.373999999996</v>
      </c>
      <c r="V52">
        <v>94224.472999999998</v>
      </c>
      <c r="W52">
        <v>0</v>
      </c>
      <c r="X52">
        <v>0.2</v>
      </c>
      <c r="Y52" t="s">
        <v>1309</v>
      </c>
      <c r="Z52" t="s">
        <v>21</v>
      </c>
    </row>
    <row r="53" spans="1:26" x14ac:dyDescent="0.25">
      <c r="A53">
        <v>2</v>
      </c>
      <c r="B53">
        <v>3</v>
      </c>
      <c r="C53" s="2">
        <v>4010205000058</v>
      </c>
      <c r="D53">
        <v>61</v>
      </c>
      <c r="E53">
        <v>1</v>
      </c>
      <c r="F53" t="s">
        <v>1273</v>
      </c>
      <c r="G53" t="str">
        <f>VLOOKUP(D53,Tabla3[[Columna1]:[Madera]],2,FALSE)</f>
        <v>Pittosporaceae</v>
      </c>
      <c r="H53" t="str">
        <f>VLOOKUP(D53,Tabla3[[Columna1]:[Madera]],3,FALSE)</f>
        <v>Pittosporum undulatum</v>
      </c>
      <c r="I53" t="str">
        <f>VLOOKUP(D53,Tabla3[[Columna1]:[Madera]],4,FALSE)</f>
        <v>Jazmin del cabo, laurel huesito</v>
      </c>
      <c r="J53" t="str">
        <f>VLOOKUP(D53,Tabla3[[Columna1]:[Madera]],5,FALSE)</f>
        <v>F</v>
      </c>
      <c r="K53" t="str">
        <f>VLOOKUP(D53,Tabla3[[Columna1]:[Madera]],6,FALSE)</f>
        <v>si</v>
      </c>
      <c r="L53" t="str">
        <f>VLOOKUP(D53,Tabla3[[Columna1]:[Madera]],7,FALSE)</f>
        <v>Arbóreo</v>
      </c>
      <c r="M53">
        <f>VLOOKUP(D53,Tabla3[[Columna1]:[Madera]],8,FALSE)</f>
        <v>0</v>
      </c>
      <c r="N53" t="str">
        <f>VLOOKUP(D53,Tabla3[[Columna1]:[Madera]],9,FALSE)</f>
        <v>No comerciales</v>
      </c>
      <c r="O53">
        <v>1.67</v>
      </c>
      <c r="P53" s="36" t="str">
        <f t="shared" si="2"/>
        <v>I</v>
      </c>
      <c r="Q53" t="s">
        <v>14</v>
      </c>
      <c r="R53">
        <v>196</v>
      </c>
      <c r="S53">
        <v>4</v>
      </c>
      <c r="T53" s="1">
        <v>39354</v>
      </c>
      <c r="U53">
        <v>99296.407999999996</v>
      </c>
      <c r="V53">
        <v>94227.13</v>
      </c>
      <c r="W53">
        <v>0</v>
      </c>
      <c r="X53">
        <v>0.22</v>
      </c>
      <c r="Y53" t="s">
        <v>1309</v>
      </c>
      <c r="Z53" t="s">
        <v>21</v>
      </c>
    </row>
    <row r="54" spans="1:26" x14ac:dyDescent="0.25">
      <c r="A54">
        <v>2</v>
      </c>
      <c r="B54">
        <v>3</v>
      </c>
      <c r="C54" s="2">
        <v>4010205000059</v>
      </c>
      <c r="D54">
        <v>94</v>
      </c>
      <c r="E54">
        <v>1</v>
      </c>
      <c r="F54" t="s">
        <v>32</v>
      </c>
      <c r="G54" t="str">
        <f>VLOOKUP(D54,Tabla3[[Columna1]:[Madera]],2,FALSE)</f>
        <v>Adoxaceae</v>
      </c>
      <c r="H54" t="str">
        <f>VLOOKUP(D54,Tabla3[[Columna1]:[Madera]],3,FALSE)</f>
        <v>Sambucus nigra</v>
      </c>
      <c r="I54" t="str">
        <f>VLOOKUP(D54,Tabla3[[Columna1]:[Madera]],4,FALSE)</f>
        <v>Sauco</v>
      </c>
      <c r="J54" t="str">
        <f>VLOOKUP(D54,Tabla3[[Columna1]:[Madera]],5,FALSE)</f>
        <v>F</v>
      </c>
      <c r="K54" t="str">
        <f>VLOOKUP(D54,Tabla3[[Columna1]:[Madera]],6,FALSE)</f>
        <v>si</v>
      </c>
      <c r="L54" t="str">
        <f>VLOOKUP(D54,Tabla3[[Columna1]:[Madera]],7,FALSE)</f>
        <v>Arbóreo</v>
      </c>
      <c r="M54">
        <f>VLOOKUP(D54,Tabla3[[Columna1]:[Madera]],8,FALSE)</f>
        <v>0</v>
      </c>
      <c r="N54" t="str">
        <f>VLOOKUP(D54,Tabla3[[Columna1]:[Madera]],9,FALSE)</f>
        <v>No comerciales</v>
      </c>
      <c r="O54">
        <v>2.199614</v>
      </c>
      <c r="P54" s="36" t="str">
        <f t="shared" si="2"/>
        <v>I</v>
      </c>
      <c r="Q54" t="s">
        <v>14</v>
      </c>
      <c r="R54">
        <v>196</v>
      </c>
      <c r="S54">
        <v>4</v>
      </c>
      <c r="T54" s="1">
        <v>39354</v>
      </c>
      <c r="U54">
        <v>99296.782000000007</v>
      </c>
      <c r="V54">
        <v>94228.100999999995</v>
      </c>
      <c r="W54">
        <v>0</v>
      </c>
      <c r="X54">
        <v>0.7</v>
      </c>
      <c r="Y54" t="s">
        <v>1309</v>
      </c>
      <c r="Z54" t="s">
        <v>21</v>
      </c>
    </row>
    <row r="55" spans="1:26" x14ac:dyDescent="0.25">
      <c r="A55">
        <v>2</v>
      </c>
      <c r="B55">
        <v>2</v>
      </c>
      <c r="C55" s="2">
        <v>4010601000877</v>
      </c>
      <c r="D55">
        <v>155</v>
      </c>
      <c r="E55">
        <v>1</v>
      </c>
      <c r="F55" t="s">
        <v>605</v>
      </c>
      <c r="G55" t="str">
        <f>VLOOKUP(D55,Tabla3[[Columna1]:[Madera]],2,FALSE)</f>
        <v>Sapindaceae</v>
      </c>
      <c r="H55" t="str">
        <f>VLOOKUP(D55,Tabla3[[Columna1]:[Madera]],3,FALSE)</f>
        <v>Billia colombiana</v>
      </c>
      <c r="I55" t="str">
        <f>VLOOKUP(D55,Tabla3[[Columna1]:[Madera]],4,FALSE)</f>
        <v>Cariseco, Tres hojas</v>
      </c>
      <c r="J55" t="str">
        <f>VLOOKUP(D55,Tabla3[[Columna1]:[Madera]],5,FALSE)</f>
        <v>N</v>
      </c>
      <c r="K55" t="str">
        <f>VLOOKUP(D55,Tabla3[[Columna1]:[Madera]],6,FALSE)</f>
        <v>si</v>
      </c>
      <c r="L55">
        <f>VLOOKUP(D55,Tabla3[[Columna1]:[Madera]],7,FALSE)</f>
        <v>0</v>
      </c>
      <c r="M55">
        <f>VLOOKUP(D55,Tabla3[[Columna1]:[Madera]],8,FALSE)</f>
        <v>0</v>
      </c>
      <c r="N55">
        <f>VLOOKUP(D55,Tabla3[[Columna1]:[Madera]],9,FALSE)</f>
        <v>0</v>
      </c>
      <c r="O55">
        <v>1.7</v>
      </c>
      <c r="P55" s="36" t="str">
        <f t="shared" si="2"/>
        <v>I</v>
      </c>
      <c r="Q55" t="s">
        <v>1284</v>
      </c>
      <c r="R55" s="1">
        <v>201</v>
      </c>
      <c r="S55">
        <v>4</v>
      </c>
      <c r="T55" s="1">
        <v>41542.674293981479</v>
      </c>
      <c r="U55">
        <v>98710.896999999997</v>
      </c>
      <c r="V55">
        <v>94693.562000000005</v>
      </c>
      <c r="W55">
        <v>0</v>
      </c>
      <c r="X55">
        <v>0.06</v>
      </c>
      <c r="Y55" t="s">
        <v>1310</v>
      </c>
      <c r="Z55" t="s">
        <v>1281</v>
      </c>
    </row>
    <row r="56" spans="1:26" x14ac:dyDescent="0.25">
      <c r="A56">
        <v>2</v>
      </c>
      <c r="B56">
        <v>2</v>
      </c>
      <c r="C56" s="2">
        <v>4010601001081</v>
      </c>
      <c r="D56">
        <v>65</v>
      </c>
      <c r="E56">
        <v>1</v>
      </c>
      <c r="F56" t="s">
        <v>338</v>
      </c>
      <c r="G56" t="str">
        <f>VLOOKUP(D56,Tabla3[[Columna1]:[Madera]],2,FALSE)</f>
        <v>Araliaceae</v>
      </c>
      <c r="H56" t="str">
        <f>VLOOKUP(D56,Tabla3[[Columna1]:[Madera]],3,FALSE)</f>
        <v>Oreopanax floribundum</v>
      </c>
      <c r="I56" t="str">
        <f>VLOOKUP(D56,Tabla3[[Columna1]:[Madera]],4,FALSE)</f>
        <v>Mano de oso</v>
      </c>
      <c r="J56" t="str">
        <f>VLOOKUP(D56,Tabla3[[Columna1]:[Madera]],5,FALSE)</f>
        <v>N</v>
      </c>
      <c r="K56" t="str">
        <f>VLOOKUP(D56,Tabla3[[Columna1]:[Madera]],6,FALSE)</f>
        <v>si</v>
      </c>
      <c r="L56" t="str">
        <f>VLOOKUP(D56,Tabla3[[Columna1]:[Madera]],7,FALSE)</f>
        <v>Arbóreo</v>
      </c>
      <c r="M56">
        <f>VLOOKUP(D56,Tabla3[[Columna1]:[Madera]],8,FALSE)</f>
        <v>0</v>
      </c>
      <c r="N56" t="str">
        <f>VLOOKUP(D56,Tabla3[[Columna1]:[Madera]],9,FALSE)</f>
        <v>No comerciales</v>
      </c>
      <c r="O56">
        <v>1.2</v>
      </c>
      <c r="P56" s="36" t="str">
        <f t="shared" si="2"/>
        <v>I</v>
      </c>
      <c r="Q56" t="s">
        <v>17</v>
      </c>
      <c r="R56" s="1">
        <v>201</v>
      </c>
      <c r="S56">
        <v>4</v>
      </c>
      <c r="T56" s="1">
        <v>42288.662233796298</v>
      </c>
      <c r="U56">
        <v>98703.201000000001</v>
      </c>
      <c r="V56">
        <v>94694.206999999995</v>
      </c>
      <c r="W56">
        <v>0</v>
      </c>
      <c r="X56">
        <v>0.05</v>
      </c>
      <c r="Y56" t="s">
        <v>1310</v>
      </c>
      <c r="Z56" t="s">
        <v>1281</v>
      </c>
    </row>
  </sheetData>
  <autoFilter ref="A1:Z56" xr:uid="{00000000-0009-0000-0000-000003000000}"/>
  <conditionalFormatting sqref="H1:J1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08"/>
  <sheetViews>
    <sheetView topLeftCell="A88" zoomScale="55" zoomScaleNormal="55" workbookViewId="0">
      <selection activeCell="D112" sqref="D112"/>
    </sheetView>
  </sheetViews>
  <sheetFormatPr baseColWidth="10" defaultRowHeight="15" x14ac:dyDescent="0.25"/>
  <cols>
    <col min="2" max="2" width="30.28515625" customWidth="1"/>
    <col min="3" max="5" width="50" customWidth="1"/>
    <col min="6" max="6" width="36.5703125" customWidth="1"/>
    <col min="7" max="11" width="29.42578125" customWidth="1"/>
    <col min="12" max="13" width="26.85546875" customWidth="1"/>
    <col min="14" max="14" width="26.85546875" bestFit="1" customWidth="1"/>
  </cols>
  <sheetData>
    <row r="1" spans="2:11" x14ac:dyDescent="0.25">
      <c r="B1" s="4" t="s">
        <v>1272</v>
      </c>
      <c r="C1" s="38">
        <v>1</v>
      </c>
    </row>
    <row r="3" spans="2:11" x14ac:dyDescent="0.25">
      <c r="F3" s="4" t="s">
        <v>22</v>
      </c>
      <c r="G3" s="4" t="s">
        <v>1268</v>
      </c>
    </row>
    <row r="4" spans="2:11" x14ac:dyDescent="0.25">
      <c r="F4">
        <v>2</v>
      </c>
      <c r="G4">
        <v>2</v>
      </c>
      <c r="H4">
        <v>1</v>
      </c>
      <c r="I4">
        <v>1</v>
      </c>
      <c r="J4">
        <v>3</v>
      </c>
      <c r="K4">
        <v>3</v>
      </c>
    </row>
    <row r="5" spans="2:11" x14ac:dyDescent="0.25">
      <c r="B5" s="4" t="s">
        <v>1253</v>
      </c>
      <c r="C5" s="4" t="s">
        <v>1254</v>
      </c>
      <c r="D5" s="4" t="s">
        <v>53</v>
      </c>
      <c r="E5" s="4" t="s">
        <v>56</v>
      </c>
      <c r="F5" t="s">
        <v>33</v>
      </c>
      <c r="G5" t="s">
        <v>1269</v>
      </c>
      <c r="H5" t="s">
        <v>33</v>
      </c>
      <c r="I5" t="s">
        <v>1269</v>
      </c>
      <c r="J5" t="s">
        <v>33</v>
      </c>
      <c r="K5" t="s">
        <v>1269</v>
      </c>
    </row>
    <row r="6" spans="2:11" x14ac:dyDescent="0.25">
      <c r="B6" t="s">
        <v>439</v>
      </c>
      <c r="C6" t="s">
        <v>438</v>
      </c>
      <c r="D6" t="s">
        <v>32</v>
      </c>
      <c r="E6" t="s">
        <v>65</v>
      </c>
      <c r="F6" s="3"/>
      <c r="G6" s="35">
        <v>0</v>
      </c>
      <c r="H6" s="3">
        <v>2</v>
      </c>
      <c r="I6" s="35">
        <v>0.5</v>
      </c>
      <c r="J6" s="3"/>
      <c r="K6" s="35">
        <v>0</v>
      </c>
    </row>
    <row r="7" spans="2:11" x14ac:dyDescent="0.25">
      <c r="B7" t="s">
        <v>154</v>
      </c>
      <c r="C7" t="s">
        <v>153</v>
      </c>
      <c r="D7" t="s">
        <v>25</v>
      </c>
      <c r="E7" t="s">
        <v>65</v>
      </c>
      <c r="F7" s="3"/>
      <c r="G7" s="35">
        <v>0</v>
      </c>
      <c r="H7" s="3"/>
      <c r="I7" s="35">
        <v>0</v>
      </c>
      <c r="J7" s="3">
        <v>1</v>
      </c>
      <c r="K7" s="35">
        <v>0.1111111111111111</v>
      </c>
    </row>
    <row r="8" spans="2:11" x14ac:dyDescent="0.25">
      <c r="B8" t="s">
        <v>105</v>
      </c>
      <c r="C8" t="s">
        <v>106</v>
      </c>
      <c r="D8" t="s">
        <v>175</v>
      </c>
      <c r="E8" t="s">
        <v>65</v>
      </c>
      <c r="F8" s="3"/>
      <c r="G8" s="35">
        <v>0</v>
      </c>
      <c r="H8" s="3"/>
      <c r="I8" s="35">
        <v>0</v>
      </c>
      <c r="J8" s="3">
        <v>1</v>
      </c>
      <c r="K8" s="35">
        <v>0.1111111111111111</v>
      </c>
    </row>
    <row r="9" spans="2:11" x14ac:dyDescent="0.25">
      <c r="B9" t="s">
        <v>105</v>
      </c>
      <c r="C9" t="s">
        <v>116</v>
      </c>
      <c r="D9" t="s">
        <v>178</v>
      </c>
      <c r="E9" t="s">
        <v>65</v>
      </c>
      <c r="F9" s="3">
        <v>1</v>
      </c>
      <c r="G9" s="35">
        <v>0.33333333333333331</v>
      </c>
      <c r="H9" s="3"/>
      <c r="I9" s="35">
        <v>0</v>
      </c>
      <c r="J9" s="3"/>
      <c r="K9" s="35">
        <v>0</v>
      </c>
    </row>
    <row r="10" spans="2:11" x14ac:dyDescent="0.25">
      <c r="B10" t="s">
        <v>321</v>
      </c>
      <c r="C10" t="s">
        <v>319</v>
      </c>
      <c r="D10" t="s">
        <v>320</v>
      </c>
      <c r="E10" t="s">
        <v>65</v>
      </c>
      <c r="F10" s="3">
        <v>2</v>
      </c>
      <c r="G10" s="35">
        <v>0.66666666666666663</v>
      </c>
      <c r="H10" s="3"/>
      <c r="I10" s="35">
        <v>0</v>
      </c>
      <c r="J10" s="3">
        <v>2</v>
      </c>
      <c r="K10" s="35">
        <v>0.22222222222222221</v>
      </c>
    </row>
    <row r="11" spans="2:11" x14ac:dyDescent="0.25">
      <c r="B11" t="s">
        <v>291</v>
      </c>
      <c r="C11" t="s">
        <v>289</v>
      </c>
      <c r="D11" t="s">
        <v>290</v>
      </c>
      <c r="E11" t="s">
        <v>96</v>
      </c>
      <c r="F11" s="3"/>
      <c r="G11" s="35">
        <v>0</v>
      </c>
      <c r="H11" s="3"/>
      <c r="I11" s="35">
        <v>0</v>
      </c>
      <c r="J11" s="3">
        <v>3</v>
      </c>
      <c r="K11" s="35">
        <v>0.33333333333333331</v>
      </c>
    </row>
    <row r="12" spans="2:11" x14ac:dyDescent="0.25">
      <c r="B12" t="s">
        <v>172</v>
      </c>
      <c r="C12" t="s">
        <v>316</v>
      </c>
      <c r="D12" t="s">
        <v>1217</v>
      </c>
      <c r="E12" t="s">
        <v>65</v>
      </c>
      <c r="F12" s="3"/>
      <c r="G12" s="35">
        <v>0</v>
      </c>
      <c r="H12" s="3"/>
      <c r="I12" s="35">
        <v>0</v>
      </c>
      <c r="J12" s="3">
        <v>1</v>
      </c>
      <c r="K12" s="35">
        <v>0.1111111111111111</v>
      </c>
    </row>
    <row r="13" spans="2:11" x14ac:dyDescent="0.25">
      <c r="B13" t="s">
        <v>172</v>
      </c>
      <c r="C13" t="s">
        <v>316</v>
      </c>
      <c r="D13" t="s">
        <v>317</v>
      </c>
      <c r="E13" t="s">
        <v>65</v>
      </c>
      <c r="F13" s="3"/>
      <c r="G13" s="35">
        <v>0</v>
      </c>
      <c r="H13" s="3"/>
      <c r="I13" s="35">
        <v>0</v>
      </c>
      <c r="J13" s="3">
        <v>1</v>
      </c>
      <c r="K13" s="35">
        <v>0.1111111111111111</v>
      </c>
    </row>
    <row r="14" spans="2:11" x14ac:dyDescent="0.25">
      <c r="B14" t="s">
        <v>64</v>
      </c>
      <c r="C14" t="s">
        <v>62</v>
      </c>
      <c r="D14" t="s">
        <v>63</v>
      </c>
      <c r="E14" t="s">
        <v>65</v>
      </c>
      <c r="F14" s="3"/>
      <c r="G14" s="35">
        <v>0</v>
      </c>
      <c r="H14" s="3">
        <v>1</v>
      </c>
      <c r="I14" s="35">
        <v>0.25</v>
      </c>
      <c r="J14" s="3"/>
      <c r="K14" s="35">
        <v>0</v>
      </c>
    </row>
    <row r="15" spans="2:11" x14ac:dyDescent="0.25">
      <c r="B15" t="s">
        <v>221</v>
      </c>
      <c r="C15" t="s">
        <v>238</v>
      </c>
      <c r="D15" t="s">
        <v>531</v>
      </c>
      <c r="E15" t="s">
        <v>65</v>
      </c>
      <c r="F15" s="3"/>
      <c r="G15" s="35">
        <v>0</v>
      </c>
      <c r="H15" s="3">
        <v>1</v>
      </c>
      <c r="I15" s="35">
        <v>0.25</v>
      </c>
      <c r="J15" s="3"/>
      <c r="K15" s="35">
        <v>0</v>
      </c>
    </row>
    <row r="16" spans="2:11" x14ac:dyDescent="0.25">
      <c r="B16" t="s">
        <v>1270</v>
      </c>
      <c r="F16" s="3">
        <v>3</v>
      </c>
      <c r="G16" s="35">
        <v>1</v>
      </c>
      <c r="H16" s="3">
        <v>4</v>
      </c>
      <c r="I16" s="35">
        <v>1</v>
      </c>
      <c r="J16" s="3">
        <v>9</v>
      </c>
      <c r="K16" s="35">
        <v>1</v>
      </c>
    </row>
    <row r="27" spans="2:4" x14ac:dyDescent="0.25">
      <c r="B27" s="4" t="s">
        <v>1272</v>
      </c>
      <c r="C27" s="38">
        <v>1</v>
      </c>
    </row>
    <row r="29" spans="2:4" x14ac:dyDescent="0.25">
      <c r="B29" s="4" t="s">
        <v>22</v>
      </c>
      <c r="C29" s="4" t="s">
        <v>1254</v>
      </c>
      <c r="D29" t="s">
        <v>1269</v>
      </c>
    </row>
    <row r="30" spans="2:4" x14ac:dyDescent="0.25">
      <c r="B30">
        <v>1</v>
      </c>
      <c r="C30" t="s">
        <v>438</v>
      </c>
      <c r="D30" s="3">
        <v>2</v>
      </c>
    </row>
    <row r="31" spans="2:4" x14ac:dyDescent="0.25">
      <c r="B31">
        <v>1</v>
      </c>
      <c r="C31" t="s">
        <v>62</v>
      </c>
      <c r="D31" s="3">
        <v>1</v>
      </c>
    </row>
    <row r="32" spans="2:4" x14ac:dyDescent="0.25">
      <c r="B32">
        <v>1</v>
      </c>
      <c r="C32" t="s">
        <v>238</v>
      </c>
      <c r="D32" s="3">
        <v>1</v>
      </c>
    </row>
    <row r="33" spans="2:4" x14ac:dyDescent="0.25">
      <c r="B33">
        <v>2</v>
      </c>
      <c r="C33" t="s">
        <v>319</v>
      </c>
      <c r="D33" s="3">
        <v>2</v>
      </c>
    </row>
    <row r="34" spans="2:4" x14ac:dyDescent="0.25">
      <c r="B34">
        <v>2</v>
      </c>
      <c r="C34" t="s">
        <v>116</v>
      </c>
      <c r="D34" s="3">
        <v>1</v>
      </c>
    </row>
    <row r="35" spans="2:4" x14ac:dyDescent="0.25">
      <c r="B35">
        <v>3</v>
      </c>
      <c r="C35" t="s">
        <v>153</v>
      </c>
      <c r="D35" s="3">
        <v>1</v>
      </c>
    </row>
    <row r="36" spans="2:4" x14ac:dyDescent="0.25">
      <c r="B36">
        <v>3</v>
      </c>
      <c r="C36" t="s">
        <v>319</v>
      </c>
      <c r="D36" s="3">
        <v>2</v>
      </c>
    </row>
    <row r="37" spans="2:4" x14ac:dyDescent="0.25">
      <c r="B37">
        <v>3</v>
      </c>
      <c r="C37" t="s">
        <v>106</v>
      </c>
      <c r="D37" s="3">
        <v>1</v>
      </c>
    </row>
    <row r="38" spans="2:4" x14ac:dyDescent="0.25">
      <c r="B38">
        <v>3</v>
      </c>
      <c r="C38" t="s">
        <v>289</v>
      </c>
      <c r="D38" s="3">
        <v>3</v>
      </c>
    </row>
    <row r="39" spans="2:4" x14ac:dyDescent="0.25">
      <c r="B39">
        <v>3</v>
      </c>
      <c r="C39" t="s">
        <v>316</v>
      </c>
      <c r="D39" s="3">
        <v>2</v>
      </c>
    </row>
    <row r="53" spans="2:11" x14ac:dyDescent="0.25">
      <c r="B53" s="4" t="s">
        <v>1272</v>
      </c>
      <c r="C53" s="38">
        <v>1</v>
      </c>
    </row>
    <row r="55" spans="2:11" x14ac:dyDescent="0.25">
      <c r="B55" s="4" t="s">
        <v>1269</v>
      </c>
      <c r="E55" s="4" t="s">
        <v>22</v>
      </c>
      <c r="F55" s="4" t="s">
        <v>1271</v>
      </c>
    </row>
    <row r="56" spans="2:11" x14ac:dyDescent="0.25">
      <c r="E56">
        <v>1</v>
      </c>
      <c r="F56">
        <v>1</v>
      </c>
      <c r="G56">
        <v>2</v>
      </c>
      <c r="H56">
        <v>2</v>
      </c>
      <c r="I56">
        <v>3</v>
      </c>
      <c r="J56">
        <v>3</v>
      </c>
      <c r="K56">
        <v>3</v>
      </c>
    </row>
    <row r="57" spans="2:11" x14ac:dyDescent="0.25">
      <c r="B57" s="4" t="s">
        <v>1253</v>
      </c>
      <c r="C57" s="4" t="s">
        <v>1254</v>
      </c>
      <c r="D57" s="4" t="s">
        <v>53</v>
      </c>
      <c r="E57" t="s">
        <v>1290</v>
      </c>
      <c r="F57" t="s">
        <v>1294</v>
      </c>
      <c r="G57" t="s">
        <v>1290</v>
      </c>
      <c r="H57" t="s">
        <v>1295</v>
      </c>
      <c r="I57" t="s">
        <v>1290</v>
      </c>
      <c r="J57" t="s">
        <v>1294</v>
      </c>
      <c r="K57" t="s">
        <v>1295</v>
      </c>
    </row>
    <row r="58" spans="2:11" x14ac:dyDescent="0.25">
      <c r="B58" t="s">
        <v>439</v>
      </c>
      <c r="C58" t="s">
        <v>438</v>
      </c>
      <c r="D58" t="s">
        <v>32</v>
      </c>
      <c r="E58" s="3">
        <v>1</v>
      </c>
      <c r="F58" s="3">
        <v>1</v>
      </c>
      <c r="G58" s="3"/>
      <c r="H58" s="3"/>
      <c r="I58" s="3"/>
      <c r="J58" s="3"/>
      <c r="K58" s="3"/>
    </row>
    <row r="59" spans="2:11" x14ac:dyDescent="0.25">
      <c r="B59" t="s">
        <v>154</v>
      </c>
      <c r="C59" t="s">
        <v>153</v>
      </c>
      <c r="D59" t="s">
        <v>25</v>
      </c>
      <c r="E59" s="3"/>
      <c r="F59" s="3"/>
      <c r="G59" s="3"/>
      <c r="H59" s="3"/>
      <c r="I59" s="3">
        <v>1</v>
      </c>
      <c r="J59" s="3"/>
      <c r="K59" s="3"/>
    </row>
    <row r="60" spans="2:11" x14ac:dyDescent="0.25">
      <c r="B60" t="s">
        <v>105</v>
      </c>
      <c r="C60" t="s">
        <v>106</v>
      </c>
      <c r="D60" t="s">
        <v>175</v>
      </c>
      <c r="E60" s="3"/>
      <c r="F60" s="3"/>
      <c r="G60" s="3"/>
      <c r="H60" s="3"/>
      <c r="I60" s="3"/>
      <c r="J60" s="3">
        <v>1</v>
      </c>
      <c r="K60" s="3"/>
    </row>
    <row r="61" spans="2:11" x14ac:dyDescent="0.25">
      <c r="B61" t="s">
        <v>105</v>
      </c>
      <c r="C61" t="s">
        <v>116</v>
      </c>
      <c r="D61" t="s">
        <v>178</v>
      </c>
      <c r="E61" s="3"/>
      <c r="F61" s="3"/>
      <c r="G61" s="3"/>
      <c r="H61" s="3">
        <v>1</v>
      </c>
      <c r="I61" s="3"/>
      <c r="J61" s="3"/>
      <c r="K61" s="3"/>
    </row>
    <row r="62" spans="2:11" x14ac:dyDescent="0.25">
      <c r="B62" t="s">
        <v>321</v>
      </c>
      <c r="C62" t="s">
        <v>319</v>
      </c>
      <c r="D62" t="s">
        <v>320</v>
      </c>
      <c r="E62" s="3"/>
      <c r="F62" s="3"/>
      <c r="G62" s="3">
        <v>2</v>
      </c>
      <c r="H62" s="3"/>
      <c r="I62" s="3">
        <v>2</v>
      </c>
      <c r="J62" s="3"/>
      <c r="K62" s="3"/>
    </row>
    <row r="63" spans="2:11" x14ac:dyDescent="0.25">
      <c r="B63" t="s">
        <v>291</v>
      </c>
      <c r="C63" t="s">
        <v>289</v>
      </c>
      <c r="D63" t="s">
        <v>290</v>
      </c>
      <c r="E63" s="3"/>
      <c r="F63" s="3"/>
      <c r="G63" s="3"/>
      <c r="H63" s="3"/>
      <c r="I63" s="3">
        <v>1</v>
      </c>
      <c r="J63" s="3">
        <v>1</v>
      </c>
      <c r="K63" s="3">
        <v>1</v>
      </c>
    </row>
    <row r="64" spans="2:11" x14ac:dyDescent="0.25">
      <c r="B64" t="s">
        <v>172</v>
      </c>
      <c r="C64" t="s">
        <v>316</v>
      </c>
      <c r="D64" t="s">
        <v>1217</v>
      </c>
      <c r="E64" s="3"/>
      <c r="F64" s="3"/>
      <c r="G64" s="3"/>
      <c r="H64" s="3"/>
      <c r="I64" s="3">
        <v>1</v>
      </c>
      <c r="J64" s="3"/>
      <c r="K64" s="3"/>
    </row>
    <row r="65" spans="2:11" x14ac:dyDescent="0.25">
      <c r="B65" t="s">
        <v>172</v>
      </c>
      <c r="C65" t="s">
        <v>316</v>
      </c>
      <c r="D65" t="s">
        <v>317</v>
      </c>
      <c r="E65" s="3"/>
      <c r="F65" s="3"/>
      <c r="G65" s="3"/>
      <c r="H65" s="3"/>
      <c r="I65" s="3">
        <v>1</v>
      </c>
      <c r="J65" s="3"/>
      <c r="K65" s="3"/>
    </row>
    <row r="66" spans="2:11" x14ac:dyDescent="0.25">
      <c r="B66" t="s">
        <v>64</v>
      </c>
      <c r="C66" t="s">
        <v>62</v>
      </c>
      <c r="D66" t="s">
        <v>63</v>
      </c>
      <c r="E66" s="3">
        <v>1</v>
      </c>
      <c r="F66" s="3"/>
      <c r="G66" s="3"/>
      <c r="H66" s="3"/>
      <c r="I66" s="3"/>
      <c r="J66" s="3"/>
      <c r="K66" s="3"/>
    </row>
    <row r="67" spans="2:11" x14ac:dyDescent="0.25">
      <c r="B67" t="s">
        <v>221</v>
      </c>
      <c r="C67" t="s">
        <v>238</v>
      </c>
      <c r="D67" t="s">
        <v>531</v>
      </c>
      <c r="E67" s="3">
        <v>1</v>
      </c>
      <c r="F67" s="3"/>
      <c r="G67" s="3"/>
      <c r="H67" s="3"/>
      <c r="I67" s="3"/>
      <c r="J67" s="3"/>
      <c r="K67" s="3"/>
    </row>
    <row r="68" spans="2:11" x14ac:dyDescent="0.25">
      <c r="B68" t="s">
        <v>1270</v>
      </c>
      <c r="E68" s="3">
        <v>3</v>
      </c>
      <c r="F68" s="3">
        <v>1</v>
      </c>
      <c r="G68" s="3">
        <v>2</v>
      </c>
      <c r="H68" s="3">
        <v>1</v>
      </c>
      <c r="I68" s="3">
        <v>6</v>
      </c>
      <c r="J68" s="3">
        <v>2</v>
      </c>
      <c r="K68" s="3">
        <v>1</v>
      </c>
    </row>
    <row r="73" spans="2:11" x14ac:dyDescent="0.25">
      <c r="B73" s="4" t="s">
        <v>1272</v>
      </c>
      <c r="C73" s="38">
        <v>3</v>
      </c>
    </row>
    <row r="74" spans="2:11" x14ac:dyDescent="0.25">
      <c r="B74" s="4" t="s">
        <v>1255</v>
      </c>
      <c r="C74" t="s">
        <v>155</v>
      </c>
    </row>
    <row r="76" spans="2:11" x14ac:dyDescent="0.25">
      <c r="E76" s="4" t="s">
        <v>22</v>
      </c>
      <c r="F76" s="4" t="s">
        <v>1268</v>
      </c>
    </row>
    <row r="77" spans="2:11" x14ac:dyDescent="0.25">
      <c r="E77">
        <v>2</v>
      </c>
      <c r="F77">
        <v>2</v>
      </c>
    </row>
    <row r="78" spans="2:11" x14ac:dyDescent="0.25">
      <c r="B78" s="4" t="s">
        <v>1253</v>
      </c>
      <c r="C78" s="4" t="s">
        <v>1254</v>
      </c>
      <c r="D78" s="4" t="s">
        <v>53</v>
      </c>
      <c r="E78" t="s">
        <v>33</v>
      </c>
      <c r="F78" t="s">
        <v>1269</v>
      </c>
    </row>
    <row r="79" spans="2:11" x14ac:dyDescent="0.25">
      <c r="B79" t="s">
        <v>154</v>
      </c>
      <c r="C79" t="s">
        <v>153</v>
      </c>
      <c r="D79" t="s">
        <v>25</v>
      </c>
      <c r="E79" s="3">
        <v>1</v>
      </c>
      <c r="F79" s="35">
        <v>0.5</v>
      </c>
    </row>
    <row r="80" spans="2:11" x14ac:dyDescent="0.25">
      <c r="B80" t="s">
        <v>378</v>
      </c>
      <c r="C80" t="s">
        <v>377</v>
      </c>
      <c r="D80" t="s">
        <v>31</v>
      </c>
      <c r="E80" s="3">
        <v>1</v>
      </c>
      <c r="F80" s="35">
        <v>0.5</v>
      </c>
    </row>
    <row r="81" spans="2:6" x14ac:dyDescent="0.25">
      <c r="B81" t="s">
        <v>1270</v>
      </c>
      <c r="E81" s="3">
        <v>2</v>
      </c>
      <c r="F81" s="35">
        <v>1</v>
      </c>
    </row>
    <row r="85" spans="2:6" x14ac:dyDescent="0.25">
      <c r="B85" s="4" t="s">
        <v>1255</v>
      </c>
      <c r="C85" t="s">
        <v>1285</v>
      </c>
    </row>
    <row r="87" spans="2:6" x14ac:dyDescent="0.25">
      <c r="B87" s="4" t="s">
        <v>33</v>
      </c>
      <c r="C87" s="4" t="s">
        <v>22</v>
      </c>
      <c r="D87" s="4" t="s">
        <v>1308</v>
      </c>
    </row>
    <row r="88" spans="2:6" x14ac:dyDescent="0.25">
      <c r="C88">
        <v>3</v>
      </c>
      <c r="D88">
        <v>3</v>
      </c>
      <c r="E88">
        <v>3</v>
      </c>
    </row>
    <row r="89" spans="2:6" x14ac:dyDescent="0.25">
      <c r="B89" s="4" t="s">
        <v>1272</v>
      </c>
      <c r="C89" t="s">
        <v>1310</v>
      </c>
      <c r="D89" t="s">
        <v>1309</v>
      </c>
      <c r="E89" t="s">
        <v>1313</v>
      </c>
    </row>
    <row r="90" spans="2:6" x14ac:dyDescent="0.25">
      <c r="B90">
        <v>1</v>
      </c>
      <c r="C90" s="3">
        <v>3</v>
      </c>
      <c r="D90" s="3">
        <v>5</v>
      </c>
      <c r="E90" s="3">
        <v>1</v>
      </c>
    </row>
    <row r="91" spans="2:6" x14ac:dyDescent="0.25">
      <c r="B91">
        <v>2</v>
      </c>
      <c r="C91" s="3">
        <v>3</v>
      </c>
      <c r="D91" s="3">
        <v>4</v>
      </c>
      <c r="E91" s="3"/>
    </row>
    <row r="92" spans="2:6" x14ac:dyDescent="0.25">
      <c r="B92">
        <v>3</v>
      </c>
      <c r="C92" s="3"/>
      <c r="D92" s="3">
        <v>5</v>
      </c>
      <c r="E92" s="3"/>
    </row>
    <row r="93" spans="2:6" x14ac:dyDescent="0.25">
      <c r="B93" t="s">
        <v>1270</v>
      </c>
      <c r="C93" s="3">
        <v>6</v>
      </c>
      <c r="D93" s="3">
        <v>14</v>
      </c>
      <c r="E93" s="3">
        <v>1</v>
      </c>
    </row>
    <row r="98" spans="3:5" x14ac:dyDescent="0.25">
      <c r="C98" s="4" t="s">
        <v>1255</v>
      </c>
      <c r="D98" t="s">
        <v>1285</v>
      </c>
    </row>
    <row r="99" spans="3:5" x14ac:dyDescent="0.25">
      <c r="C99" s="4" t="s">
        <v>1308</v>
      </c>
      <c r="D99" t="s">
        <v>1310</v>
      </c>
    </row>
    <row r="100" spans="3:5" x14ac:dyDescent="0.25">
      <c r="C100" s="4" t="s">
        <v>1272</v>
      </c>
      <c r="D100" s="38">
        <v>1</v>
      </c>
    </row>
    <row r="101" spans="3:5" x14ac:dyDescent="0.25">
      <c r="C101" s="4" t="s">
        <v>57</v>
      </c>
      <c r="D101" t="s">
        <v>1285</v>
      </c>
    </row>
    <row r="103" spans="3:5" x14ac:dyDescent="0.25">
      <c r="C103" s="4" t="s">
        <v>33</v>
      </c>
      <c r="D103" s="4" t="s">
        <v>22</v>
      </c>
    </row>
    <row r="104" spans="3:5" x14ac:dyDescent="0.25">
      <c r="C104" s="4" t="s">
        <v>1271</v>
      </c>
      <c r="D104">
        <v>1</v>
      </c>
      <c r="E104">
        <v>3</v>
      </c>
    </row>
    <row r="105" spans="3:5" x14ac:dyDescent="0.25">
      <c r="C105" t="s">
        <v>1290</v>
      </c>
      <c r="D105" s="3">
        <v>1</v>
      </c>
      <c r="E105" s="3">
        <v>1</v>
      </c>
    </row>
    <row r="106" spans="3:5" x14ac:dyDescent="0.25">
      <c r="C106" t="s">
        <v>1294</v>
      </c>
      <c r="D106" s="3"/>
      <c r="E106" s="3">
        <v>1</v>
      </c>
    </row>
    <row r="107" spans="3:5" x14ac:dyDescent="0.25">
      <c r="C107" t="s">
        <v>1295</v>
      </c>
      <c r="D107" s="3"/>
      <c r="E107" s="3">
        <v>1</v>
      </c>
    </row>
    <row r="108" spans="3:5" x14ac:dyDescent="0.25">
      <c r="C108" t="s">
        <v>1270</v>
      </c>
      <c r="D108" s="3">
        <v>1</v>
      </c>
      <c r="E108" s="3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37"/>
  <sheetViews>
    <sheetView topLeftCell="K16" workbookViewId="0">
      <selection activeCell="O28" sqref="O28:Q28"/>
    </sheetView>
  </sheetViews>
  <sheetFormatPr baseColWidth="10" defaultRowHeight="15" x14ac:dyDescent="0.25"/>
  <cols>
    <col min="3" max="5" width="11.42578125" customWidth="1"/>
    <col min="6" max="6" width="11.42578125" style="64"/>
    <col min="9" max="11" width="11.42578125" customWidth="1"/>
    <col min="12" max="12" width="11.42578125" style="64"/>
    <col min="15" max="17" width="11.42578125" customWidth="1"/>
    <col min="18" max="18" width="11.42578125" style="64"/>
  </cols>
  <sheetData>
    <row r="1" spans="2:18" x14ac:dyDescent="0.25">
      <c r="B1" t="s">
        <v>1338</v>
      </c>
      <c r="H1" t="s">
        <v>1340</v>
      </c>
      <c r="N1" t="s">
        <v>1341</v>
      </c>
    </row>
    <row r="2" spans="2:18" x14ac:dyDescent="0.25">
      <c r="B2" s="65" t="s">
        <v>1310</v>
      </c>
      <c r="C2" s="65"/>
      <c r="D2" s="65"/>
      <c r="E2" s="65"/>
      <c r="F2" s="66"/>
      <c r="G2" s="65"/>
      <c r="H2" s="65" t="s">
        <v>1310</v>
      </c>
      <c r="I2" s="65"/>
      <c r="J2" s="65"/>
      <c r="K2" s="65"/>
      <c r="L2" s="66"/>
      <c r="M2" s="65"/>
      <c r="N2" s="65" t="s">
        <v>1310</v>
      </c>
    </row>
    <row r="3" spans="2:18" x14ac:dyDescent="0.25">
      <c r="B3" s="59" t="s">
        <v>1271</v>
      </c>
      <c r="C3" s="59">
        <v>1</v>
      </c>
      <c r="D3" s="59">
        <v>2</v>
      </c>
      <c r="E3" s="59">
        <v>3</v>
      </c>
      <c r="F3" s="64" t="s">
        <v>1339</v>
      </c>
      <c r="H3" s="59" t="s">
        <v>1271</v>
      </c>
      <c r="I3" s="59">
        <v>1</v>
      </c>
      <c r="J3" s="59">
        <v>2</v>
      </c>
      <c r="K3" s="59">
        <v>3</v>
      </c>
      <c r="L3" s="64" t="s">
        <v>1339</v>
      </c>
      <c r="N3" s="59" t="s">
        <v>1271</v>
      </c>
      <c r="O3" s="59">
        <v>1</v>
      </c>
      <c r="P3" s="59">
        <v>2</v>
      </c>
      <c r="Q3">
        <v>3</v>
      </c>
      <c r="R3" s="64" t="s">
        <v>1339</v>
      </c>
    </row>
    <row r="4" spans="2:18" x14ac:dyDescent="0.25">
      <c r="B4" t="s">
        <v>1290</v>
      </c>
      <c r="C4" s="3">
        <v>1</v>
      </c>
      <c r="D4" s="3"/>
      <c r="E4" s="3">
        <v>1</v>
      </c>
      <c r="F4" s="68">
        <f>AVERAGE(C4:E4)</f>
        <v>1</v>
      </c>
      <c r="G4" s="25"/>
      <c r="H4" s="25" t="s">
        <v>1290</v>
      </c>
      <c r="I4" s="25">
        <v>3</v>
      </c>
      <c r="J4" s="25">
        <v>2</v>
      </c>
      <c r="K4" s="25">
        <v>3</v>
      </c>
      <c r="L4" s="68">
        <f>AVERAGE(I4:K4)</f>
        <v>2.6666666666666665</v>
      </c>
      <c r="M4" s="25"/>
      <c r="N4" s="25" t="s">
        <v>1290</v>
      </c>
      <c r="O4" s="25">
        <v>4</v>
      </c>
      <c r="P4" s="25">
        <v>2</v>
      </c>
      <c r="Q4" s="25">
        <v>0</v>
      </c>
      <c r="R4" s="68">
        <f>AVERAGE(O4:Q4)</f>
        <v>2</v>
      </c>
    </row>
    <row r="5" spans="2:18" x14ac:dyDescent="0.25">
      <c r="B5" t="s">
        <v>1294</v>
      </c>
      <c r="C5" s="3"/>
      <c r="D5" s="3"/>
      <c r="E5" s="3">
        <v>1</v>
      </c>
      <c r="F5" s="68">
        <f>ROUNDUP(AVERAGE(C5:E5),0)</f>
        <v>1</v>
      </c>
      <c r="G5" s="25"/>
      <c r="H5" s="69"/>
      <c r="I5" s="69"/>
      <c r="J5" s="69"/>
      <c r="K5" s="69"/>
      <c r="L5" s="68"/>
      <c r="M5" s="25"/>
      <c r="N5" s="69"/>
      <c r="O5" s="69"/>
      <c r="P5" s="69"/>
      <c r="Q5" s="25"/>
      <c r="R5" s="68"/>
    </row>
    <row r="6" spans="2:18" x14ac:dyDescent="0.25">
      <c r="B6" t="s">
        <v>1295</v>
      </c>
      <c r="C6" s="3"/>
      <c r="D6" s="3"/>
      <c r="E6" s="3">
        <v>1</v>
      </c>
      <c r="F6" s="68">
        <f>AVERAGE(C6:E6)</f>
        <v>1</v>
      </c>
      <c r="G6" s="25"/>
      <c r="H6" s="25"/>
      <c r="I6" s="25"/>
      <c r="J6" s="25"/>
      <c r="K6" s="25"/>
      <c r="L6" s="68"/>
      <c r="M6" s="25"/>
      <c r="N6" s="25"/>
      <c r="O6" s="25"/>
      <c r="P6" s="25"/>
      <c r="Q6" s="25"/>
      <c r="R6" s="68"/>
    </row>
    <row r="7" spans="2:18" x14ac:dyDescent="0.25">
      <c r="B7" s="60"/>
      <c r="C7" s="61"/>
      <c r="D7" s="61"/>
      <c r="E7" s="61"/>
      <c r="F7" s="68"/>
      <c r="G7" s="25"/>
      <c r="H7" s="25"/>
      <c r="I7" s="25"/>
      <c r="J7" s="25"/>
      <c r="K7" s="25"/>
      <c r="L7" s="68"/>
      <c r="M7" s="25"/>
      <c r="N7" s="25"/>
      <c r="O7" s="25"/>
      <c r="P7" s="25"/>
      <c r="Q7" s="25"/>
      <c r="R7" s="68"/>
    </row>
    <row r="8" spans="2:18" x14ac:dyDescent="0.25">
      <c r="F8" s="68"/>
      <c r="G8" s="25"/>
      <c r="H8" s="25"/>
      <c r="I8" s="25"/>
      <c r="J8" s="25"/>
      <c r="K8" s="25"/>
      <c r="L8" s="68"/>
      <c r="M8" s="25"/>
      <c r="N8" s="25"/>
      <c r="O8" s="25"/>
      <c r="P8" s="25"/>
      <c r="Q8" s="25"/>
      <c r="R8" s="68"/>
    </row>
    <row r="9" spans="2:18" x14ac:dyDescent="0.25">
      <c r="B9" t="s">
        <v>1338</v>
      </c>
      <c r="F9" s="68"/>
      <c r="G9" s="25"/>
      <c r="H9" s="25"/>
      <c r="I9" s="25"/>
      <c r="J9" s="25"/>
      <c r="K9" s="25"/>
      <c r="L9" s="68"/>
      <c r="M9" s="25"/>
      <c r="N9" s="25"/>
      <c r="O9" s="25"/>
      <c r="P9" s="25"/>
      <c r="Q9" s="25"/>
      <c r="R9" s="68"/>
    </row>
    <row r="10" spans="2:18" x14ac:dyDescent="0.25">
      <c r="B10" s="65" t="s">
        <v>1309</v>
      </c>
      <c r="C10" s="65"/>
      <c r="D10" s="65"/>
      <c r="E10" s="65"/>
      <c r="F10" s="70"/>
      <c r="G10" s="71"/>
      <c r="H10" s="71" t="s">
        <v>1309</v>
      </c>
      <c r="I10" s="71"/>
      <c r="J10" s="71"/>
      <c r="K10" s="71"/>
      <c r="L10" s="70"/>
      <c r="M10" s="71"/>
      <c r="N10" s="71" t="s">
        <v>1309</v>
      </c>
      <c r="O10" s="25"/>
      <c r="P10" s="25"/>
      <c r="Q10" s="25"/>
      <c r="R10" s="68"/>
    </row>
    <row r="11" spans="2:18" x14ac:dyDescent="0.25">
      <c r="B11" s="59" t="s">
        <v>1271</v>
      </c>
      <c r="C11" s="59">
        <v>1</v>
      </c>
      <c r="D11" s="59">
        <v>2</v>
      </c>
      <c r="E11" s="59">
        <v>3</v>
      </c>
      <c r="F11" s="68" t="s">
        <v>1339</v>
      </c>
      <c r="G11" s="25"/>
      <c r="H11" s="72" t="s">
        <v>1271</v>
      </c>
      <c r="I11" s="72">
        <v>1</v>
      </c>
      <c r="J11" s="25">
        <v>2</v>
      </c>
      <c r="K11" s="72">
        <v>3</v>
      </c>
      <c r="L11" s="68" t="s">
        <v>1339</v>
      </c>
      <c r="M11" s="25"/>
      <c r="N11" s="72" t="s">
        <v>1271</v>
      </c>
      <c r="O11" s="72">
        <v>1</v>
      </c>
      <c r="P11" s="72">
        <v>2</v>
      </c>
      <c r="Q11" s="72">
        <v>3</v>
      </c>
      <c r="R11" s="68" t="s">
        <v>1339</v>
      </c>
    </row>
    <row r="12" spans="2:18" x14ac:dyDescent="0.25">
      <c r="B12" t="s">
        <v>1290</v>
      </c>
      <c r="C12" s="3">
        <v>2</v>
      </c>
      <c r="D12" s="3">
        <v>2</v>
      </c>
      <c r="E12" s="3">
        <v>5</v>
      </c>
      <c r="F12" s="67">
        <f>AVERAGE(C12:E12)</f>
        <v>3</v>
      </c>
      <c r="G12" s="25"/>
      <c r="H12" s="25" t="s">
        <v>1290</v>
      </c>
      <c r="I12" s="25">
        <v>1</v>
      </c>
      <c r="J12" s="25">
        <v>0</v>
      </c>
      <c r="K12" s="25">
        <v>4</v>
      </c>
      <c r="L12" s="68">
        <f>AVERAGE(I12:K12)</f>
        <v>1.6666666666666667</v>
      </c>
      <c r="M12" s="25"/>
      <c r="N12" s="25" t="s">
        <v>1290</v>
      </c>
      <c r="O12" s="25">
        <v>6</v>
      </c>
      <c r="P12" s="25">
        <v>9</v>
      </c>
      <c r="Q12" s="25">
        <v>5</v>
      </c>
      <c r="R12" s="68">
        <f>AVERAGE(O12:Q12)</f>
        <v>6.666666666666667</v>
      </c>
    </row>
    <row r="13" spans="2:18" x14ac:dyDescent="0.25">
      <c r="B13" t="s">
        <v>1294</v>
      </c>
      <c r="C13" s="3">
        <v>1</v>
      </c>
      <c r="D13" s="3"/>
      <c r="E13" s="3">
        <v>1</v>
      </c>
      <c r="F13" s="68">
        <f>AVERAGE(C13:E13)</f>
        <v>1</v>
      </c>
      <c r="G13" s="25"/>
      <c r="H13" s="25"/>
      <c r="I13" s="25"/>
      <c r="J13" s="25"/>
      <c r="K13" s="25"/>
      <c r="L13" s="68"/>
      <c r="M13" s="25"/>
      <c r="N13" s="25"/>
      <c r="O13" s="25"/>
      <c r="P13" s="25"/>
      <c r="Q13" s="25"/>
      <c r="R13" s="68"/>
    </row>
    <row r="14" spans="2:18" x14ac:dyDescent="0.25">
      <c r="B14" t="s">
        <v>1295</v>
      </c>
      <c r="C14" s="3"/>
      <c r="D14" s="3">
        <v>1</v>
      </c>
      <c r="E14" s="3"/>
      <c r="F14" s="68">
        <f>AVERAGE(C14:E14)</f>
        <v>1</v>
      </c>
      <c r="G14" s="25"/>
      <c r="H14" s="25"/>
      <c r="I14" s="25"/>
      <c r="J14" s="25"/>
      <c r="K14" s="25"/>
      <c r="L14" s="68"/>
      <c r="M14" s="25"/>
      <c r="N14" s="25"/>
      <c r="O14" s="25"/>
      <c r="P14" s="25"/>
      <c r="Q14" s="25"/>
      <c r="R14" s="68"/>
    </row>
    <row r="15" spans="2:18" x14ac:dyDescent="0.25">
      <c r="F15" s="68"/>
      <c r="G15" s="25"/>
      <c r="H15" s="25"/>
      <c r="I15" s="25"/>
      <c r="J15" s="25"/>
      <c r="K15" s="25"/>
      <c r="L15" s="68"/>
      <c r="M15" s="25"/>
      <c r="N15" s="25"/>
      <c r="O15" s="25"/>
      <c r="P15" s="25"/>
      <c r="Q15" s="25"/>
      <c r="R15" s="68"/>
    </row>
    <row r="16" spans="2:18" x14ac:dyDescent="0.25">
      <c r="B16" s="65" t="s">
        <v>1342</v>
      </c>
      <c r="C16" s="65"/>
      <c r="D16" s="65"/>
      <c r="E16" s="65"/>
      <c r="F16" s="70" t="s">
        <v>1339</v>
      </c>
      <c r="G16" s="71"/>
      <c r="H16" s="71" t="s">
        <v>1342</v>
      </c>
      <c r="I16" s="71"/>
      <c r="J16" s="71"/>
      <c r="K16" s="71"/>
      <c r="L16" s="70" t="s">
        <v>1339</v>
      </c>
      <c r="M16" s="71"/>
      <c r="N16" s="71" t="s">
        <v>1342</v>
      </c>
      <c r="O16" s="71"/>
      <c r="P16" s="71"/>
      <c r="Q16" s="25"/>
      <c r="R16" s="68" t="s">
        <v>1339</v>
      </c>
    </row>
    <row r="17" spans="2:18" x14ac:dyDescent="0.25">
      <c r="B17" s="60" t="s">
        <v>1270</v>
      </c>
      <c r="C17" s="61">
        <v>4</v>
      </c>
      <c r="D17" s="61">
        <v>3</v>
      </c>
      <c r="E17" s="61">
        <v>9</v>
      </c>
      <c r="F17" s="68">
        <f>AVERAGE(C17:E17)</f>
        <v>5.333333333333333</v>
      </c>
      <c r="G17" s="25"/>
      <c r="H17" s="69" t="s">
        <v>1270</v>
      </c>
      <c r="I17" s="69">
        <v>4</v>
      </c>
      <c r="J17" s="69">
        <v>2</v>
      </c>
      <c r="K17" s="69">
        <v>7</v>
      </c>
      <c r="L17" s="68">
        <f>AVERAGE(I17:K17)</f>
        <v>4.333333333333333</v>
      </c>
      <c r="M17" s="25"/>
      <c r="N17" s="69" t="s">
        <v>1270</v>
      </c>
      <c r="O17" s="69">
        <v>10</v>
      </c>
      <c r="P17" s="69">
        <v>11</v>
      </c>
      <c r="Q17" s="69">
        <v>5</v>
      </c>
      <c r="R17" s="68">
        <f>AVERAGE(O17:Q17)</f>
        <v>8.6666666666666661</v>
      </c>
    </row>
    <row r="18" spans="2:18" x14ac:dyDescent="0.25">
      <c r="F18" s="68"/>
      <c r="G18" s="25"/>
      <c r="H18" s="25"/>
      <c r="I18" s="25"/>
      <c r="J18" s="25"/>
      <c r="K18" s="25"/>
      <c r="L18" s="68"/>
      <c r="M18" s="25"/>
      <c r="N18" s="25"/>
      <c r="O18" s="25"/>
      <c r="P18" s="25"/>
      <c r="Q18" s="25"/>
      <c r="R18" s="68"/>
    </row>
    <row r="19" spans="2:18" x14ac:dyDescent="0.25">
      <c r="B19" s="65" t="s">
        <v>1336</v>
      </c>
      <c r="C19" s="65"/>
      <c r="D19" s="65"/>
      <c r="E19" s="65"/>
      <c r="F19" s="70"/>
      <c r="G19" s="71"/>
      <c r="H19" s="71" t="s">
        <v>1336</v>
      </c>
      <c r="I19" s="71"/>
      <c r="J19" s="71"/>
      <c r="K19" s="71"/>
      <c r="L19" s="70"/>
      <c r="M19" s="71"/>
      <c r="N19" s="71" t="s">
        <v>1336</v>
      </c>
      <c r="O19" s="71"/>
      <c r="P19" s="71"/>
      <c r="Q19" s="71"/>
      <c r="R19" s="68"/>
    </row>
    <row r="20" spans="2:18" x14ac:dyDescent="0.25">
      <c r="B20" s="65" t="s">
        <v>1343</v>
      </c>
      <c r="C20" s="65"/>
      <c r="D20" s="65"/>
      <c r="E20" s="65"/>
      <c r="F20" s="70" t="s">
        <v>1339</v>
      </c>
      <c r="G20" s="71"/>
      <c r="H20" s="71" t="s">
        <v>1343</v>
      </c>
      <c r="I20" s="71"/>
      <c r="J20" s="71"/>
      <c r="K20" s="71"/>
      <c r="L20" s="70" t="s">
        <v>1339</v>
      </c>
      <c r="M20" s="71"/>
      <c r="N20" s="71" t="s">
        <v>1343</v>
      </c>
      <c r="O20" s="71"/>
      <c r="P20" s="71"/>
      <c r="Q20" s="71"/>
      <c r="R20" s="68" t="s">
        <v>1339</v>
      </c>
    </row>
    <row r="21" spans="2:18" x14ac:dyDescent="0.25">
      <c r="B21" t="s">
        <v>1290</v>
      </c>
      <c r="C21" s="3">
        <v>2</v>
      </c>
      <c r="D21" s="3">
        <v>2</v>
      </c>
      <c r="E21" s="3">
        <v>5</v>
      </c>
      <c r="F21" s="68">
        <f>AVERAGE(C21:E21)</f>
        <v>3</v>
      </c>
      <c r="G21" s="25"/>
      <c r="H21" s="25" t="s">
        <v>1290</v>
      </c>
      <c r="I21" s="25">
        <v>0</v>
      </c>
      <c r="J21" s="25">
        <v>0</v>
      </c>
      <c r="K21" s="25">
        <v>3</v>
      </c>
      <c r="L21" s="68">
        <f>AVERAGE(I21:K21)</f>
        <v>1</v>
      </c>
      <c r="M21" s="25"/>
      <c r="N21" s="25" t="s">
        <v>1290</v>
      </c>
      <c r="O21" s="25">
        <v>0</v>
      </c>
      <c r="P21" s="25">
        <v>5</v>
      </c>
      <c r="Q21" s="25">
        <v>1</v>
      </c>
      <c r="R21" s="68">
        <f>AVERAGE(O21:Q21)</f>
        <v>2</v>
      </c>
    </row>
    <row r="22" spans="2:18" x14ac:dyDescent="0.25">
      <c r="F22" s="68"/>
      <c r="G22" s="25"/>
      <c r="H22" s="25"/>
      <c r="I22" s="25"/>
      <c r="J22" s="25"/>
      <c r="K22" s="25"/>
      <c r="L22" s="68"/>
      <c r="M22" s="25"/>
      <c r="N22" s="25"/>
      <c r="O22" s="25"/>
      <c r="P22" s="25"/>
      <c r="Q22" s="25"/>
      <c r="R22" s="68"/>
    </row>
    <row r="23" spans="2:18" x14ac:dyDescent="0.25">
      <c r="B23" s="65" t="s">
        <v>1345</v>
      </c>
      <c r="C23" s="65"/>
      <c r="D23" s="65"/>
      <c r="E23" s="65"/>
      <c r="F23" s="70" t="s">
        <v>1339</v>
      </c>
      <c r="G23" s="71"/>
      <c r="H23" s="71" t="s">
        <v>1345</v>
      </c>
      <c r="I23" s="71"/>
      <c r="J23" s="71"/>
      <c r="K23" s="71"/>
      <c r="L23" s="70"/>
      <c r="M23" s="71"/>
      <c r="N23" s="71" t="s">
        <v>1345</v>
      </c>
      <c r="O23" s="71"/>
      <c r="P23" s="71"/>
      <c r="Q23" s="71"/>
      <c r="R23" s="68"/>
    </row>
    <row r="24" spans="2:18" x14ac:dyDescent="0.25">
      <c r="B24" s="60" t="s">
        <v>1270</v>
      </c>
      <c r="C24" s="61">
        <v>1</v>
      </c>
      <c r="D24" s="61">
        <v>1</v>
      </c>
      <c r="E24" s="61">
        <v>1</v>
      </c>
      <c r="F24" s="68">
        <f>AVERAGE(C24:E24)</f>
        <v>1</v>
      </c>
      <c r="G24" s="25"/>
      <c r="H24" s="73">
        <v>0</v>
      </c>
      <c r="I24" s="25"/>
      <c r="J24" s="25"/>
      <c r="K24" s="25"/>
      <c r="L24" s="68">
        <v>0</v>
      </c>
      <c r="M24" s="25"/>
      <c r="N24" s="25">
        <v>0</v>
      </c>
      <c r="O24" s="25"/>
      <c r="P24" s="25"/>
      <c r="Q24" s="25"/>
      <c r="R24" s="68"/>
    </row>
    <row r="25" spans="2:18" x14ac:dyDescent="0.25">
      <c r="F25" s="68"/>
      <c r="G25" s="25"/>
      <c r="H25" s="25"/>
      <c r="I25" s="25"/>
      <c r="J25" s="25"/>
      <c r="K25" s="25"/>
      <c r="L25" s="68"/>
      <c r="M25" s="25"/>
      <c r="N25" s="25"/>
      <c r="O25" s="25"/>
      <c r="P25" s="25"/>
      <c r="Q25" s="25"/>
      <c r="R25" s="68"/>
    </row>
    <row r="26" spans="2:18" x14ac:dyDescent="0.25">
      <c r="F26" s="68"/>
      <c r="G26" s="25"/>
      <c r="H26" s="25"/>
      <c r="I26" s="25"/>
      <c r="J26" s="25"/>
      <c r="K26" s="25"/>
      <c r="L26" s="68"/>
      <c r="M26" s="25"/>
      <c r="N26" s="25"/>
      <c r="O26" s="25"/>
      <c r="P26" s="25"/>
      <c r="Q26" s="25"/>
      <c r="R26" s="68"/>
    </row>
    <row r="27" spans="2:18" x14ac:dyDescent="0.25">
      <c r="B27" s="65" t="s">
        <v>1344</v>
      </c>
      <c r="C27" s="65"/>
      <c r="D27" s="65"/>
      <c r="E27" s="65"/>
      <c r="F27" s="70"/>
      <c r="G27" s="71"/>
      <c r="H27" s="71" t="s">
        <v>1344</v>
      </c>
      <c r="I27" s="71"/>
      <c r="J27" s="71"/>
      <c r="K27" s="71"/>
      <c r="L27" s="70" t="s">
        <v>1339</v>
      </c>
      <c r="M27" s="71"/>
      <c r="N27" s="71" t="s">
        <v>1344</v>
      </c>
      <c r="O27" s="71"/>
      <c r="P27" s="71"/>
      <c r="Q27" s="71"/>
      <c r="R27" s="68" t="s">
        <v>1339</v>
      </c>
    </row>
    <row r="28" spans="2:18" x14ac:dyDescent="0.25">
      <c r="B28">
        <v>0</v>
      </c>
      <c r="F28" s="68"/>
      <c r="G28" s="25"/>
      <c r="H28" s="25" t="s">
        <v>1290</v>
      </c>
      <c r="I28" s="25">
        <v>1</v>
      </c>
      <c r="J28" s="25">
        <v>0</v>
      </c>
      <c r="K28" s="25">
        <v>1</v>
      </c>
      <c r="L28" s="68">
        <f>AVERAGE(I28:K28)</f>
        <v>0.66666666666666663</v>
      </c>
      <c r="M28" s="25"/>
      <c r="N28" s="25" t="s">
        <v>1290</v>
      </c>
      <c r="O28" s="25">
        <v>6</v>
      </c>
      <c r="P28" s="25">
        <v>4</v>
      </c>
      <c r="Q28" s="25">
        <v>4</v>
      </c>
      <c r="R28" s="68">
        <f>AVERAGE(O28:Q28)</f>
        <v>4.666666666666667</v>
      </c>
    </row>
    <row r="29" spans="2:18" x14ac:dyDescent="0.25">
      <c r="F29" s="68"/>
      <c r="G29" s="25"/>
      <c r="H29" s="25"/>
      <c r="I29" s="25"/>
      <c r="J29" s="25"/>
      <c r="K29" s="25"/>
      <c r="L29" s="68"/>
      <c r="M29" s="25"/>
      <c r="N29" s="25"/>
      <c r="O29" s="25"/>
      <c r="P29" s="25"/>
      <c r="Q29" s="25"/>
      <c r="R29" s="68"/>
    </row>
    <row r="30" spans="2:18" x14ac:dyDescent="0.25">
      <c r="B30" s="65" t="s">
        <v>1346</v>
      </c>
      <c r="C30" s="65"/>
      <c r="D30" s="65"/>
      <c r="E30" s="65"/>
      <c r="F30" s="70"/>
      <c r="G30" s="71"/>
      <c r="H30" s="71" t="s">
        <v>1346</v>
      </c>
      <c r="I30" s="71"/>
      <c r="J30" s="71"/>
      <c r="K30" s="71"/>
      <c r="L30" s="70"/>
      <c r="M30" s="71"/>
      <c r="N30" s="71" t="s">
        <v>1346</v>
      </c>
      <c r="O30" s="71"/>
      <c r="P30" s="71"/>
      <c r="Q30" s="71"/>
      <c r="R30" s="68" t="s">
        <v>1339</v>
      </c>
    </row>
    <row r="31" spans="2:18" x14ac:dyDescent="0.25">
      <c r="B31">
        <v>0</v>
      </c>
      <c r="F31" s="68"/>
      <c r="G31" s="25"/>
      <c r="H31" s="25">
        <v>0</v>
      </c>
      <c r="I31" s="25"/>
      <c r="J31" s="25"/>
      <c r="K31" s="25"/>
      <c r="L31" s="68"/>
      <c r="M31" s="25"/>
      <c r="N31" s="25">
        <v>0</v>
      </c>
      <c r="O31" s="25"/>
      <c r="P31" s="25"/>
      <c r="Q31" s="25"/>
      <c r="R31" s="68"/>
    </row>
    <row r="36" spans="2:18" x14ac:dyDescent="0.25">
      <c r="B36" s="59" t="s">
        <v>1271</v>
      </c>
      <c r="C36" s="59">
        <v>1</v>
      </c>
      <c r="D36">
        <v>2</v>
      </c>
      <c r="E36" s="59">
        <v>3</v>
      </c>
      <c r="F36" s="68" t="s">
        <v>1339</v>
      </c>
      <c r="H36" s="59" t="s">
        <v>1271</v>
      </c>
      <c r="I36" s="59">
        <v>1</v>
      </c>
      <c r="J36">
        <v>2</v>
      </c>
      <c r="K36" s="59">
        <v>3</v>
      </c>
      <c r="L36" s="68" t="s">
        <v>1339</v>
      </c>
      <c r="O36">
        <v>1</v>
      </c>
      <c r="P36">
        <v>2</v>
      </c>
      <c r="Q36">
        <v>3</v>
      </c>
      <c r="R36" s="68" t="s">
        <v>1339</v>
      </c>
    </row>
    <row r="37" spans="2:18" x14ac:dyDescent="0.25">
      <c r="C37" s="61">
        <v>1</v>
      </c>
      <c r="E37" s="61">
        <v>3</v>
      </c>
      <c r="F37" s="68">
        <f>AVERAGE(C37:E37)</f>
        <v>2</v>
      </c>
      <c r="H37" s="60" t="s">
        <v>1270</v>
      </c>
      <c r="I37" s="61">
        <v>3</v>
      </c>
      <c r="J37" s="61">
        <v>2</v>
      </c>
      <c r="K37" s="61">
        <v>3</v>
      </c>
      <c r="L37" s="68">
        <f>AVERAGE(I37:K37)</f>
        <v>2.6666666666666665</v>
      </c>
      <c r="N37" s="60" t="s">
        <v>1270</v>
      </c>
      <c r="O37" s="61">
        <v>4</v>
      </c>
      <c r="P37" s="61">
        <v>2</v>
      </c>
      <c r="Q37">
        <v>0</v>
      </c>
      <c r="R37" s="68">
        <f>AVERAGE(O37:Q37)</f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12"/>
  <sheetViews>
    <sheetView workbookViewId="0">
      <selection activeCell="B10" sqref="B10"/>
    </sheetView>
  </sheetViews>
  <sheetFormatPr baseColWidth="10" defaultRowHeight="15" x14ac:dyDescent="0.25"/>
  <cols>
    <col min="7" max="7" width="33.5703125" bestFit="1" customWidth="1"/>
  </cols>
  <sheetData>
    <row r="2" spans="2:11" x14ac:dyDescent="0.25">
      <c r="I2" t="s">
        <v>1328</v>
      </c>
    </row>
    <row r="3" spans="2:11" x14ac:dyDescent="0.25">
      <c r="B3" t="s">
        <v>1321</v>
      </c>
      <c r="C3" t="s">
        <v>1322</v>
      </c>
      <c r="D3" t="s">
        <v>1323</v>
      </c>
      <c r="E3" t="s">
        <v>1324</v>
      </c>
      <c r="F3" t="s">
        <v>1325</v>
      </c>
      <c r="G3" t="s">
        <v>1326</v>
      </c>
      <c r="H3" t="s">
        <v>1327</v>
      </c>
      <c r="I3" t="s">
        <v>1330</v>
      </c>
      <c r="J3" t="s">
        <v>1329</v>
      </c>
      <c r="K3" s="62" t="s">
        <v>1331</v>
      </c>
    </row>
    <row r="4" spans="2:11" x14ac:dyDescent="0.25">
      <c r="B4">
        <v>43.79</v>
      </c>
      <c r="C4">
        <v>30</v>
      </c>
      <c r="D4">
        <v>20</v>
      </c>
      <c r="E4">
        <v>25</v>
      </c>
      <c r="F4">
        <v>30</v>
      </c>
      <c r="G4">
        <v>50</v>
      </c>
      <c r="H4">
        <v>20</v>
      </c>
      <c r="I4">
        <v>-35</v>
      </c>
      <c r="J4">
        <v>-10</v>
      </c>
      <c r="K4">
        <v>-10</v>
      </c>
    </row>
    <row r="7" spans="2:11" x14ac:dyDescent="0.25">
      <c r="G7" s="63">
        <v>908526</v>
      </c>
    </row>
    <row r="8" spans="2:11" x14ac:dyDescent="0.25">
      <c r="D8" t="s">
        <v>1336</v>
      </c>
    </row>
    <row r="9" spans="2:11" x14ac:dyDescent="0.25">
      <c r="B9" t="s">
        <v>1333</v>
      </c>
      <c r="C9">
        <f>(B4+C4+E4+H4)/100</f>
        <v>1.1879</v>
      </c>
      <c r="D9">
        <f>$G$7*C9</f>
        <v>1079238.0353999999</v>
      </c>
    </row>
    <row r="10" spans="2:11" x14ac:dyDescent="0.25">
      <c r="B10" t="s">
        <v>1332</v>
      </c>
      <c r="C10">
        <f>(B4+C4+F4+H4)/100</f>
        <v>1.2379</v>
      </c>
      <c r="D10">
        <f t="shared" ref="D10:D12" si="0">$G$7*C10</f>
        <v>1124664.3354</v>
      </c>
    </row>
    <row r="11" spans="2:11" x14ac:dyDescent="0.25">
      <c r="B11" t="s">
        <v>1335</v>
      </c>
      <c r="C11">
        <f>(B4+D4+E4+H4)/100</f>
        <v>1.0878999999999999</v>
      </c>
      <c r="D11">
        <f t="shared" si="0"/>
        <v>988385.43539999984</v>
      </c>
    </row>
    <row r="12" spans="2:11" x14ac:dyDescent="0.25">
      <c r="B12" t="s">
        <v>1334</v>
      </c>
      <c r="C12">
        <f>(B4+D4+F4+H4)/100</f>
        <v>1.1378999999999999</v>
      </c>
      <c r="D12">
        <f t="shared" si="0"/>
        <v>1033811.7353999999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91"/>
  <sheetViews>
    <sheetView topLeftCell="A79" workbookViewId="0">
      <selection activeCell="F96" sqref="F96"/>
    </sheetView>
  </sheetViews>
  <sheetFormatPr baseColWidth="10" defaultRowHeight="15" x14ac:dyDescent="0.25"/>
  <cols>
    <col min="2" max="2" width="22" customWidth="1"/>
    <col min="3" max="3" width="17.85546875" customWidth="1"/>
    <col min="4" max="4" width="29.7109375" customWidth="1"/>
    <col min="5" max="7" width="20.140625" customWidth="1"/>
    <col min="8" max="13" width="26.85546875" customWidth="1"/>
    <col min="14" max="14" width="26.85546875" bestFit="1" customWidth="1"/>
  </cols>
  <sheetData>
    <row r="1" spans="2:11" x14ac:dyDescent="0.25">
      <c r="B1" s="4" t="s">
        <v>1272</v>
      </c>
      <c r="C1" s="38">
        <v>2</v>
      </c>
    </row>
    <row r="3" spans="2:11" x14ac:dyDescent="0.25">
      <c r="F3" s="4" t="s">
        <v>22</v>
      </c>
      <c r="G3" s="4" t="s">
        <v>1268</v>
      </c>
    </row>
    <row r="4" spans="2:11" x14ac:dyDescent="0.25">
      <c r="F4">
        <v>2</v>
      </c>
      <c r="G4">
        <v>2</v>
      </c>
      <c r="H4">
        <v>1</v>
      </c>
      <c r="I4">
        <v>1</v>
      </c>
      <c r="J4">
        <v>3</v>
      </c>
      <c r="K4">
        <v>3</v>
      </c>
    </row>
    <row r="5" spans="2:11" x14ac:dyDescent="0.25">
      <c r="B5" s="4" t="s">
        <v>1253</v>
      </c>
      <c r="C5" s="4" t="s">
        <v>1254</v>
      </c>
      <c r="D5" s="4" t="s">
        <v>53</v>
      </c>
      <c r="E5" s="4" t="s">
        <v>56</v>
      </c>
      <c r="F5" t="s">
        <v>33</v>
      </c>
      <c r="G5" t="s">
        <v>1269</v>
      </c>
      <c r="H5" t="s">
        <v>33</v>
      </c>
      <c r="I5" t="s">
        <v>1269</v>
      </c>
      <c r="J5" t="s">
        <v>33</v>
      </c>
      <c r="K5" t="s">
        <v>1269</v>
      </c>
    </row>
    <row r="6" spans="2:11" x14ac:dyDescent="0.25">
      <c r="B6" t="s">
        <v>439</v>
      </c>
      <c r="C6" t="s">
        <v>438</v>
      </c>
      <c r="D6" t="s">
        <v>32</v>
      </c>
      <c r="E6" t="s">
        <v>65</v>
      </c>
      <c r="F6" s="3"/>
      <c r="G6" s="35">
        <v>0</v>
      </c>
      <c r="H6" s="3"/>
      <c r="I6" s="35">
        <v>0</v>
      </c>
      <c r="J6" s="3">
        <v>1</v>
      </c>
      <c r="K6" s="35">
        <v>0.14285714285714285</v>
      </c>
    </row>
    <row r="7" spans="2:11" x14ac:dyDescent="0.25">
      <c r="B7" t="s">
        <v>339</v>
      </c>
      <c r="C7" t="s">
        <v>337</v>
      </c>
      <c r="D7" t="s">
        <v>338</v>
      </c>
      <c r="E7" t="s">
        <v>96</v>
      </c>
      <c r="F7" s="3">
        <v>1</v>
      </c>
      <c r="G7" s="35">
        <v>0.5</v>
      </c>
      <c r="H7" s="3"/>
      <c r="I7" s="35">
        <v>0</v>
      </c>
      <c r="J7" s="3"/>
      <c r="K7" s="35">
        <v>0</v>
      </c>
    </row>
    <row r="8" spans="2:11" x14ac:dyDescent="0.25">
      <c r="B8" t="s">
        <v>387</v>
      </c>
      <c r="C8" t="s">
        <v>275</v>
      </c>
      <c r="D8" t="s">
        <v>386</v>
      </c>
      <c r="E8" t="s">
        <v>96</v>
      </c>
      <c r="F8" s="3"/>
      <c r="G8" s="35">
        <v>0</v>
      </c>
      <c r="H8" s="3"/>
      <c r="I8" s="35">
        <v>0</v>
      </c>
      <c r="J8" s="3">
        <v>2</v>
      </c>
      <c r="K8" s="35">
        <v>0.2857142857142857</v>
      </c>
    </row>
    <row r="9" spans="2:11" x14ac:dyDescent="0.25">
      <c r="B9" t="s">
        <v>321</v>
      </c>
      <c r="C9" t="s">
        <v>319</v>
      </c>
      <c r="D9" t="s">
        <v>320</v>
      </c>
      <c r="E9" t="s">
        <v>65</v>
      </c>
      <c r="F9" s="3"/>
      <c r="G9" s="35">
        <v>0</v>
      </c>
      <c r="H9" s="3"/>
      <c r="I9" s="35">
        <v>0</v>
      </c>
      <c r="J9" s="3">
        <v>2</v>
      </c>
      <c r="K9" s="35">
        <v>0.2857142857142857</v>
      </c>
    </row>
    <row r="10" spans="2:11" x14ac:dyDescent="0.25">
      <c r="B10" t="s">
        <v>671</v>
      </c>
      <c r="C10" t="s">
        <v>1153</v>
      </c>
      <c r="D10" t="s">
        <v>1154</v>
      </c>
      <c r="E10" t="s">
        <v>96</v>
      </c>
      <c r="F10" s="3"/>
      <c r="G10" s="35">
        <v>0</v>
      </c>
      <c r="H10" s="3">
        <v>1</v>
      </c>
      <c r="I10" s="35">
        <v>0.25</v>
      </c>
      <c r="J10" s="3"/>
      <c r="K10" s="35">
        <v>0</v>
      </c>
    </row>
    <row r="11" spans="2:11" x14ac:dyDescent="0.25">
      <c r="B11" t="s">
        <v>124</v>
      </c>
      <c r="C11" t="s">
        <v>1160</v>
      </c>
      <c r="D11" t="s">
        <v>1161</v>
      </c>
      <c r="E11" t="s">
        <v>65</v>
      </c>
      <c r="F11" s="3"/>
      <c r="G11" s="35">
        <v>0</v>
      </c>
      <c r="H11" s="3">
        <v>1</v>
      </c>
      <c r="I11" s="35">
        <v>0.25</v>
      </c>
      <c r="J11" s="3">
        <v>1</v>
      </c>
      <c r="K11" s="35">
        <v>0.14285714285714285</v>
      </c>
    </row>
    <row r="12" spans="2:11" x14ac:dyDescent="0.25">
      <c r="B12" t="s">
        <v>145</v>
      </c>
      <c r="C12" t="s">
        <v>143</v>
      </c>
      <c r="D12" t="s">
        <v>144</v>
      </c>
      <c r="E12" t="s">
        <v>96</v>
      </c>
      <c r="F12" s="3"/>
      <c r="G12" s="35">
        <v>0</v>
      </c>
      <c r="H12" s="3">
        <v>1</v>
      </c>
      <c r="I12" s="35">
        <v>0.25</v>
      </c>
      <c r="J12" s="3"/>
      <c r="K12" s="35">
        <v>0</v>
      </c>
    </row>
    <row r="13" spans="2:11" x14ac:dyDescent="0.25">
      <c r="B13" t="s">
        <v>313</v>
      </c>
      <c r="C13" t="s">
        <v>311</v>
      </c>
      <c r="D13" t="s">
        <v>312</v>
      </c>
      <c r="E13" t="s">
        <v>96</v>
      </c>
      <c r="F13" s="3"/>
      <c r="G13" s="35">
        <v>0</v>
      </c>
      <c r="H13" s="3">
        <v>1</v>
      </c>
      <c r="I13" s="35">
        <v>0.25</v>
      </c>
      <c r="J13" s="3"/>
      <c r="K13" s="35">
        <v>0</v>
      </c>
    </row>
    <row r="14" spans="2:11" x14ac:dyDescent="0.25">
      <c r="B14" t="s">
        <v>351</v>
      </c>
      <c r="C14" t="s">
        <v>349</v>
      </c>
      <c r="D14" t="s">
        <v>350</v>
      </c>
      <c r="E14" t="s">
        <v>96</v>
      </c>
      <c r="F14" s="3"/>
      <c r="G14" s="35">
        <v>0</v>
      </c>
      <c r="H14" s="3"/>
      <c r="I14" s="35">
        <v>0</v>
      </c>
      <c r="J14" s="3">
        <v>1</v>
      </c>
      <c r="K14" s="35">
        <v>0.14285714285714285</v>
      </c>
    </row>
    <row r="15" spans="2:11" x14ac:dyDescent="0.25">
      <c r="B15" t="s">
        <v>419</v>
      </c>
      <c r="C15" t="s">
        <v>229</v>
      </c>
      <c r="D15" t="s">
        <v>605</v>
      </c>
      <c r="E15" t="s">
        <v>96</v>
      </c>
      <c r="F15" s="3">
        <v>1</v>
      </c>
      <c r="G15" s="35">
        <v>0.5</v>
      </c>
      <c r="H15" s="3"/>
      <c r="I15" s="35">
        <v>0</v>
      </c>
      <c r="J15" s="3"/>
      <c r="K15" s="35">
        <v>0</v>
      </c>
    </row>
    <row r="16" spans="2:11" x14ac:dyDescent="0.25">
      <c r="B16" t="s">
        <v>1270</v>
      </c>
      <c r="F16" s="3">
        <v>2</v>
      </c>
      <c r="G16" s="35">
        <v>1</v>
      </c>
      <c r="H16" s="3">
        <v>4</v>
      </c>
      <c r="I16" s="35">
        <v>1</v>
      </c>
      <c r="J16" s="3">
        <v>7</v>
      </c>
      <c r="K16" s="35">
        <v>1</v>
      </c>
    </row>
    <row r="27" spans="2:4" x14ac:dyDescent="0.25">
      <c r="B27" s="4" t="s">
        <v>1272</v>
      </c>
      <c r="C27" s="38">
        <v>2</v>
      </c>
    </row>
    <row r="29" spans="2:4" x14ac:dyDescent="0.25">
      <c r="B29" s="4" t="s">
        <v>22</v>
      </c>
      <c r="C29" s="4" t="s">
        <v>1254</v>
      </c>
      <c r="D29" t="s">
        <v>1269</v>
      </c>
    </row>
    <row r="30" spans="2:4" x14ac:dyDescent="0.25">
      <c r="B30">
        <v>1</v>
      </c>
      <c r="C30" t="s">
        <v>1153</v>
      </c>
      <c r="D30" s="3">
        <v>1</v>
      </c>
    </row>
    <row r="31" spans="2:4" x14ac:dyDescent="0.25">
      <c r="B31">
        <v>1</v>
      </c>
      <c r="C31" t="s">
        <v>1160</v>
      </c>
      <c r="D31" s="3">
        <v>1</v>
      </c>
    </row>
    <row r="32" spans="2:4" x14ac:dyDescent="0.25">
      <c r="B32">
        <v>1</v>
      </c>
      <c r="C32" t="s">
        <v>143</v>
      </c>
      <c r="D32" s="3">
        <v>1</v>
      </c>
    </row>
    <row r="33" spans="2:4" x14ac:dyDescent="0.25">
      <c r="B33">
        <v>1</v>
      </c>
      <c r="C33" t="s">
        <v>311</v>
      </c>
      <c r="D33" s="3">
        <v>1</v>
      </c>
    </row>
    <row r="34" spans="2:4" x14ac:dyDescent="0.25">
      <c r="B34">
        <v>2</v>
      </c>
      <c r="C34" t="s">
        <v>229</v>
      </c>
      <c r="D34" s="3">
        <v>1</v>
      </c>
    </row>
    <row r="35" spans="2:4" x14ac:dyDescent="0.25">
      <c r="B35">
        <v>2</v>
      </c>
      <c r="C35" t="s">
        <v>337</v>
      </c>
      <c r="D35" s="3">
        <v>1</v>
      </c>
    </row>
    <row r="36" spans="2:4" x14ac:dyDescent="0.25">
      <c r="B36">
        <v>3</v>
      </c>
      <c r="C36" t="s">
        <v>438</v>
      </c>
      <c r="D36" s="3">
        <v>1</v>
      </c>
    </row>
    <row r="37" spans="2:4" x14ac:dyDescent="0.25">
      <c r="B37">
        <v>3</v>
      </c>
      <c r="C37" t="s">
        <v>275</v>
      </c>
      <c r="D37" s="3">
        <v>2</v>
      </c>
    </row>
    <row r="38" spans="2:4" x14ac:dyDescent="0.25">
      <c r="B38">
        <v>3</v>
      </c>
      <c r="C38" t="s">
        <v>319</v>
      </c>
      <c r="D38" s="3">
        <v>2</v>
      </c>
    </row>
    <row r="39" spans="2:4" x14ac:dyDescent="0.25">
      <c r="B39">
        <v>3</v>
      </c>
      <c r="C39" t="s">
        <v>1160</v>
      </c>
      <c r="D39" s="3">
        <v>1</v>
      </c>
    </row>
    <row r="40" spans="2:4" x14ac:dyDescent="0.25">
      <c r="B40">
        <v>3</v>
      </c>
      <c r="C40" t="s">
        <v>349</v>
      </c>
      <c r="D40" s="3">
        <v>1</v>
      </c>
    </row>
    <row r="53" spans="2:7" x14ac:dyDescent="0.25">
      <c r="B53" s="4" t="s">
        <v>1272</v>
      </c>
      <c r="C53" s="38">
        <v>2</v>
      </c>
    </row>
    <row r="55" spans="2:7" x14ac:dyDescent="0.25">
      <c r="B55" s="4" t="s">
        <v>1269</v>
      </c>
      <c r="E55" s="4" t="s">
        <v>22</v>
      </c>
      <c r="F55" s="4" t="s">
        <v>1271</v>
      </c>
    </row>
    <row r="56" spans="2:7" x14ac:dyDescent="0.25">
      <c r="E56">
        <v>1</v>
      </c>
      <c r="F56">
        <v>2</v>
      </c>
      <c r="G56">
        <v>3</v>
      </c>
    </row>
    <row r="57" spans="2:7" x14ac:dyDescent="0.25">
      <c r="B57" s="4" t="s">
        <v>1253</v>
      </c>
      <c r="C57" s="4" t="s">
        <v>1254</v>
      </c>
      <c r="D57" s="4" t="s">
        <v>53</v>
      </c>
      <c r="E57" t="s">
        <v>1290</v>
      </c>
      <c r="F57" t="s">
        <v>1290</v>
      </c>
      <c r="G57" t="s">
        <v>1290</v>
      </c>
    </row>
    <row r="58" spans="2:7" x14ac:dyDescent="0.25">
      <c r="B58" t="s">
        <v>439</v>
      </c>
      <c r="C58" t="s">
        <v>438</v>
      </c>
      <c r="D58" t="s">
        <v>32</v>
      </c>
      <c r="E58" s="3"/>
      <c r="F58" s="3"/>
      <c r="G58" s="3">
        <v>1</v>
      </c>
    </row>
    <row r="59" spans="2:7" x14ac:dyDescent="0.25">
      <c r="B59" t="s">
        <v>339</v>
      </c>
      <c r="C59" t="s">
        <v>337</v>
      </c>
      <c r="D59" t="s">
        <v>338</v>
      </c>
      <c r="E59" s="3"/>
      <c r="F59" s="3">
        <v>1</v>
      </c>
      <c r="G59" s="3"/>
    </row>
    <row r="60" spans="2:7" x14ac:dyDescent="0.25">
      <c r="B60" t="s">
        <v>387</v>
      </c>
      <c r="C60" t="s">
        <v>275</v>
      </c>
      <c r="D60" t="s">
        <v>386</v>
      </c>
      <c r="E60" s="3"/>
      <c r="F60" s="3"/>
      <c r="G60" s="3">
        <v>2</v>
      </c>
    </row>
    <row r="61" spans="2:7" x14ac:dyDescent="0.25">
      <c r="B61" t="s">
        <v>321</v>
      </c>
      <c r="C61" t="s">
        <v>319</v>
      </c>
      <c r="D61" t="s">
        <v>320</v>
      </c>
      <c r="E61" s="3"/>
      <c r="F61" s="3"/>
      <c r="G61" s="3">
        <v>2</v>
      </c>
    </row>
    <row r="62" spans="2:7" x14ac:dyDescent="0.25">
      <c r="B62" t="s">
        <v>671</v>
      </c>
      <c r="C62" t="s">
        <v>1153</v>
      </c>
      <c r="D62" t="s">
        <v>1154</v>
      </c>
      <c r="E62" s="3">
        <v>1</v>
      </c>
      <c r="F62" s="3"/>
      <c r="G62" s="3"/>
    </row>
    <row r="63" spans="2:7" x14ac:dyDescent="0.25">
      <c r="B63" t="s">
        <v>124</v>
      </c>
      <c r="C63" t="s">
        <v>1160</v>
      </c>
      <c r="D63" t="s">
        <v>1161</v>
      </c>
      <c r="E63" s="3">
        <v>1</v>
      </c>
      <c r="F63" s="3"/>
      <c r="G63" s="3">
        <v>1</v>
      </c>
    </row>
    <row r="64" spans="2:7" x14ac:dyDescent="0.25">
      <c r="B64" t="s">
        <v>145</v>
      </c>
      <c r="C64" t="s">
        <v>143</v>
      </c>
      <c r="D64" t="s">
        <v>144</v>
      </c>
      <c r="E64" s="3">
        <v>1</v>
      </c>
      <c r="F64" s="3"/>
      <c r="G64" s="3"/>
    </row>
    <row r="65" spans="2:7" x14ac:dyDescent="0.25">
      <c r="B65" t="s">
        <v>313</v>
      </c>
      <c r="C65" t="s">
        <v>311</v>
      </c>
      <c r="D65" t="s">
        <v>312</v>
      </c>
      <c r="E65" s="3">
        <v>1</v>
      </c>
      <c r="F65" s="3"/>
      <c r="G65" s="3"/>
    </row>
    <row r="66" spans="2:7" x14ac:dyDescent="0.25">
      <c r="B66" t="s">
        <v>351</v>
      </c>
      <c r="C66" t="s">
        <v>349</v>
      </c>
      <c r="D66" t="s">
        <v>350</v>
      </c>
      <c r="E66" s="3"/>
      <c r="F66" s="3"/>
      <c r="G66" s="3">
        <v>1</v>
      </c>
    </row>
    <row r="67" spans="2:7" x14ac:dyDescent="0.25">
      <c r="B67" t="s">
        <v>419</v>
      </c>
      <c r="C67" t="s">
        <v>229</v>
      </c>
      <c r="D67" t="s">
        <v>605</v>
      </c>
      <c r="E67" s="3"/>
      <c r="F67" s="3">
        <v>1</v>
      </c>
      <c r="G67" s="3"/>
    </row>
    <row r="68" spans="2:7" x14ac:dyDescent="0.25">
      <c r="B68" t="s">
        <v>1270</v>
      </c>
      <c r="E68" s="3">
        <v>4</v>
      </c>
      <c r="F68" s="3">
        <v>2</v>
      </c>
      <c r="G68" s="3">
        <v>7</v>
      </c>
    </row>
    <row r="73" spans="2:7" x14ac:dyDescent="0.25">
      <c r="B73" s="4" t="s">
        <v>1272</v>
      </c>
      <c r="C73" s="38">
        <v>3</v>
      </c>
    </row>
    <row r="74" spans="2:7" x14ac:dyDescent="0.25">
      <c r="B74" s="4" t="s">
        <v>1255</v>
      </c>
      <c r="C74" t="s">
        <v>155</v>
      </c>
    </row>
    <row r="76" spans="2:7" x14ac:dyDescent="0.25">
      <c r="E76" s="4" t="s">
        <v>22</v>
      </c>
      <c r="F76" s="4" t="s">
        <v>1268</v>
      </c>
    </row>
    <row r="77" spans="2:7" x14ac:dyDescent="0.25">
      <c r="E77">
        <v>2</v>
      </c>
      <c r="F77">
        <v>2</v>
      </c>
    </row>
    <row r="78" spans="2:7" x14ac:dyDescent="0.25">
      <c r="B78" s="4" t="s">
        <v>1253</v>
      </c>
      <c r="C78" s="4" t="s">
        <v>1254</v>
      </c>
      <c r="D78" s="4" t="s">
        <v>53</v>
      </c>
      <c r="E78" t="s">
        <v>33</v>
      </c>
      <c r="F78" t="s">
        <v>1269</v>
      </c>
    </row>
    <row r="79" spans="2:7" x14ac:dyDescent="0.25">
      <c r="B79" t="s">
        <v>154</v>
      </c>
      <c r="C79" t="s">
        <v>153</v>
      </c>
      <c r="D79" t="s">
        <v>25</v>
      </c>
      <c r="E79" s="3">
        <v>1</v>
      </c>
      <c r="F79" s="35">
        <v>0.5</v>
      </c>
    </row>
    <row r="80" spans="2:7" x14ac:dyDescent="0.25">
      <c r="B80" t="s">
        <v>378</v>
      </c>
      <c r="C80" t="s">
        <v>377</v>
      </c>
      <c r="D80" t="s">
        <v>31</v>
      </c>
      <c r="E80" s="3">
        <v>1</v>
      </c>
      <c r="F80" s="35">
        <v>0.5</v>
      </c>
    </row>
    <row r="81" spans="2:6" x14ac:dyDescent="0.25">
      <c r="B81" t="s">
        <v>1270</v>
      </c>
      <c r="E81" s="3">
        <v>2</v>
      </c>
      <c r="F81" s="35">
        <v>1</v>
      </c>
    </row>
    <row r="85" spans="2:6" x14ac:dyDescent="0.25">
      <c r="B85" s="4" t="s">
        <v>1255</v>
      </c>
      <c r="C85" t="s">
        <v>146</v>
      </c>
    </row>
    <row r="87" spans="2:6" x14ac:dyDescent="0.25">
      <c r="B87" s="4" t="s">
        <v>33</v>
      </c>
      <c r="C87" s="4" t="s">
        <v>22</v>
      </c>
      <c r="D87" s="4" t="s">
        <v>1308</v>
      </c>
    </row>
    <row r="88" spans="2:6" x14ac:dyDescent="0.25">
      <c r="C88">
        <v>1</v>
      </c>
    </row>
    <row r="89" spans="2:6" x14ac:dyDescent="0.25">
      <c r="B89" s="4" t="s">
        <v>1272</v>
      </c>
      <c r="C89" t="s">
        <v>1310</v>
      </c>
    </row>
    <row r="90" spans="2:6" x14ac:dyDescent="0.25">
      <c r="B90">
        <v>2</v>
      </c>
      <c r="C90" s="3">
        <v>1</v>
      </c>
    </row>
    <row r="91" spans="2:6" x14ac:dyDescent="0.25">
      <c r="B91" t="s">
        <v>1270</v>
      </c>
      <c r="C91" s="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110"/>
  <sheetViews>
    <sheetView topLeftCell="F94" workbookViewId="0">
      <selection activeCell="B102" sqref="B102:K110"/>
    </sheetView>
  </sheetViews>
  <sheetFormatPr baseColWidth="10" defaultRowHeight="15" x14ac:dyDescent="0.25"/>
  <cols>
    <col min="2" max="2" width="22" customWidth="1"/>
    <col min="3" max="3" width="35.7109375" customWidth="1"/>
    <col min="4" max="4" width="33.140625" customWidth="1"/>
    <col min="5" max="7" width="20.140625" customWidth="1"/>
    <col min="8" max="13" width="26.85546875" customWidth="1"/>
    <col min="14" max="14" width="26.85546875" bestFit="1" customWidth="1"/>
  </cols>
  <sheetData>
    <row r="1" spans="2:11" x14ac:dyDescent="0.25">
      <c r="B1" s="4" t="s">
        <v>1272</v>
      </c>
      <c r="C1" s="38">
        <v>3</v>
      </c>
    </row>
    <row r="3" spans="2:11" x14ac:dyDescent="0.25">
      <c r="F3" s="4" t="s">
        <v>22</v>
      </c>
      <c r="G3" s="4" t="s">
        <v>1268</v>
      </c>
    </row>
    <row r="4" spans="2:11" x14ac:dyDescent="0.25">
      <c r="F4">
        <v>3</v>
      </c>
      <c r="G4">
        <v>3</v>
      </c>
      <c r="H4">
        <v>1</v>
      </c>
      <c r="I4">
        <v>1</v>
      </c>
      <c r="J4">
        <v>2</v>
      </c>
      <c r="K4">
        <v>2</v>
      </c>
    </row>
    <row r="5" spans="2:11" x14ac:dyDescent="0.25">
      <c r="B5" s="4" t="s">
        <v>1253</v>
      </c>
      <c r="C5" s="4" t="s">
        <v>1254</v>
      </c>
      <c r="D5" s="4" t="s">
        <v>53</v>
      </c>
      <c r="E5" s="4" t="s">
        <v>56</v>
      </c>
      <c r="F5" t="s">
        <v>33</v>
      </c>
      <c r="G5" t="s">
        <v>1269</v>
      </c>
      <c r="H5" t="s">
        <v>33</v>
      </c>
      <c r="I5" t="s">
        <v>1269</v>
      </c>
      <c r="J5" t="s">
        <v>33</v>
      </c>
      <c r="K5" t="s">
        <v>1269</v>
      </c>
    </row>
    <row r="6" spans="2:11" x14ac:dyDescent="0.25">
      <c r="B6" t="s">
        <v>439</v>
      </c>
      <c r="C6" t="s">
        <v>438</v>
      </c>
      <c r="D6" t="s">
        <v>32</v>
      </c>
      <c r="E6" t="s">
        <v>65</v>
      </c>
      <c r="F6" s="3">
        <v>1</v>
      </c>
      <c r="G6" s="35">
        <v>0.2</v>
      </c>
      <c r="H6" s="3"/>
      <c r="I6" s="35">
        <v>0</v>
      </c>
      <c r="J6" s="3"/>
      <c r="K6" s="35">
        <v>0</v>
      </c>
    </row>
    <row r="7" spans="2:11" x14ac:dyDescent="0.25">
      <c r="B7" t="s">
        <v>339</v>
      </c>
      <c r="C7" t="s">
        <v>570</v>
      </c>
      <c r="D7" t="s">
        <v>28</v>
      </c>
      <c r="E7" t="s">
        <v>65</v>
      </c>
      <c r="F7" s="3"/>
      <c r="G7" s="35">
        <v>0</v>
      </c>
      <c r="H7" s="3"/>
      <c r="I7" s="35">
        <v>0</v>
      </c>
      <c r="J7" s="3">
        <v>1</v>
      </c>
      <c r="K7" s="35">
        <v>9.0909090909090912E-2</v>
      </c>
    </row>
    <row r="8" spans="2:11" x14ac:dyDescent="0.25">
      <c r="B8" t="s">
        <v>154</v>
      </c>
      <c r="C8" t="s">
        <v>153</v>
      </c>
      <c r="D8" t="s">
        <v>25</v>
      </c>
      <c r="E8" t="s">
        <v>65</v>
      </c>
      <c r="F8" s="3"/>
      <c r="G8" s="35">
        <v>0</v>
      </c>
      <c r="H8" s="3"/>
      <c r="I8" s="35">
        <v>0</v>
      </c>
      <c r="J8" s="3">
        <v>1</v>
      </c>
      <c r="K8" s="35">
        <v>9.0909090909090912E-2</v>
      </c>
    </row>
    <row r="9" spans="2:11" x14ac:dyDescent="0.25">
      <c r="B9" t="s">
        <v>387</v>
      </c>
      <c r="C9" t="s">
        <v>275</v>
      </c>
      <c r="D9" t="s">
        <v>386</v>
      </c>
      <c r="E9" t="s">
        <v>96</v>
      </c>
      <c r="F9" s="3"/>
      <c r="G9" s="35">
        <v>0</v>
      </c>
      <c r="H9" s="3"/>
      <c r="I9" s="35">
        <v>0</v>
      </c>
      <c r="J9" s="3">
        <v>1</v>
      </c>
      <c r="K9" s="35">
        <v>9.0909090909090912E-2</v>
      </c>
    </row>
    <row r="10" spans="2:11" x14ac:dyDescent="0.25">
      <c r="B10" t="s">
        <v>378</v>
      </c>
      <c r="C10" t="s">
        <v>377</v>
      </c>
      <c r="D10" t="s">
        <v>31</v>
      </c>
      <c r="E10" t="s">
        <v>96</v>
      </c>
      <c r="F10" s="3"/>
      <c r="G10" s="35">
        <v>0</v>
      </c>
      <c r="H10" s="3"/>
      <c r="I10" s="35">
        <v>0</v>
      </c>
      <c r="J10" s="3">
        <v>1</v>
      </c>
      <c r="K10" s="35">
        <v>9.0909090909090912E-2</v>
      </c>
    </row>
    <row r="11" spans="2:11" x14ac:dyDescent="0.25">
      <c r="B11" t="s">
        <v>76</v>
      </c>
      <c r="C11" t="s">
        <v>74</v>
      </c>
      <c r="D11" t="s">
        <v>75</v>
      </c>
      <c r="E11" t="s">
        <v>65</v>
      </c>
      <c r="F11" s="3"/>
      <c r="G11" s="35">
        <v>0</v>
      </c>
      <c r="H11" s="3"/>
      <c r="I11" s="35">
        <v>0</v>
      </c>
      <c r="J11" s="3">
        <v>1</v>
      </c>
      <c r="K11" s="35">
        <v>9.0909090909090912E-2</v>
      </c>
    </row>
    <row r="12" spans="2:11" x14ac:dyDescent="0.25">
      <c r="B12" t="s">
        <v>346</v>
      </c>
      <c r="C12" t="s">
        <v>345</v>
      </c>
      <c r="D12" t="s">
        <v>20</v>
      </c>
      <c r="E12" t="s">
        <v>96</v>
      </c>
      <c r="F12" s="3"/>
      <c r="G12" s="35">
        <v>0</v>
      </c>
      <c r="H12" s="3">
        <v>1</v>
      </c>
      <c r="I12" s="35">
        <v>0.1</v>
      </c>
      <c r="J12" s="3"/>
      <c r="K12" s="35">
        <v>0</v>
      </c>
    </row>
    <row r="13" spans="2:11" x14ac:dyDescent="0.25">
      <c r="B13" t="s">
        <v>105</v>
      </c>
      <c r="C13" t="s">
        <v>133</v>
      </c>
      <c r="D13" t="s">
        <v>16</v>
      </c>
      <c r="E13" t="s">
        <v>96</v>
      </c>
      <c r="F13" s="3"/>
      <c r="G13" s="35">
        <v>0</v>
      </c>
      <c r="H13" s="3">
        <v>3</v>
      </c>
      <c r="I13" s="35">
        <v>0.3</v>
      </c>
      <c r="J13" s="3"/>
      <c r="K13" s="35">
        <v>0</v>
      </c>
    </row>
    <row r="14" spans="2:11" x14ac:dyDescent="0.25">
      <c r="B14" t="s">
        <v>450</v>
      </c>
      <c r="C14" t="s">
        <v>120</v>
      </c>
      <c r="D14" t="s">
        <v>23</v>
      </c>
      <c r="E14" t="s">
        <v>65</v>
      </c>
      <c r="F14" s="3"/>
      <c r="G14" s="35">
        <v>0</v>
      </c>
      <c r="H14" s="3"/>
      <c r="I14" s="35">
        <v>0</v>
      </c>
      <c r="J14" s="3">
        <v>1</v>
      </c>
      <c r="K14" s="35">
        <v>9.0909090909090912E-2</v>
      </c>
    </row>
    <row r="15" spans="2:11" x14ac:dyDescent="0.25">
      <c r="B15" t="s">
        <v>367</v>
      </c>
      <c r="C15" t="s">
        <v>366</v>
      </c>
      <c r="D15" t="s">
        <v>19</v>
      </c>
      <c r="E15" t="s">
        <v>96</v>
      </c>
      <c r="F15" s="3"/>
      <c r="G15" s="35">
        <v>0</v>
      </c>
      <c r="H15" s="3">
        <v>1</v>
      </c>
      <c r="I15" s="35">
        <v>0.1</v>
      </c>
      <c r="J15" s="3"/>
      <c r="K15" s="35">
        <v>0</v>
      </c>
    </row>
    <row r="16" spans="2:11" x14ac:dyDescent="0.25">
      <c r="B16" t="s">
        <v>233</v>
      </c>
      <c r="C16" t="s">
        <v>432</v>
      </c>
      <c r="D16" t="s">
        <v>13</v>
      </c>
      <c r="E16" t="s">
        <v>65</v>
      </c>
      <c r="F16" s="3">
        <v>4</v>
      </c>
      <c r="G16" s="35">
        <v>0.8</v>
      </c>
      <c r="H16" s="3">
        <v>4</v>
      </c>
      <c r="I16" s="35">
        <v>0.4</v>
      </c>
      <c r="J16" s="3">
        <v>4</v>
      </c>
      <c r="K16" s="35">
        <v>0.36363636363636365</v>
      </c>
    </row>
    <row r="17" spans="2:11" x14ac:dyDescent="0.25">
      <c r="B17" t="s">
        <v>233</v>
      </c>
      <c r="C17" t="s">
        <v>231</v>
      </c>
      <c r="D17" t="s">
        <v>232</v>
      </c>
      <c r="E17" t="s">
        <v>96</v>
      </c>
      <c r="F17" s="3"/>
      <c r="G17" s="35">
        <v>0</v>
      </c>
      <c r="H17" s="3"/>
      <c r="I17" s="35">
        <v>0</v>
      </c>
      <c r="J17" s="3">
        <v>1</v>
      </c>
      <c r="K17" s="35">
        <v>9.0909090909090912E-2</v>
      </c>
    </row>
    <row r="18" spans="2:11" x14ac:dyDescent="0.25">
      <c r="B18" t="s">
        <v>414</v>
      </c>
      <c r="C18" t="s">
        <v>696</v>
      </c>
      <c r="D18" t="s">
        <v>18</v>
      </c>
      <c r="E18" t="s">
        <v>96</v>
      </c>
      <c r="F18" s="3"/>
      <c r="G18" s="35">
        <v>0</v>
      </c>
      <c r="H18" s="3">
        <v>1</v>
      </c>
      <c r="I18" s="35">
        <v>0.1</v>
      </c>
      <c r="J18" s="3"/>
      <c r="K18" s="35">
        <v>0</v>
      </c>
    </row>
    <row r="19" spans="2:11" x14ac:dyDescent="0.25">
      <c r="B19" t="s">
        <v>1270</v>
      </c>
      <c r="F19" s="3">
        <v>5</v>
      </c>
      <c r="G19" s="35">
        <v>1</v>
      </c>
      <c r="H19" s="3">
        <v>10</v>
      </c>
      <c r="I19" s="35">
        <v>1</v>
      </c>
      <c r="J19" s="3">
        <v>11</v>
      </c>
      <c r="K19" s="35">
        <v>1</v>
      </c>
    </row>
    <row r="27" spans="2:11" x14ac:dyDescent="0.25">
      <c r="B27" s="4" t="s">
        <v>1272</v>
      </c>
      <c r="C27" s="38">
        <v>3</v>
      </c>
    </row>
    <row r="29" spans="2:11" x14ac:dyDescent="0.25">
      <c r="B29" s="4" t="s">
        <v>22</v>
      </c>
      <c r="C29" s="4" t="s">
        <v>1254</v>
      </c>
      <c r="D29" t="s">
        <v>1269</v>
      </c>
    </row>
    <row r="30" spans="2:11" x14ac:dyDescent="0.25">
      <c r="B30">
        <v>1</v>
      </c>
      <c r="C30" t="s">
        <v>366</v>
      </c>
      <c r="D30" s="3">
        <v>1</v>
      </c>
    </row>
    <row r="31" spans="2:11" x14ac:dyDescent="0.25">
      <c r="B31">
        <v>1</v>
      </c>
      <c r="C31" t="s">
        <v>696</v>
      </c>
      <c r="D31" s="3">
        <v>1</v>
      </c>
    </row>
    <row r="32" spans="2:11" x14ac:dyDescent="0.25">
      <c r="B32">
        <v>1</v>
      </c>
      <c r="C32" t="s">
        <v>432</v>
      </c>
      <c r="D32" s="3">
        <v>4</v>
      </c>
    </row>
    <row r="33" spans="2:4" x14ac:dyDescent="0.25">
      <c r="B33">
        <v>1</v>
      </c>
      <c r="C33" t="s">
        <v>133</v>
      </c>
      <c r="D33" s="3">
        <v>3</v>
      </c>
    </row>
    <row r="34" spans="2:4" x14ac:dyDescent="0.25">
      <c r="B34">
        <v>1</v>
      </c>
      <c r="C34" t="s">
        <v>345</v>
      </c>
      <c r="D34" s="3">
        <v>1</v>
      </c>
    </row>
    <row r="35" spans="2:4" x14ac:dyDescent="0.25">
      <c r="B35">
        <v>2</v>
      </c>
      <c r="C35" t="s">
        <v>377</v>
      </c>
      <c r="D35" s="3">
        <v>1</v>
      </c>
    </row>
    <row r="36" spans="2:4" x14ac:dyDescent="0.25">
      <c r="B36">
        <v>2</v>
      </c>
      <c r="C36" t="s">
        <v>432</v>
      </c>
      <c r="D36" s="3">
        <v>4</v>
      </c>
    </row>
    <row r="37" spans="2:4" x14ac:dyDescent="0.25">
      <c r="B37">
        <v>2</v>
      </c>
      <c r="C37" t="s">
        <v>74</v>
      </c>
      <c r="D37" s="3">
        <v>1</v>
      </c>
    </row>
    <row r="38" spans="2:4" x14ac:dyDescent="0.25">
      <c r="B38">
        <v>2</v>
      </c>
      <c r="C38" t="s">
        <v>120</v>
      </c>
      <c r="D38" s="3">
        <v>1</v>
      </c>
    </row>
    <row r="39" spans="2:4" x14ac:dyDescent="0.25">
      <c r="B39">
        <v>2</v>
      </c>
      <c r="C39" t="s">
        <v>231</v>
      </c>
      <c r="D39" s="3">
        <v>1</v>
      </c>
    </row>
    <row r="40" spans="2:4" x14ac:dyDescent="0.25">
      <c r="B40">
        <v>2</v>
      </c>
      <c r="C40" t="s">
        <v>570</v>
      </c>
      <c r="D40" s="3">
        <v>1</v>
      </c>
    </row>
    <row r="41" spans="2:4" x14ac:dyDescent="0.25">
      <c r="B41">
        <v>2</v>
      </c>
      <c r="C41" t="s">
        <v>275</v>
      </c>
      <c r="D41" s="3">
        <v>1</v>
      </c>
    </row>
    <row r="42" spans="2:4" x14ac:dyDescent="0.25">
      <c r="B42">
        <v>2</v>
      </c>
      <c r="C42" t="s">
        <v>153</v>
      </c>
      <c r="D42" s="3">
        <v>1</v>
      </c>
    </row>
    <row r="43" spans="2:4" x14ac:dyDescent="0.25">
      <c r="B43">
        <v>3</v>
      </c>
      <c r="C43" t="s">
        <v>432</v>
      </c>
      <c r="D43" s="3">
        <v>4</v>
      </c>
    </row>
    <row r="44" spans="2:4" x14ac:dyDescent="0.25">
      <c r="B44">
        <v>3</v>
      </c>
      <c r="C44" t="s">
        <v>438</v>
      </c>
      <c r="D44" s="3">
        <v>1</v>
      </c>
    </row>
    <row r="53" spans="2:7" x14ac:dyDescent="0.25">
      <c r="B53" s="4" t="s">
        <v>1272</v>
      </c>
      <c r="C53" s="38">
        <v>3</v>
      </c>
    </row>
    <row r="55" spans="2:7" x14ac:dyDescent="0.25">
      <c r="B55" s="4" t="s">
        <v>1269</v>
      </c>
      <c r="E55" s="4" t="s">
        <v>22</v>
      </c>
      <c r="F55" s="4" t="s">
        <v>1271</v>
      </c>
    </row>
    <row r="56" spans="2:7" x14ac:dyDescent="0.25">
      <c r="E56">
        <v>1</v>
      </c>
      <c r="F56">
        <v>2</v>
      </c>
      <c r="G56">
        <v>3</v>
      </c>
    </row>
    <row r="57" spans="2:7" x14ac:dyDescent="0.25">
      <c r="B57" s="4" t="s">
        <v>1253</v>
      </c>
      <c r="C57" s="4" t="s">
        <v>1254</v>
      </c>
      <c r="D57" s="4" t="s">
        <v>53</v>
      </c>
      <c r="E57" t="s">
        <v>1290</v>
      </c>
      <c r="F57" t="s">
        <v>1290</v>
      </c>
      <c r="G57" t="s">
        <v>1290</v>
      </c>
    </row>
    <row r="58" spans="2:7" x14ac:dyDescent="0.25">
      <c r="B58" t="s">
        <v>439</v>
      </c>
      <c r="C58" t="s">
        <v>438</v>
      </c>
      <c r="D58" t="s">
        <v>32</v>
      </c>
      <c r="E58" s="3"/>
      <c r="F58" s="3"/>
      <c r="G58" s="3">
        <v>1</v>
      </c>
    </row>
    <row r="59" spans="2:7" x14ac:dyDescent="0.25">
      <c r="B59" t="s">
        <v>339</v>
      </c>
      <c r="C59" t="s">
        <v>570</v>
      </c>
      <c r="D59" t="s">
        <v>28</v>
      </c>
      <c r="E59" s="3"/>
      <c r="F59" s="3">
        <v>1</v>
      </c>
      <c r="G59" s="3"/>
    </row>
    <row r="60" spans="2:7" x14ac:dyDescent="0.25">
      <c r="B60" t="s">
        <v>154</v>
      </c>
      <c r="C60" t="s">
        <v>153</v>
      </c>
      <c r="D60" t="s">
        <v>25</v>
      </c>
      <c r="E60" s="3"/>
      <c r="F60" s="3">
        <v>1</v>
      </c>
      <c r="G60" s="3"/>
    </row>
    <row r="61" spans="2:7" x14ac:dyDescent="0.25">
      <c r="B61" t="s">
        <v>387</v>
      </c>
      <c r="C61" t="s">
        <v>275</v>
      </c>
      <c r="D61" t="s">
        <v>386</v>
      </c>
      <c r="E61" s="3"/>
      <c r="F61" s="3">
        <v>1</v>
      </c>
      <c r="G61" s="3"/>
    </row>
    <row r="62" spans="2:7" x14ac:dyDescent="0.25">
      <c r="B62" t="s">
        <v>378</v>
      </c>
      <c r="C62" t="s">
        <v>377</v>
      </c>
      <c r="D62" t="s">
        <v>31</v>
      </c>
      <c r="E62" s="3"/>
      <c r="F62" s="3">
        <v>1</v>
      </c>
      <c r="G62" s="3"/>
    </row>
    <row r="63" spans="2:7" x14ac:dyDescent="0.25">
      <c r="B63" t="s">
        <v>76</v>
      </c>
      <c r="C63" t="s">
        <v>74</v>
      </c>
      <c r="D63" t="s">
        <v>75</v>
      </c>
      <c r="E63" s="3"/>
      <c r="F63" s="3">
        <v>1</v>
      </c>
      <c r="G63" s="3"/>
    </row>
    <row r="64" spans="2:7" x14ac:dyDescent="0.25">
      <c r="B64" t="s">
        <v>346</v>
      </c>
      <c r="C64" t="s">
        <v>345</v>
      </c>
      <c r="D64" t="s">
        <v>20</v>
      </c>
      <c r="E64" s="3">
        <v>1</v>
      </c>
      <c r="F64" s="3"/>
      <c r="G64" s="3"/>
    </row>
    <row r="65" spans="2:7" x14ac:dyDescent="0.25">
      <c r="B65" t="s">
        <v>105</v>
      </c>
      <c r="C65" t="s">
        <v>133</v>
      </c>
      <c r="D65" t="s">
        <v>16</v>
      </c>
      <c r="E65" s="3">
        <v>3</v>
      </c>
      <c r="F65" s="3"/>
      <c r="G65" s="3"/>
    </row>
    <row r="66" spans="2:7" x14ac:dyDescent="0.25">
      <c r="B66" t="s">
        <v>450</v>
      </c>
      <c r="C66" t="s">
        <v>120</v>
      </c>
      <c r="D66" t="s">
        <v>23</v>
      </c>
      <c r="E66" s="3"/>
      <c r="F66" s="3">
        <v>1</v>
      </c>
      <c r="G66" s="3"/>
    </row>
    <row r="67" spans="2:7" x14ac:dyDescent="0.25">
      <c r="B67" t="s">
        <v>367</v>
      </c>
      <c r="C67" t="s">
        <v>366</v>
      </c>
      <c r="D67" t="s">
        <v>19</v>
      </c>
      <c r="E67" s="3">
        <v>1</v>
      </c>
      <c r="F67" s="3"/>
      <c r="G67" s="3"/>
    </row>
    <row r="68" spans="2:7" x14ac:dyDescent="0.25">
      <c r="B68" t="s">
        <v>233</v>
      </c>
      <c r="C68" t="s">
        <v>432</v>
      </c>
      <c r="D68" t="s">
        <v>13</v>
      </c>
      <c r="E68" s="3">
        <v>4</v>
      </c>
      <c r="F68" s="3">
        <v>4</v>
      </c>
      <c r="G68" s="3">
        <v>4</v>
      </c>
    </row>
    <row r="69" spans="2:7" x14ac:dyDescent="0.25">
      <c r="B69" t="s">
        <v>233</v>
      </c>
      <c r="C69" t="s">
        <v>231</v>
      </c>
      <c r="D69" t="s">
        <v>232</v>
      </c>
      <c r="E69" s="3"/>
      <c r="F69" s="3">
        <v>1</v>
      </c>
      <c r="G69" s="3"/>
    </row>
    <row r="70" spans="2:7" x14ac:dyDescent="0.25">
      <c r="B70" t="s">
        <v>414</v>
      </c>
      <c r="C70" t="s">
        <v>696</v>
      </c>
      <c r="D70" t="s">
        <v>18</v>
      </c>
      <c r="E70" s="3">
        <v>1</v>
      </c>
      <c r="F70" s="3"/>
      <c r="G70" s="3"/>
    </row>
    <row r="71" spans="2:7" x14ac:dyDescent="0.25">
      <c r="B71" t="s">
        <v>1270</v>
      </c>
      <c r="E71" s="3">
        <v>10</v>
      </c>
      <c r="F71" s="3">
        <v>11</v>
      </c>
      <c r="G71" s="3">
        <v>5</v>
      </c>
    </row>
    <row r="74" spans="2:7" x14ac:dyDescent="0.25">
      <c r="B74" s="4" t="s">
        <v>1255</v>
      </c>
      <c r="C74" t="s">
        <v>146</v>
      </c>
    </row>
    <row r="76" spans="2:7" x14ac:dyDescent="0.25">
      <c r="F76" s="4" t="s">
        <v>22</v>
      </c>
      <c r="G76" s="4" t="s">
        <v>1268</v>
      </c>
    </row>
    <row r="77" spans="2:7" x14ac:dyDescent="0.25">
      <c r="F77">
        <v>1</v>
      </c>
      <c r="G77">
        <v>1</v>
      </c>
    </row>
    <row r="78" spans="2:7" x14ac:dyDescent="0.25">
      <c r="B78" s="4" t="s">
        <v>1272</v>
      </c>
      <c r="C78" s="4" t="s">
        <v>1253</v>
      </c>
      <c r="D78" s="4" t="s">
        <v>1254</v>
      </c>
      <c r="E78" s="4" t="s">
        <v>53</v>
      </c>
      <c r="F78" t="s">
        <v>33</v>
      </c>
      <c r="G78" t="s">
        <v>1269</v>
      </c>
    </row>
    <row r="79" spans="2:7" x14ac:dyDescent="0.25">
      <c r="B79">
        <v>2</v>
      </c>
      <c r="C79" t="s">
        <v>145</v>
      </c>
      <c r="D79" t="s">
        <v>143</v>
      </c>
      <c r="E79" t="s">
        <v>144</v>
      </c>
      <c r="F79" s="3">
        <v>1</v>
      </c>
      <c r="G79" s="35">
        <v>1</v>
      </c>
    </row>
    <row r="80" spans="2:7" x14ac:dyDescent="0.25">
      <c r="B80" t="s">
        <v>1270</v>
      </c>
      <c r="F80" s="3">
        <v>1</v>
      </c>
      <c r="G80" s="35">
        <v>1</v>
      </c>
    </row>
    <row r="85" spans="2:5" x14ac:dyDescent="0.25">
      <c r="B85" s="4" t="s">
        <v>1255</v>
      </c>
      <c r="C85" t="s">
        <v>1285</v>
      </c>
    </row>
    <row r="87" spans="2:5" x14ac:dyDescent="0.25">
      <c r="B87" s="4" t="s">
        <v>33</v>
      </c>
      <c r="C87" s="4" t="s">
        <v>22</v>
      </c>
      <c r="D87" s="4" t="s">
        <v>1308</v>
      </c>
    </row>
    <row r="88" spans="2:5" x14ac:dyDescent="0.25">
      <c r="C88">
        <v>3</v>
      </c>
      <c r="D88">
        <v>3</v>
      </c>
      <c r="E88">
        <v>3</v>
      </c>
    </row>
    <row r="89" spans="2:5" x14ac:dyDescent="0.25">
      <c r="B89" s="4" t="s">
        <v>1272</v>
      </c>
      <c r="C89" t="s">
        <v>1310</v>
      </c>
      <c r="D89" t="s">
        <v>1309</v>
      </c>
      <c r="E89" t="s">
        <v>1313</v>
      </c>
    </row>
    <row r="90" spans="2:5" x14ac:dyDescent="0.25">
      <c r="B90">
        <v>1</v>
      </c>
      <c r="C90" s="3">
        <v>3</v>
      </c>
      <c r="D90" s="3">
        <v>5</v>
      </c>
      <c r="E90" s="3">
        <v>1</v>
      </c>
    </row>
    <row r="91" spans="2:5" x14ac:dyDescent="0.25">
      <c r="B91">
        <v>2</v>
      </c>
      <c r="C91" s="3">
        <v>3</v>
      </c>
      <c r="D91" s="3">
        <v>4</v>
      </c>
      <c r="E91" s="3"/>
    </row>
    <row r="92" spans="2:5" x14ac:dyDescent="0.25">
      <c r="B92">
        <v>3</v>
      </c>
      <c r="C92" s="3"/>
      <c r="D92" s="3">
        <v>5</v>
      </c>
      <c r="E92" s="3"/>
    </row>
    <row r="93" spans="2:5" x14ac:dyDescent="0.25">
      <c r="B93" t="s">
        <v>1270</v>
      </c>
      <c r="C93" s="3">
        <v>6</v>
      </c>
      <c r="D93" s="3">
        <v>14</v>
      </c>
      <c r="E93" s="3">
        <v>1</v>
      </c>
    </row>
    <row r="99" spans="2:11" x14ac:dyDescent="0.25">
      <c r="B99" s="4" t="s">
        <v>1255</v>
      </c>
      <c r="C99" t="s">
        <v>1285</v>
      </c>
    </row>
    <row r="101" spans="2:11" x14ac:dyDescent="0.25">
      <c r="B101" s="4" t="s">
        <v>33</v>
      </c>
      <c r="D101" s="4" t="s">
        <v>22</v>
      </c>
      <c r="E101" s="4" t="s">
        <v>1308</v>
      </c>
    </row>
    <row r="102" spans="2:11" x14ac:dyDescent="0.25">
      <c r="D102">
        <v>1</v>
      </c>
      <c r="E102">
        <v>1</v>
      </c>
      <c r="F102">
        <v>2</v>
      </c>
      <c r="G102">
        <v>2</v>
      </c>
      <c r="H102">
        <v>2</v>
      </c>
      <c r="I102">
        <v>3</v>
      </c>
      <c r="J102">
        <v>3</v>
      </c>
      <c r="K102">
        <v>3</v>
      </c>
    </row>
    <row r="103" spans="2:11" x14ac:dyDescent="0.25">
      <c r="B103" s="4" t="s">
        <v>1272</v>
      </c>
      <c r="C103" s="4" t="s">
        <v>56</v>
      </c>
      <c r="D103" t="s">
        <v>1310</v>
      </c>
      <c r="E103" t="s">
        <v>1309</v>
      </c>
      <c r="F103" t="s">
        <v>1310</v>
      </c>
      <c r="G103" t="s">
        <v>1309</v>
      </c>
      <c r="H103" t="s">
        <v>1313</v>
      </c>
      <c r="I103" t="s">
        <v>1310</v>
      </c>
      <c r="J103" t="s">
        <v>1309</v>
      </c>
      <c r="K103" t="s">
        <v>1313</v>
      </c>
    </row>
    <row r="104" spans="2:11" x14ac:dyDescent="0.25">
      <c r="B104">
        <v>1</v>
      </c>
      <c r="C104" t="s">
        <v>65</v>
      </c>
      <c r="D104" s="3">
        <v>1</v>
      </c>
      <c r="E104" s="3">
        <v>3</v>
      </c>
      <c r="F104" s="3"/>
      <c r="G104" s="3">
        <v>3</v>
      </c>
      <c r="H104" s="3"/>
      <c r="I104" s="3"/>
      <c r="J104" s="3">
        <v>5</v>
      </c>
      <c r="K104" s="3">
        <v>1</v>
      </c>
    </row>
    <row r="105" spans="2:11" x14ac:dyDescent="0.25">
      <c r="B105">
        <v>1</v>
      </c>
      <c r="C105" t="s">
        <v>96</v>
      </c>
      <c r="D105" s="3"/>
      <c r="E105" s="3"/>
      <c r="F105" s="3"/>
      <c r="G105" s="3"/>
      <c r="H105" s="3"/>
      <c r="I105" s="3">
        <v>3</v>
      </c>
      <c r="J105" s="3"/>
      <c r="K105" s="3"/>
    </row>
    <row r="106" spans="2:11" x14ac:dyDescent="0.25">
      <c r="B106">
        <v>2</v>
      </c>
      <c r="C106" t="s">
        <v>65</v>
      </c>
      <c r="D106" s="3"/>
      <c r="E106" s="3">
        <v>1</v>
      </c>
      <c r="F106" s="3"/>
      <c r="G106" s="3"/>
      <c r="H106" s="3"/>
      <c r="I106" s="3"/>
      <c r="J106" s="3">
        <v>4</v>
      </c>
      <c r="K106" s="3"/>
    </row>
    <row r="107" spans="2:11" x14ac:dyDescent="0.25">
      <c r="B107">
        <v>2</v>
      </c>
      <c r="C107" t="s">
        <v>96</v>
      </c>
      <c r="D107" s="3">
        <v>3</v>
      </c>
      <c r="E107" s="3"/>
      <c r="F107" s="3">
        <v>2</v>
      </c>
      <c r="G107" s="3"/>
      <c r="H107" s="3"/>
      <c r="I107" s="3">
        <v>3</v>
      </c>
      <c r="J107" s="3"/>
      <c r="K107" s="3"/>
    </row>
    <row r="108" spans="2:11" x14ac:dyDescent="0.25">
      <c r="B108">
        <v>3</v>
      </c>
      <c r="C108" t="s">
        <v>65</v>
      </c>
      <c r="D108" s="3"/>
      <c r="E108" s="3">
        <v>4</v>
      </c>
      <c r="F108" s="3"/>
      <c r="G108" s="3">
        <v>7</v>
      </c>
      <c r="H108" s="3">
        <v>1</v>
      </c>
      <c r="I108" s="3"/>
      <c r="J108" s="3">
        <v>5</v>
      </c>
      <c r="K108" s="3"/>
    </row>
    <row r="109" spans="2:11" x14ac:dyDescent="0.25">
      <c r="B109">
        <v>3</v>
      </c>
      <c r="C109" t="s">
        <v>96</v>
      </c>
      <c r="D109" s="3">
        <v>6</v>
      </c>
      <c r="E109" s="3"/>
      <c r="F109" s="3">
        <v>3</v>
      </c>
      <c r="G109" s="3"/>
      <c r="H109" s="3"/>
      <c r="I109" s="3"/>
      <c r="J109" s="3"/>
      <c r="K109" s="3"/>
    </row>
    <row r="110" spans="2:11" x14ac:dyDescent="0.25">
      <c r="B110" t="s">
        <v>1270</v>
      </c>
      <c r="D110" s="3">
        <v>10</v>
      </c>
      <c r="E110" s="3">
        <v>8</v>
      </c>
      <c r="F110" s="3">
        <v>5</v>
      </c>
      <c r="G110" s="3">
        <v>10</v>
      </c>
      <c r="H110" s="3">
        <v>1</v>
      </c>
      <c r="I110" s="3">
        <v>6</v>
      </c>
      <c r="J110" s="3">
        <v>14</v>
      </c>
      <c r="K110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Promedios Presupuesto</vt:lpstr>
      <vt:lpstr>SPP</vt:lpstr>
      <vt:lpstr>BD</vt:lpstr>
      <vt:lpstr>DinamicaTR1</vt:lpstr>
      <vt:lpstr>Presupuesto</vt:lpstr>
      <vt:lpstr>IVP</vt:lpstr>
      <vt:lpstr>DinamicaTR2</vt:lpstr>
      <vt:lpstr>DinamicaTR3</vt:lpstr>
      <vt:lpstr>Tablas y Graficas TR3</vt:lpstr>
      <vt:lpstr>Hoja3</vt:lpstr>
      <vt:lpstr>Tablas y Graficas TR1</vt:lpstr>
      <vt:lpstr>Hoja2</vt:lpstr>
      <vt:lpstr>Tablas y Graficas TR2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alexander cardoso luna</dc:creator>
  <cp:lastModifiedBy>MUCHACHOS</cp:lastModifiedBy>
  <dcterms:created xsi:type="dcterms:W3CDTF">2021-04-30T21:12:54Z</dcterms:created>
  <dcterms:modified xsi:type="dcterms:W3CDTF">2021-06-25T20:44:35Z</dcterms:modified>
</cp:coreProperties>
</file>