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Otros ordenadores\Mi PC (2)\Vetori\Proyectos\28. Cable\Revisar\2022\20220510_diseño_v8\INF-PAV-CASC-169-21_V.6\Anexo_12_Cantidades_Presupuesto\"/>
    </mc:Choice>
  </mc:AlternateContent>
  <bookViews>
    <workbookView xWindow="-105" yWindow="-105" windowWidth="23250" windowHeight="12450" firstSheet="1" activeTab="1"/>
  </bookViews>
  <sheets>
    <sheet name="Estación La Victoria" sheetId="1" r:id="rId1"/>
    <sheet name="Presupuesto Altamira" sheetId="2" r:id="rId2"/>
    <sheet name="Hoja2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2" l="1"/>
  <c r="E11" i="1"/>
  <c r="G13" i="3" l="1"/>
  <c r="G6" i="3"/>
  <c r="G5" i="3"/>
  <c r="L21" i="2"/>
  <c r="H21" i="2"/>
  <c r="L20" i="2"/>
  <c r="H20" i="2"/>
  <c r="L19" i="2"/>
  <c r="H19" i="2"/>
  <c r="L16" i="2"/>
  <c r="H16" i="2"/>
  <c r="L15" i="2"/>
  <c r="H15" i="2"/>
  <c r="L14" i="2"/>
  <c r="H14" i="2"/>
  <c r="L13" i="2"/>
  <c r="H13" i="2"/>
  <c r="L12" i="2"/>
  <c r="H12" i="2"/>
  <c r="L11" i="2"/>
  <c r="H11" i="2"/>
  <c r="L10" i="2"/>
  <c r="H10" i="2"/>
  <c r="L9" i="2"/>
  <c r="H9" i="2"/>
  <c r="L8" i="2"/>
  <c r="H8" i="2"/>
  <c r="L7" i="2"/>
  <c r="H7" i="2"/>
  <c r="L6" i="2"/>
  <c r="H6" i="2"/>
  <c r="L5" i="2"/>
  <c r="H5" i="2"/>
  <c r="L4" i="2"/>
  <c r="H4" i="2"/>
  <c r="H21" i="1"/>
  <c r="H20" i="1"/>
  <c r="H19" i="1"/>
  <c r="L21" i="1"/>
  <c r="L20" i="1"/>
  <c r="L19" i="1"/>
  <c r="H16" i="1"/>
  <c r="H15" i="1"/>
  <c r="H14" i="1"/>
  <c r="H13" i="1"/>
  <c r="H12" i="1"/>
  <c r="H11" i="1"/>
  <c r="H10" i="1"/>
  <c r="E5" i="3" s="1"/>
  <c r="H9" i="1"/>
  <c r="H8" i="1"/>
  <c r="H7" i="1"/>
  <c r="H5" i="1"/>
  <c r="H4" i="1"/>
  <c r="L16" i="1"/>
  <c r="L15" i="1"/>
  <c r="L14" i="1"/>
  <c r="L13" i="1"/>
  <c r="L12" i="1"/>
  <c r="L11" i="1"/>
  <c r="L10" i="1"/>
  <c r="L9" i="1"/>
  <c r="L8" i="1"/>
  <c r="L7" i="1"/>
  <c r="L5" i="1"/>
  <c r="L4" i="1"/>
  <c r="H6" i="1"/>
  <c r="L6" i="1"/>
  <c r="E12" i="3" l="1"/>
  <c r="G12" i="3" s="1"/>
</calcChain>
</file>

<file path=xl/sharedStrings.xml><?xml version="1.0" encoding="utf-8"?>
<sst xmlns="http://schemas.openxmlformats.org/spreadsheetml/2006/main" count="98" uniqueCount="36">
  <si>
    <t>PAVIMENTO RIGIDO</t>
  </si>
  <si>
    <t>M2</t>
  </si>
  <si>
    <t>M3</t>
  </si>
  <si>
    <t>ACERO LISO PARA TRANSFERENCIA DE LOSAS D= 1 1/4" (NO INCLUYE CANASTILLA). SUMINISTRO E INSTALACIÓN.</t>
  </si>
  <si>
    <t>KG</t>
  </si>
  <si>
    <t>(DOVELAS) ACERO LISO PARA TRANSFERENCIA DE LOSAS D= 1" (NO INCLUYE CANASTILLA). SUMINISTRO E INSTALACIÓN.</t>
  </si>
  <si>
    <t xml:space="preserve">ACERO DE REFUERZO FY=60000 PSI. SUMINISTRO E INSTALACIÓN.  DE ACUERDO A LO ESTIPULADO POR LA NSR-10, NORMA ASTM A-706, ICONTEC 2289 PARA EL ACERO PDR-60. INCLUYE TODOS LOS COSTOS DE SUMINISTRO DE MATERIALES (REFUERZO (G60) FIGURADO, CORRUGADO, INCLUYE EL ALAMBRE DE AMARRE), EQUIPOS, TRANSPORTES, MANEJO, ALMACENAMIENTO, DESPERDICIOS Y MANO DE OBRA. </t>
  </si>
  <si>
    <t>ESTABILIZACIÓN DE SUBRASANTE CON RAJÓN, INCLUYE EQUIPO DE COMPACTACIÓN (SUMINISTRO, EXTENDIDO, NIVELACIÓN Y COMPACTACIÓN CON EQUIPO MECÁNICO)</t>
  </si>
  <si>
    <t>SELLO DE JUNTAS CON ICOPOR Y SIKAFLEX 1A SELLADO DE JUNTAS (300CC) (INCLUYE SUMINISTRO E INSTALACIÓN)</t>
  </si>
  <si>
    <t>ML</t>
  </si>
  <si>
    <t>CORTE DE PAVIMENTO - INCLUYE EQUIPO: CORTADORA DE CONCRETO INCLUYE OPERARIO Y COMBUSTIBLE. INCLUYE DISCO DIAMANTADO ASFALTO-CONCRETO 350 MM, AGUA Y MANO DE OBRA</t>
  </si>
  <si>
    <t>COD. IDU</t>
  </si>
  <si>
    <t>DESCRIPCIÓN</t>
  </si>
  <si>
    <t>UNIDAD</t>
  </si>
  <si>
    <t>CANTIDAD</t>
  </si>
  <si>
    <t>VR. UNITARIO</t>
  </si>
  <si>
    <t>VR. UNITARIO
CON A.I.U.</t>
  </si>
  <si>
    <t>VALOR TOTAL</t>
  </si>
  <si>
    <t>DEMOLICIÓN DE CONCRETO: ESPESORES 8CM A 15CM. (INCLUYE RETIRO DE MATERIAL, TRANSPORTE Y DISPOSICIÓN FINAL DE ESCOMBROS EN SITIO AUTORIZADO).</t>
  </si>
  <si>
    <t>EXCAVACIONES VARIAS SIN CLASIFICAR CON RETROCARGADOR (INCLUYE: EXCAVACIÓN, REMOCIÓN Y CARGUE)</t>
  </si>
  <si>
    <t>ESTABILIZACIÓN DE SUBRASANTE CON RCD, INCLUYE EQUIPO DE COMPACTACIÓN (SUMINISTRO, EXTENDIDO, NIVELACIÓN Y COMPACTACIÓN CON EQUIPO MECÁNICO)</t>
  </si>
  <si>
    <t>RELLENO PARA ANDENES EN SUBBASE GRANULAR B-200 (SUMINISTRO, EXTENDIDO, HUMEDECIMIENTO Y COMPACTACIÓN)</t>
  </si>
  <si>
    <t>SUBBASE GRANULAR CLASE B (SBG_B) (SUMINISTRO, EXTENDIDO, NIVELACIÓN, HUMEDECIMIENTO Y COMPACTACIÓN CON VIBROCOMPACTADOR)</t>
  </si>
  <si>
    <t>CURADO DE LOSAS DE CONCRETO (SUMINISTRO Y APLICACIÓN)</t>
  </si>
  <si>
    <t>PAVIMENTO ANDENES</t>
  </si>
  <si>
    <t>DEMOLICIÓN DE CONCRETO: ESPESORES DE 8 A 15CM (INCLUYE RETIRO DE MATERIAL, TRANSPORTE Y DISPOSICIÓN FINAL DE ESCOMBROS EN SITIO AUTORIZADO)</t>
  </si>
  <si>
    <t>ANDEN CONCRETO 3000 PSI (210 KG/CM2) HECHO EN OBRA E=0.10M (INCLUYE MEZCLA, FORMALETEO, FUNDIDA Y CURADO).</t>
  </si>
  <si>
    <t>SUBBASE GRANULAR CLASE C (SBG_C) (SUMINISTRO, EXTENDIDO, NIVELACIÓN, HUMEDECIMIENTO Y COMPACTACIÓN CON VIBROCOMPACTADOR)</t>
  </si>
  <si>
    <t>PISO EN CONCRETO MR 41 (280 Kg/Cm2) GRAVA COMÚN ACELERADO A 7 DÍAS, LISO PARA POMPEYANOS Y VIAS A DESNIVEL, COLOR OCRE (INCLUYE SUMINISTRO Y COLOCACIÓN DE CONCRETO, JUEGO DE MOLDES,  DESMOLDANTE EN POLVO, CURADOR PARA CONCRETO, CORTE Y SELLADO DE JUNTAS.)</t>
  </si>
  <si>
    <t>COSTO</t>
  </si>
  <si>
    <t>ÁREA (m2)</t>
  </si>
  <si>
    <t>$/m2</t>
  </si>
  <si>
    <t>PAVIMENTO RÍGIDO</t>
  </si>
  <si>
    <t>LA VICTORIA</t>
  </si>
  <si>
    <t>ALTAMIRA</t>
  </si>
  <si>
    <t>ANDENES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</si>
</sst>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 * #,##0.00_ ;_ * \-#,##0.00_ ;_ * &quot;-&quot;??_ ;_ @_ "/>
    <numFmt numFmtId="165" formatCode="_(&quot;$&quot;\ * #,##0.00_);_(&quot;$&quot;\ * \(#,##0.00\);_(&quot;$&quot;\ * &quot;-&quot;??_);_(@_)"/>
    <numFmt numFmtId="166" formatCode="&quot;$&quot;#,##0.0"/>
    <numFmt numFmtId="167" formatCode="_ [$€]\ * #,##0.00_ ;_ [$€]\ * \-#,##0.00_ ;_ [$€]\ * &quot;-&quot;??_ ;_ @_ "/>
    <numFmt numFmtId="168" formatCode="_ * #,##0.0_ ;_ * \-#,##0.0_ ;_ * &quot;-&quot;??_ ;_ @_ "/>
    <numFmt numFmtId="169" formatCode="&quot;$&quot;#,##0.00"/>
    <numFmt numFmtId="170" formatCode="&quot;$&quot;\ 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0"/>
      <color rgb="FF000000"/>
      <name val="Times New Roman"/>
      <family val="1"/>
    </font>
    <font>
      <sz val="9"/>
      <name val="Arial"/>
      <family val="2"/>
    </font>
    <font>
      <b/>
      <sz val="11"/>
      <color rgb="FF000000"/>
      <name val="Arial"/>
      <family val="2"/>
    </font>
    <font>
      <b/>
      <sz val="10"/>
      <color indexed="8"/>
      <name val="Arial"/>
      <family val="2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5" fontId="5" fillId="0" borderId="0" applyFont="0" applyFill="0" applyBorder="0" applyAlignment="0" applyProtection="0"/>
    <xf numFmtId="0" fontId="6" fillId="0" borderId="0"/>
    <xf numFmtId="167" fontId="1" fillId="0" borderId="0"/>
    <xf numFmtId="0" fontId="1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2" borderId="1" xfId="2" applyNumberFormat="1" applyFont="1" applyFill="1" applyBorder="1" applyAlignment="1">
      <alignment horizontal="center" vertical="center" wrapText="1"/>
    </xf>
    <xf numFmtId="43" fontId="4" fillId="2" borderId="2" xfId="3" applyNumberFormat="1" applyFont="1" applyFill="1" applyBorder="1" applyAlignment="1">
      <alignment horizontal="justify" vertical="center" wrapText="1"/>
    </xf>
    <xf numFmtId="164" fontId="3" fillId="2" borderId="3" xfId="2" applyFont="1" applyFill="1" applyBorder="1" applyAlignment="1">
      <alignment horizontal="center" vertical="center" wrapText="1"/>
    </xf>
    <xf numFmtId="166" fontId="3" fillId="2" borderId="4" xfId="4" applyNumberFormat="1" applyFont="1" applyFill="1" applyBorder="1" applyAlignment="1">
      <alignment horizontal="right" vertical="center" wrapText="1"/>
    </xf>
    <xf numFmtId="167" fontId="8" fillId="0" borderId="5" xfId="6" applyFont="1" applyBorder="1" applyAlignment="1">
      <alignment horizontal="center" vertical="center" wrapText="1"/>
    </xf>
    <xf numFmtId="49" fontId="3" fillId="3" borderId="6" xfId="2" applyNumberFormat="1" applyFont="1" applyFill="1" applyBorder="1" applyAlignment="1">
      <alignment horizontal="center" vertical="center" wrapText="1"/>
    </xf>
    <xf numFmtId="164" fontId="3" fillId="3" borderId="7" xfId="2" applyFont="1" applyFill="1" applyBorder="1" applyAlignment="1">
      <alignment horizontal="center" vertical="center" wrapText="1"/>
    </xf>
    <xf numFmtId="168" fontId="3" fillId="3" borderId="8" xfId="2" applyNumberFormat="1" applyFont="1" applyFill="1" applyBorder="1" applyAlignment="1">
      <alignment horizontal="center" vertical="center" wrapText="1"/>
    </xf>
    <xf numFmtId="166" fontId="3" fillId="3" borderId="8" xfId="4" applyNumberFormat="1" applyFont="1" applyFill="1" applyBorder="1" applyAlignment="1">
      <alignment horizontal="center" vertical="center" wrapText="1"/>
    </xf>
    <xf numFmtId="166" fontId="9" fillId="3" borderId="6" xfId="4" applyNumberFormat="1" applyFont="1" applyFill="1" applyBorder="1" applyAlignment="1">
      <alignment horizontal="center" vertical="center" wrapText="1"/>
    </xf>
    <xf numFmtId="0" fontId="3" fillId="2" borderId="9" xfId="2" applyNumberFormat="1" applyFont="1" applyFill="1" applyBorder="1" applyAlignment="1">
      <alignment horizontal="center" vertical="center" wrapText="1"/>
    </xf>
    <xf numFmtId="166" fontId="3" fillId="2" borderId="10" xfId="4" applyNumberFormat="1" applyFont="1" applyFill="1" applyBorder="1" applyAlignment="1">
      <alignment horizontal="right" vertical="center" wrapText="1"/>
    </xf>
    <xf numFmtId="166" fontId="4" fillId="0" borderId="4" xfId="4" applyNumberFormat="1" applyFont="1" applyFill="1" applyBorder="1" applyAlignment="1">
      <alignment horizontal="right" vertical="center" wrapText="1"/>
    </xf>
    <xf numFmtId="0" fontId="7" fillId="0" borderId="4" xfId="7" applyFont="1" applyBorder="1" applyAlignment="1">
      <alignment horizontal="center" vertical="center" wrapText="1"/>
    </xf>
    <xf numFmtId="1" fontId="7" fillId="0" borderId="1" xfId="7" applyNumberFormat="1" applyFont="1" applyBorder="1" applyAlignment="1">
      <alignment horizontal="left" vertical="center" wrapText="1"/>
    </xf>
    <xf numFmtId="1" fontId="7" fillId="0" borderId="3" xfId="7" applyNumberFormat="1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7" applyFont="1" applyFill="1" applyBorder="1" applyAlignment="1">
      <alignment horizontal="center" vertical="center" wrapText="1"/>
    </xf>
    <xf numFmtId="1" fontId="7" fillId="0" borderId="4" xfId="7" applyNumberFormat="1" applyFont="1" applyFill="1" applyBorder="1" applyAlignment="1">
      <alignment horizontal="left" vertical="center" wrapText="1"/>
    </xf>
    <xf numFmtId="1" fontId="7" fillId="0" borderId="4" xfId="7" applyNumberFormat="1" applyFont="1" applyFill="1" applyBorder="1" applyAlignment="1">
      <alignment horizontal="center" vertical="center" wrapText="1"/>
    </xf>
    <xf numFmtId="169" fontId="0" fillId="0" borderId="0" xfId="0" applyNumberFormat="1"/>
    <xf numFmtId="43" fontId="4" fillId="2" borderId="4" xfId="3" applyNumberFormat="1" applyFont="1" applyFill="1" applyBorder="1" applyAlignment="1">
      <alignment horizontal="justify" vertical="center" wrapText="1"/>
    </xf>
    <xf numFmtId="0" fontId="0" fillId="0" borderId="0" xfId="0" applyAlignment="1">
      <alignment horizontal="right"/>
    </xf>
    <xf numFmtId="164" fontId="3" fillId="2" borderId="4" xfId="2" applyFont="1" applyFill="1" applyBorder="1" applyAlignment="1">
      <alignment horizontal="right" vertical="center" wrapText="1"/>
    </xf>
    <xf numFmtId="164" fontId="4" fillId="0" borderId="4" xfId="2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7" fillId="0" borderId="11" xfId="7" applyFont="1" applyBorder="1" applyAlignment="1">
      <alignment horizontal="center" vertical="center" wrapText="1"/>
    </xf>
    <xf numFmtId="170" fontId="4" fillId="0" borderId="4" xfId="5" applyNumberFormat="1" applyFont="1" applyFill="1" applyBorder="1" applyAlignment="1">
      <alignment horizontal="righ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4" fontId="4" fillId="0" borderId="4" xfId="9" applyNumberFormat="1" applyFont="1" applyFill="1" applyBorder="1" applyAlignment="1" applyProtection="1">
      <alignment horizontal="right" vertical="center" wrapText="1"/>
    </xf>
    <xf numFmtId="170" fontId="4" fillId="0" borderId="4" xfId="5" applyNumberFormat="1" applyFont="1" applyBorder="1" applyAlignment="1">
      <alignment horizontal="right" vertical="center" wrapText="1"/>
    </xf>
    <xf numFmtId="2" fontId="4" fillId="0" borderId="4" xfId="0" applyNumberFormat="1" applyFont="1" applyBorder="1" applyAlignment="1">
      <alignment horizontal="right" vertical="center"/>
    </xf>
    <xf numFmtId="1" fontId="7" fillId="0" borderId="4" xfId="7" applyNumberFormat="1" applyFont="1" applyBorder="1" applyAlignment="1">
      <alignment horizontal="left" vertical="center" wrapText="1"/>
    </xf>
    <xf numFmtId="1" fontId="7" fillId="0" borderId="4" xfId="7" applyNumberFormat="1" applyFont="1" applyBorder="1" applyAlignment="1">
      <alignment horizontal="center" vertical="center" wrapText="1"/>
    </xf>
    <xf numFmtId="166" fontId="0" fillId="0" borderId="0" xfId="0" applyNumberFormat="1"/>
    <xf numFmtId="0" fontId="10" fillId="4" borderId="4" xfId="0" applyFont="1" applyFill="1" applyBorder="1" applyAlignment="1">
      <alignment vertical="center"/>
    </xf>
    <xf numFmtId="0" fontId="0" fillId="0" borderId="0" xfId="0" applyAlignment="1">
      <alignment vertical="center"/>
    </xf>
    <xf numFmtId="2" fontId="4" fillId="0" borderId="4" xfId="0" applyNumberFormat="1" applyFont="1" applyFill="1" applyBorder="1" applyAlignment="1">
      <alignment horizontal="right" vertical="center"/>
    </xf>
    <xf numFmtId="0" fontId="11" fillId="4" borderId="4" xfId="0" applyFont="1" applyFill="1" applyBorder="1" applyAlignment="1">
      <alignment vertical="center"/>
    </xf>
    <xf numFmtId="0" fontId="11" fillId="4" borderId="4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44" fontId="0" fillId="0" borderId="4" xfId="1" applyFont="1" applyBorder="1" applyAlignment="1">
      <alignment vertical="center"/>
    </xf>
    <xf numFmtId="2" fontId="0" fillId="0" borderId="4" xfId="0" applyNumberFormat="1" applyBorder="1" applyAlignment="1">
      <alignment horizontal="center" vertical="center"/>
    </xf>
  </cellXfs>
  <cellStyles count="10">
    <cellStyle name="Millares" xfId="9" builtinId="3"/>
    <cellStyle name="Millares 10 3" xfId="2"/>
    <cellStyle name="Moneda" xfId="1" builtinId="4"/>
    <cellStyle name="Moneda 10 3" xfId="4"/>
    <cellStyle name="Normal" xfId="0" builtinId="0"/>
    <cellStyle name="Normal 148 5" xfId="6"/>
    <cellStyle name="Normal 182 2" xfId="5"/>
    <cellStyle name="Normal 184" xfId="7"/>
    <cellStyle name="Normal 2 2 5 2 2" xfId="3"/>
    <cellStyle name="Porcentaje 2 2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opLeftCell="A14" workbookViewId="0">
      <selection activeCell="H2" sqref="B2:H21"/>
    </sheetView>
  </sheetViews>
  <sheetFormatPr baseColWidth="10" defaultRowHeight="15" x14ac:dyDescent="0.25"/>
  <cols>
    <col min="1" max="1" width="2.7109375" customWidth="1"/>
    <col min="3" max="3" width="52.42578125" customWidth="1"/>
    <col min="5" max="5" width="11.5703125" style="24"/>
    <col min="6" max="6" width="14.7109375" style="24" customWidth="1"/>
    <col min="7" max="7" width="16.7109375" style="24" customWidth="1"/>
    <col min="8" max="8" width="17.7109375" customWidth="1"/>
    <col min="10" max="10" width="14.7109375" bestFit="1" customWidth="1"/>
    <col min="12" max="12" width="18.28515625" customWidth="1"/>
  </cols>
  <sheetData>
    <row r="1" spans="2:15" ht="15.75" thickBot="1" x14ac:dyDescent="0.3"/>
    <row r="2" spans="2:15" ht="26.25" thickBot="1" x14ac:dyDescent="0.3">
      <c r="B2" s="5" t="s">
        <v>11</v>
      </c>
      <c r="C2" s="6" t="s">
        <v>12</v>
      </c>
      <c r="D2" s="7" t="s">
        <v>13</v>
      </c>
      <c r="E2" s="8" t="s">
        <v>14</v>
      </c>
      <c r="F2" s="9" t="s">
        <v>15</v>
      </c>
      <c r="G2" s="9" t="s">
        <v>16</v>
      </c>
      <c r="H2" s="10" t="s">
        <v>17</v>
      </c>
      <c r="L2" s="9" t="s">
        <v>16</v>
      </c>
    </row>
    <row r="3" spans="2:15" ht="28.15" customHeight="1" x14ac:dyDescent="0.25">
      <c r="B3" s="11"/>
      <c r="C3" s="2" t="s">
        <v>0</v>
      </c>
      <c r="D3" s="3"/>
      <c r="E3" s="25"/>
      <c r="F3" s="4"/>
      <c r="G3" s="4"/>
      <c r="H3" s="12"/>
    </row>
    <row r="4" spans="2:15" ht="48" x14ac:dyDescent="0.25">
      <c r="B4" s="17">
        <v>5196</v>
      </c>
      <c r="C4" s="18" t="s">
        <v>18</v>
      </c>
      <c r="D4" s="17" t="s">
        <v>2</v>
      </c>
      <c r="E4" s="26">
        <v>4995.75</v>
      </c>
      <c r="F4" s="29">
        <v>79555</v>
      </c>
      <c r="G4" s="13">
        <v>102358.6452</v>
      </c>
      <c r="H4" s="13">
        <f>G4*E4</f>
        <v>511358201.7579</v>
      </c>
      <c r="L4" s="22">
        <f>F4*(1+O4)</f>
        <v>102358.6452</v>
      </c>
      <c r="O4">
        <v>0.28664000000000001</v>
      </c>
    </row>
    <row r="5" spans="2:15" ht="36" x14ac:dyDescent="0.25">
      <c r="B5" s="17">
        <v>7946</v>
      </c>
      <c r="C5" s="18" t="s">
        <v>19</v>
      </c>
      <c r="D5" s="17" t="s">
        <v>2</v>
      </c>
      <c r="E5" s="26">
        <v>2445.6999999999998</v>
      </c>
      <c r="F5" s="29">
        <v>5998</v>
      </c>
      <c r="G5" s="13">
        <v>7717.2667199999996</v>
      </c>
      <c r="H5" s="13">
        <f>G5*E5</f>
        <v>18874119.217103999</v>
      </c>
      <c r="L5" s="22">
        <f>F5*(1+O4)</f>
        <v>7717.2667199999996</v>
      </c>
    </row>
    <row r="6" spans="2:15" ht="36" x14ac:dyDescent="0.25">
      <c r="B6" s="19">
        <v>6016</v>
      </c>
      <c r="C6" s="20" t="s">
        <v>7</v>
      </c>
      <c r="D6" s="21" t="s">
        <v>2</v>
      </c>
      <c r="E6" s="26">
        <v>1192.75</v>
      </c>
      <c r="F6" s="13">
        <v>105441</v>
      </c>
      <c r="G6" s="13">
        <v>135664.60824</v>
      </c>
      <c r="H6" s="13">
        <f>G6*E6</f>
        <v>161813961.47826001</v>
      </c>
      <c r="L6" s="22">
        <f>F6*(1+O4)</f>
        <v>135664.60824</v>
      </c>
    </row>
    <row r="7" spans="2:15" ht="36" x14ac:dyDescent="0.25">
      <c r="B7" s="19">
        <v>6486</v>
      </c>
      <c r="C7" s="20" t="s">
        <v>20</v>
      </c>
      <c r="D7" s="21" t="s">
        <v>2</v>
      </c>
      <c r="E7" s="26">
        <v>625</v>
      </c>
      <c r="F7" s="29">
        <v>43804</v>
      </c>
      <c r="G7" s="13">
        <v>56359.978560000003</v>
      </c>
      <c r="H7" s="13">
        <f t="shared" ref="H7:H16" si="0">G7*E7</f>
        <v>35224986.600000001</v>
      </c>
      <c r="L7" s="22">
        <f>F7*(1+O4)</f>
        <v>56359.978560000003</v>
      </c>
    </row>
    <row r="8" spans="2:15" ht="36" x14ac:dyDescent="0.25">
      <c r="B8" s="19">
        <v>4159</v>
      </c>
      <c r="C8" s="20" t="s">
        <v>27</v>
      </c>
      <c r="D8" s="21" t="s">
        <v>2</v>
      </c>
      <c r="E8" s="26">
        <v>330.5</v>
      </c>
      <c r="F8" s="13">
        <v>122195</v>
      </c>
      <c r="G8" s="13">
        <v>157220.9748</v>
      </c>
      <c r="H8" s="13">
        <f t="shared" si="0"/>
        <v>51961532.171399996</v>
      </c>
      <c r="L8" s="22">
        <f>F8*(1+O4)</f>
        <v>157220.9748</v>
      </c>
    </row>
    <row r="9" spans="2:15" ht="36" x14ac:dyDescent="0.25">
      <c r="B9" s="19">
        <v>4160</v>
      </c>
      <c r="C9" s="20" t="s">
        <v>22</v>
      </c>
      <c r="D9" s="21" t="s">
        <v>2</v>
      </c>
      <c r="E9" s="26">
        <v>495.75</v>
      </c>
      <c r="F9" s="29">
        <v>125289</v>
      </c>
      <c r="G9" s="13">
        <v>161201.83895999999</v>
      </c>
      <c r="H9" s="13">
        <f t="shared" si="0"/>
        <v>79915811.664419994</v>
      </c>
      <c r="L9" s="22">
        <f>F9*(1+O4)</f>
        <v>161201.83895999999</v>
      </c>
    </row>
    <row r="10" spans="2:15" ht="28.15" hidden="1" customHeight="1" x14ac:dyDescent="0.25">
      <c r="B10" s="19">
        <v>4959</v>
      </c>
      <c r="C10" s="20" t="s">
        <v>3</v>
      </c>
      <c r="D10" s="21" t="s">
        <v>4</v>
      </c>
      <c r="E10" s="26"/>
      <c r="F10" s="13">
        <v>3220</v>
      </c>
      <c r="G10" s="13">
        <v>4142.9808000000003</v>
      </c>
      <c r="H10" s="13">
        <f t="shared" si="0"/>
        <v>0</v>
      </c>
      <c r="L10" s="22">
        <f>F10*(1+O4)</f>
        <v>4142.9808000000003</v>
      </c>
    </row>
    <row r="11" spans="2:15" ht="32.450000000000003" customHeight="1" x14ac:dyDescent="0.25">
      <c r="B11" s="19">
        <v>7714</v>
      </c>
      <c r="C11" s="20" t="s">
        <v>5</v>
      </c>
      <c r="D11" s="21" t="s">
        <v>4</v>
      </c>
      <c r="E11" s="26">
        <f>1759+2914</f>
        <v>4673</v>
      </c>
      <c r="F11" s="13">
        <v>3720</v>
      </c>
      <c r="G11" s="13">
        <v>4786.3008</v>
      </c>
      <c r="H11" s="13">
        <f t="shared" si="0"/>
        <v>22366383.6384</v>
      </c>
      <c r="L11" s="22">
        <f>F11*(1+O4)</f>
        <v>4786.3008</v>
      </c>
    </row>
    <row r="12" spans="2:15" ht="96" x14ac:dyDescent="0.25">
      <c r="B12" s="19">
        <v>3708</v>
      </c>
      <c r="C12" s="20" t="s">
        <v>6</v>
      </c>
      <c r="D12" s="21" t="s">
        <v>4</v>
      </c>
      <c r="E12" s="26">
        <v>314</v>
      </c>
      <c r="F12" s="13">
        <v>3979</v>
      </c>
      <c r="G12" s="13">
        <v>5119.5405600000004</v>
      </c>
      <c r="H12" s="13">
        <f t="shared" si="0"/>
        <v>1607535.7358400002</v>
      </c>
      <c r="L12" s="22">
        <f>F12*(1+O4)</f>
        <v>5119.5405600000004</v>
      </c>
    </row>
    <row r="13" spans="2:15" ht="72" x14ac:dyDescent="0.25">
      <c r="B13" s="19">
        <v>8555</v>
      </c>
      <c r="C13" s="20" t="s">
        <v>28</v>
      </c>
      <c r="D13" s="21" t="s">
        <v>2</v>
      </c>
      <c r="E13" s="26">
        <v>661</v>
      </c>
      <c r="F13" s="13">
        <v>1320823</v>
      </c>
      <c r="G13" s="13">
        <v>1699423.70472</v>
      </c>
      <c r="H13" s="13">
        <f t="shared" si="0"/>
        <v>1123319068.8199201</v>
      </c>
      <c r="L13" s="22">
        <f>F13*(1+O4)</f>
        <v>1699423.70472</v>
      </c>
    </row>
    <row r="14" spans="2:15" ht="24" x14ac:dyDescent="0.25">
      <c r="B14" s="19">
        <v>6204</v>
      </c>
      <c r="C14" s="20" t="s">
        <v>8</v>
      </c>
      <c r="D14" s="21" t="s">
        <v>9</v>
      </c>
      <c r="E14" s="26">
        <v>2516</v>
      </c>
      <c r="F14" s="13">
        <v>18115</v>
      </c>
      <c r="G14" s="13">
        <v>23307.4836</v>
      </c>
      <c r="H14" s="13">
        <f t="shared" si="0"/>
        <v>58641628.737599999</v>
      </c>
      <c r="L14" s="22">
        <f>F14*(1+O4)</f>
        <v>23307.4836</v>
      </c>
    </row>
    <row r="15" spans="2:15" ht="48" x14ac:dyDescent="0.25">
      <c r="B15" s="19">
        <v>3811</v>
      </c>
      <c r="C15" s="20" t="s">
        <v>10</v>
      </c>
      <c r="D15" s="21" t="s">
        <v>9</v>
      </c>
      <c r="E15" s="26">
        <v>1256</v>
      </c>
      <c r="F15" s="13">
        <v>1886</v>
      </c>
      <c r="G15" s="13">
        <v>2426.60304</v>
      </c>
      <c r="H15" s="13">
        <f t="shared" si="0"/>
        <v>3047813.41824</v>
      </c>
      <c r="L15" s="22">
        <f>F15*(1+O4)</f>
        <v>2426.60304</v>
      </c>
    </row>
    <row r="16" spans="2:15" ht="24" x14ac:dyDescent="0.25">
      <c r="B16" s="19">
        <v>3806</v>
      </c>
      <c r="C16" s="20" t="s">
        <v>23</v>
      </c>
      <c r="D16" s="21" t="s">
        <v>1</v>
      </c>
      <c r="E16" s="26">
        <v>3305</v>
      </c>
      <c r="F16" s="29">
        <v>1523</v>
      </c>
      <c r="G16" s="13">
        <v>1959.5527199999999</v>
      </c>
      <c r="H16" s="13">
        <f t="shared" si="0"/>
        <v>6476321.7396</v>
      </c>
      <c r="L16" s="22">
        <f>F16*(1+O4)</f>
        <v>1959.5527199999999</v>
      </c>
    </row>
    <row r="17" spans="1:14" x14ac:dyDescent="0.25">
      <c r="B17" s="14"/>
      <c r="C17" s="15"/>
      <c r="D17" s="16"/>
      <c r="E17" s="26"/>
      <c r="F17" s="13"/>
      <c r="G17" s="13"/>
      <c r="H17" s="13"/>
    </row>
    <row r="18" spans="1:14" ht="28.15" customHeight="1" x14ac:dyDescent="0.25">
      <c r="B18" s="1"/>
      <c r="C18" s="23" t="s">
        <v>24</v>
      </c>
      <c r="D18" s="3"/>
      <c r="E18" s="25"/>
      <c r="F18" s="4"/>
      <c r="G18" s="4"/>
      <c r="H18" s="4"/>
    </row>
    <row r="19" spans="1:14" ht="36" x14ac:dyDescent="0.25">
      <c r="A19" s="28"/>
      <c r="B19" s="21">
        <v>5196</v>
      </c>
      <c r="C19" s="20" t="s">
        <v>25</v>
      </c>
      <c r="D19" s="19" t="s">
        <v>2</v>
      </c>
      <c r="E19" s="26">
        <v>147.03</v>
      </c>
      <c r="F19" s="29">
        <v>79555</v>
      </c>
      <c r="G19" s="13">
        <v>102358.6452</v>
      </c>
      <c r="H19" s="13">
        <f t="shared" ref="H19:H21" si="1">G19*E19</f>
        <v>15049791.603755999</v>
      </c>
      <c r="L19" s="22">
        <f>F19*(1+N19)</f>
        <v>102358.6452</v>
      </c>
      <c r="N19">
        <v>0.28664000000000001</v>
      </c>
    </row>
    <row r="20" spans="1:14" ht="36" x14ac:dyDescent="0.25">
      <c r="A20" s="28"/>
      <c r="B20" s="21">
        <v>4563</v>
      </c>
      <c r="C20" s="20" t="s">
        <v>21</v>
      </c>
      <c r="D20" s="19" t="s">
        <v>2</v>
      </c>
      <c r="E20" s="26">
        <v>343.7</v>
      </c>
      <c r="F20" s="29">
        <v>73723</v>
      </c>
      <c r="G20" s="13">
        <v>94854.960720000003</v>
      </c>
      <c r="H20" s="13">
        <f t="shared" si="1"/>
        <v>32601649.999464002</v>
      </c>
      <c r="L20" s="22">
        <f>F20*(1+N19)</f>
        <v>94854.960720000003</v>
      </c>
    </row>
    <row r="21" spans="1:14" ht="36" x14ac:dyDescent="0.25">
      <c r="A21" s="28"/>
      <c r="B21" s="21">
        <v>4051</v>
      </c>
      <c r="C21" s="20" t="s">
        <v>26</v>
      </c>
      <c r="D21" s="19" t="s">
        <v>1</v>
      </c>
      <c r="E21" s="26">
        <v>982</v>
      </c>
      <c r="F21" s="29">
        <v>57581</v>
      </c>
      <c r="G21" s="13">
        <v>74086.01784</v>
      </c>
      <c r="H21" s="13">
        <f t="shared" si="1"/>
        <v>72752469.518879995</v>
      </c>
      <c r="L21" s="22">
        <f>F21*(1+N19)</f>
        <v>74086.01784</v>
      </c>
    </row>
    <row r="22" spans="1:14" x14ac:dyDescent="0.25">
      <c r="D22" s="27"/>
      <c r="E22" s="27"/>
      <c r="H22" s="37"/>
    </row>
  </sheetData>
  <pageMargins left="0.31496062992125984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zoomScaleNormal="100" workbookViewId="0">
      <selection activeCell="E11" sqref="E11"/>
    </sheetView>
  </sheetViews>
  <sheetFormatPr baseColWidth="10" defaultRowHeight="15" x14ac:dyDescent="0.25"/>
  <cols>
    <col min="1" max="1" width="2.5703125" customWidth="1"/>
    <col min="3" max="3" width="52.42578125" customWidth="1"/>
    <col min="5" max="5" width="11.5703125" style="24"/>
    <col min="6" max="6" width="14.7109375" style="24" customWidth="1"/>
    <col min="7" max="7" width="16.7109375" style="24" customWidth="1"/>
    <col min="8" max="8" width="17.7109375" customWidth="1"/>
    <col min="10" max="10" width="14.7109375" bestFit="1" customWidth="1"/>
    <col min="12" max="12" width="18.28515625" customWidth="1"/>
  </cols>
  <sheetData>
    <row r="1" spans="2:15" ht="15.75" thickBot="1" x14ac:dyDescent="0.3"/>
    <row r="2" spans="2:15" ht="26.25" thickBot="1" x14ac:dyDescent="0.3">
      <c r="B2" s="5" t="s">
        <v>11</v>
      </c>
      <c r="C2" s="6" t="s">
        <v>12</v>
      </c>
      <c r="D2" s="7" t="s">
        <v>13</v>
      </c>
      <c r="E2" s="8" t="s">
        <v>14</v>
      </c>
      <c r="F2" s="9" t="s">
        <v>15</v>
      </c>
      <c r="G2" s="9" t="s">
        <v>16</v>
      </c>
      <c r="H2" s="10" t="s">
        <v>17</v>
      </c>
    </row>
    <row r="3" spans="2:15" ht="28.15" customHeight="1" thickBot="1" x14ac:dyDescent="0.3">
      <c r="B3" s="11"/>
      <c r="C3" s="2" t="s">
        <v>0</v>
      </c>
      <c r="D3" s="3"/>
      <c r="E3" s="25"/>
      <c r="F3" s="4"/>
      <c r="G3" s="4"/>
      <c r="H3" s="12"/>
      <c r="L3" s="9" t="s">
        <v>16</v>
      </c>
    </row>
    <row r="4" spans="2:15" ht="48" x14ac:dyDescent="0.25">
      <c r="B4" s="30">
        <v>5196</v>
      </c>
      <c r="C4" s="31" t="s">
        <v>18</v>
      </c>
      <c r="D4" s="30" t="s">
        <v>2</v>
      </c>
      <c r="E4" s="32">
        <v>307.5</v>
      </c>
      <c r="F4" s="33">
        <v>79555</v>
      </c>
      <c r="G4" s="13">
        <v>102358.6452</v>
      </c>
      <c r="H4" s="13">
        <f>G4*E4</f>
        <v>31475283.399</v>
      </c>
      <c r="L4" s="22">
        <f>F4*(1+O4)</f>
        <v>102358.6452</v>
      </c>
      <c r="O4">
        <v>0.28664000000000001</v>
      </c>
    </row>
    <row r="5" spans="2:15" ht="36" x14ac:dyDescent="0.25">
      <c r="B5" s="30">
        <v>7946</v>
      </c>
      <c r="C5" s="31" t="s">
        <v>19</v>
      </c>
      <c r="D5" s="30" t="s">
        <v>2</v>
      </c>
      <c r="E5" s="34">
        <v>1517</v>
      </c>
      <c r="F5" s="33">
        <v>5998</v>
      </c>
      <c r="G5" s="13">
        <v>7717.2667199999996</v>
      </c>
      <c r="H5" s="13">
        <f>G5*E5</f>
        <v>11707093.61424</v>
      </c>
      <c r="L5" s="22">
        <f>F5*(1+O4)</f>
        <v>7717.2667199999996</v>
      </c>
    </row>
    <row r="6" spans="2:15" ht="36" x14ac:dyDescent="0.25">
      <c r="B6" s="14">
        <v>6016</v>
      </c>
      <c r="C6" s="35" t="s">
        <v>7</v>
      </c>
      <c r="D6" s="36" t="s">
        <v>2</v>
      </c>
      <c r="E6" s="34">
        <v>1192.75</v>
      </c>
      <c r="F6" s="13">
        <v>105441</v>
      </c>
      <c r="G6" s="13">
        <v>135664.60824</v>
      </c>
      <c r="H6" s="13">
        <f>G6*E6</f>
        <v>161813961.47826001</v>
      </c>
      <c r="L6" s="22">
        <f>F6*(1+O4)</f>
        <v>135664.60824</v>
      </c>
    </row>
    <row r="7" spans="2:15" ht="36" x14ac:dyDescent="0.25">
      <c r="B7" s="14">
        <v>6486</v>
      </c>
      <c r="C7" s="35" t="s">
        <v>20</v>
      </c>
      <c r="D7" s="36" t="s">
        <v>2</v>
      </c>
      <c r="E7" s="34">
        <v>625</v>
      </c>
      <c r="F7" s="33">
        <v>43804</v>
      </c>
      <c r="G7" s="13">
        <v>56359.978560000003</v>
      </c>
      <c r="H7" s="13">
        <f t="shared" ref="H7:H16" si="0">G7*E7</f>
        <v>35224986.600000001</v>
      </c>
      <c r="L7" s="22">
        <f>F7*(1+O4)</f>
        <v>56359.978560000003</v>
      </c>
    </row>
    <row r="8" spans="2:15" ht="36" x14ac:dyDescent="0.25">
      <c r="B8" s="19">
        <v>4159</v>
      </c>
      <c r="C8" s="20" t="s">
        <v>27</v>
      </c>
      <c r="D8" s="21" t="s">
        <v>2</v>
      </c>
      <c r="E8" s="40">
        <v>205</v>
      </c>
      <c r="F8" s="29">
        <v>73723</v>
      </c>
      <c r="G8" s="13">
        <v>94854.960720000003</v>
      </c>
      <c r="H8" s="13">
        <f t="shared" si="0"/>
        <v>19445266.9476</v>
      </c>
      <c r="L8" s="22">
        <f>F8*(1+O4)</f>
        <v>94854.960720000003</v>
      </c>
    </row>
    <row r="9" spans="2:15" ht="36" x14ac:dyDescent="0.25">
      <c r="B9" s="14">
        <v>4160</v>
      </c>
      <c r="C9" s="35" t="s">
        <v>22</v>
      </c>
      <c r="D9" s="36" t="s">
        <v>2</v>
      </c>
      <c r="E9" s="34">
        <v>307.5</v>
      </c>
      <c r="F9" s="33">
        <v>125289</v>
      </c>
      <c r="G9" s="13">
        <v>161201.83895999999</v>
      </c>
      <c r="H9" s="13">
        <f t="shared" si="0"/>
        <v>49569565.4802</v>
      </c>
      <c r="L9" s="22">
        <f>F9*(1+O4)</f>
        <v>161201.83895999999</v>
      </c>
    </row>
    <row r="10" spans="2:15" ht="24" x14ac:dyDescent="0.25">
      <c r="B10" s="14">
        <v>4959</v>
      </c>
      <c r="C10" s="35" t="s">
        <v>3</v>
      </c>
      <c r="D10" s="36" t="s">
        <v>4</v>
      </c>
      <c r="E10" s="34"/>
      <c r="F10" s="13">
        <v>3220</v>
      </c>
      <c r="G10" s="13">
        <v>4142.9808000000003</v>
      </c>
      <c r="H10" s="13">
        <f t="shared" si="0"/>
        <v>0</v>
      </c>
      <c r="L10" s="22">
        <f>F10*(1+O4)</f>
        <v>4142.9808000000003</v>
      </c>
    </row>
    <row r="11" spans="2:15" ht="36" x14ac:dyDescent="0.25">
      <c r="B11" s="14">
        <v>7714</v>
      </c>
      <c r="C11" s="35" t="s">
        <v>5</v>
      </c>
      <c r="D11" s="36" t="s">
        <v>4</v>
      </c>
      <c r="E11" s="34">
        <f>2334+721</f>
        <v>3055</v>
      </c>
      <c r="F11" s="13">
        <v>3720</v>
      </c>
      <c r="G11" s="13">
        <v>4786.3008</v>
      </c>
      <c r="H11" s="13">
        <f t="shared" si="0"/>
        <v>14622148.944</v>
      </c>
      <c r="L11" s="22">
        <f>F11*(1+O4)</f>
        <v>4786.3008</v>
      </c>
    </row>
    <row r="12" spans="2:15" ht="96" x14ac:dyDescent="0.25">
      <c r="B12" s="14">
        <v>3708</v>
      </c>
      <c r="C12" s="35" t="s">
        <v>6</v>
      </c>
      <c r="D12" s="36" t="s">
        <v>4</v>
      </c>
      <c r="E12" s="34">
        <v>238</v>
      </c>
      <c r="F12" s="13">
        <v>3979</v>
      </c>
      <c r="G12" s="13">
        <v>5119.5405600000004</v>
      </c>
      <c r="H12" s="13">
        <f t="shared" si="0"/>
        <v>1218450.6532800002</v>
      </c>
      <c r="L12" s="22">
        <f>F12*(1+O4)</f>
        <v>5119.5405600000004</v>
      </c>
    </row>
    <row r="13" spans="2:15" ht="72" x14ac:dyDescent="0.25">
      <c r="B13" s="19">
        <v>8555</v>
      </c>
      <c r="C13" s="20" t="s">
        <v>28</v>
      </c>
      <c r="D13" s="21" t="s">
        <v>2</v>
      </c>
      <c r="E13" s="40">
        <v>389.5</v>
      </c>
      <c r="F13" s="29">
        <v>1320823</v>
      </c>
      <c r="G13" s="13">
        <v>1699423.70472</v>
      </c>
      <c r="H13" s="13">
        <f t="shared" si="0"/>
        <v>661925532.98844004</v>
      </c>
      <c r="L13" s="22">
        <f>F13*(1+O4)</f>
        <v>1699423.70472</v>
      </c>
    </row>
    <row r="14" spans="2:15" ht="24" x14ac:dyDescent="0.25">
      <c r="B14" s="14">
        <v>6204</v>
      </c>
      <c r="C14" s="35" t="s">
        <v>8</v>
      </c>
      <c r="D14" s="36" t="s">
        <v>9</v>
      </c>
      <c r="E14" s="34">
        <v>563.6</v>
      </c>
      <c r="F14" s="13">
        <v>18115</v>
      </c>
      <c r="G14" s="13">
        <v>23307.4836</v>
      </c>
      <c r="H14" s="13">
        <f t="shared" si="0"/>
        <v>13136097.756960001</v>
      </c>
      <c r="L14" s="22">
        <f>F14*(1+O4)</f>
        <v>23307.4836</v>
      </c>
    </row>
    <row r="15" spans="2:15" ht="48" x14ac:dyDescent="0.25">
      <c r="B15" s="14">
        <v>3811</v>
      </c>
      <c r="C15" s="35" t="s">
        <v>10</v>
      </c>
      <c r="D15" s="36" t="s">
        <v>9</v>
      </c>
      <c r="E15" s="34">
        <v>992</v>
      </c>
      <c r="F15" s="13">
        <v>1886</v>
      </c>
      <c r="G15" s="13">
        <v>2426.60304</v>
      </c>
      <c r="H15" s="13">
        <f t="shared" si="0"/>
        <v>2407190.2156799999</v>
      </c>
      <c r="L15" s="22">
        <f>F15*(1+O4)</f>
        <v>2426.60304</v>
      </c>
    </row>
    <row r="16" spans="2:15" ht="24" x14ac:dyDescent="0.25">
      <c r="B16" s="14">
        <v>3806</v>
      </c>
      <c r="C16" s="35" t="s">
        <v>23</v>
      </c>
      <c r="D16" s="36" t="s">
        <v>1</v>
      </c>
      <c r="E16" s="34">
        <v>2050</v>
      </c>
      <c r="F16" s="33">
        <v>1523</v>
      </c>
      <c r="G16" s="13">
        <v>1959.5527199999999</v>
      </c>
      <c r="H16" s="13">
        <f t="shared" si="0"/>
        <v>4017083.0759999999</v>
      </c>
      <c r="L16" s="22">
        <f>F16*(1+O4)</f>
        <v>1959.5527199999999</v>
      </c>
    </row>
    <row r="17" spans="1:15" x14ac:dyDescent="0.25">
      <c r="B17" s="14"/>
      <c r="C17" s="15"/>
      <c r="D17" s="16"/>
      <c r="E17" s="26"/>
      <c r="F17" s="13"/>
      <c r="G17" s="13"/>
      <c r="H17" s="13"/>
    </row>
    <row r="18" spans="1:15" ht="28.15" customHeight="1" x14ac:dyDescent="0.25">
      <c r="B18" s="1"/>
      <c r="C18" s="23" t="s">
        <v>24</v>
      </c>
      <c r="D18" s="3"/>
      <c r="E18" s="25"/>
      <c r="F18" s="4"/>
      <c r="G18" s="4"/>
      <c r="H18" s="4"/>
    </row>
    <row r="19" spans="1:15" ht="36" x14ac:dyDescent="0.25">
      <c r="B19" s="36">
        <v>5196</v>
      </c>
      <c r="C19" s="35" t="s">
        <v>25</v>
      </c>
      <c r="D19" s="14" t="s">
        <v>2</v>
      </c>
      <c r="E19" s="26">
        <v>90</v>
      </c>
      <c r="F19" s="33">
        <v>79555</v>
      </c>
      <c r="G19" s="13">
        <v>102358.6452</v>
      </c>
      <c r="H19" s="13">
        <f t="shared" ref="H19:H21" si="1">G19*E19</f>
        <v>9212278.068</v>
      </c>
      <c r="L19" s="22">
        <f>F19*(1+N19)</f>
        <v>102358.6452</v>
      </c>
      <c r="N19">
        <v>0.28664000000000001</v>
      </c>
    </row>
    <row r="20" spans="1:15" ht="36" x14ac:dyDescent="0.25">
      <c r="B20" s="36">
        <v>4563</v>
      </c>
      <c r="C20" s="35" t="s">
        <v>21</v>
      </c>
      <c r="D20" s="14" t="s">
        <v>2</v>
      </c>
      <c r="E20" s="26">
        <v>210</v>
      </c>
      <c r="F20" s="33">
        <v>73723</v>
      </c>
      <c r="G20" s="13">
        <v>94854.960720000003</v>
      </c>
      <c r="H20" s="13">
        <f t="shared" si="1"/>
        <v>19919541.751200002</v>
      </c>
      <c r="L20" s="22">
        <f>F20*(1+N19)</f>
        <v>94854.960720000003</v>
      </c>
    </row>
    <row r="21" spans="1:15" ht="36" x14ac:dyDescent="0.25">
      <c r="B21" s="36">
        <v>4051</v>
      </c>
      <c r="C21" s="35" t="s">
        <v>26</v>
      </c>
      <c r="D21" s="14" t="s">
        <v>1</v>
      </c>
      <c r="E21" s="26">
        <v>600</v>
      </c>
      <c r="F21" s="33">
        <v>57581</v>
      </c>
      <c r="G21" s="13">
        <v>74086.01784</v>
      </c>
      <c r="H21" s="13">
        <f t="shared" si="1"/>
        <v>44451610.704000004</v>
      </c>
      <c r="L21" s="22">
        <f>F21*(1+N19)</f>
        <v>74086.01784</v>
      </c>
    </row>
    <row r="22" spans="1:15" s="24" customFormat="1" x14ac:dyDescent="0.25">
      <c r="A22"/>
      <c r="B22"/>
      <c r="C22"/>
      <c r="D22" s="27"/>
      <c r="E22" s="27"/>
      <c r="H22" s="37"/>
      <c r="I22"/>
      <c r="J22"/>
      <c r="K22"/>
      <c r="L22"/>
      <c r="M22"/>
      <c r="N22"/>
      <c r="O22"/>
    </row>
  </sheetData>
  <pageMargins left="0.31496062992125984" right="0.31496062992125984" top="0.35433070866141736" bottom="0.35433070866141736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G13"/>
  <sheetViews>
    <sheetView showGridLines="0" topLeftCell="D1" workbookViewId="0">
      <selection activeCell="H10" sqref="H10"/>
    </sheetView>
  </sheetViews>
  <sheetFormatPr baseColWidth="10" defaultColWidth="11.5703125" defaultRowHeight="15" x14ac:dyDescent="0.25"/>
  <cols>
    <col min="1" max="3" width="11.5703125" style="39"/>
    <col min="4" max="4" width="18.28515625" style="39" bestFit="1" customWidth="1"/>
    <col min="5" max="5" width="21.7109375" style="39" customWidth="1"/>
    <col min="6" max="6" width="14.42578125" style="39" bestFit="1" customWidth="1"/>
    <col min="7" max="7" width="15.42578125" style="39" customWidth="1"/>
    <col min="8" max="16384" width="11.5703125" style="39"/>
  </cols>
  <sheetData>
    <row r="2" spans="4:7" ht="21" x14ac:dyDescent="0.25">
      <c r="D2" s="38" t="s">
        <v>33</v>
      </c>
    </row>
    <row r="4" spans="4:7" s="43" customFormat="1" ht="17.25" x14ac:dyDescent="0.25">
      <c r="D4" s="41" t="s">
        <v>12</v>
      </c>
      <c r="E4" s="42" t="s">
        <v>29</v>
      </c>
      <c r="F4" s="41" t="s">
        <v>30</v>
      </c>
      <c r="G4" s="42" t="s">
        <v>31</v>
      </c>
    </row>
    <row r="5" spans="4:7" ht="24" customHeight="1" x14ac:dyDescent="0.25">
      <c r="D5" s="44" t="s">
        <v>32</v>
      </c>
      <c r="E5" s="45">
        <f>SUM('Estación La Victoria'!H4:H16)</f>
        <v>2074607364.9786839</v>
      </c>
      <c r="F5" s="46">
        <v>3305</v>
      </c>
      <c r="G5" s="45">
        <f>E5/F5</f>
        <v>627717.8108861373</v>
      </c>
    </row>
    <row r="6" spans="4:7" ht="24" customHeight="1" x14ac:dyDescent="0.25">
      <c r="D6" s="44" t="s">
        <v>35</v>
      </c>
      <c r="E6" s="45">
        <v>120403911.1221</v>
      </c>
      <c r="F6" s="46">
        <v>982</v>
      </c>
      <c r="G6" s="45">
        <f>E6/F6</f>
        <v>122610.90745631364</v>
      </c>
    </row>
    <row r="9" spans="4:7" ht="21" x14ac:dyDescent="0.25">
      <c r="D9" s="38" t="s">
        <v>34</v>
      </c>
    </row>
    <row r="11" spans="4:7" s="43" customFormat="1" ht="17.25" x14ac:dyDescent="0.25">
      <c r="D11" s="41" t="s">
        <v>12</v>
      </c>
      <c r="E11" s="42" t="s">
        <v>29</v>
      </c>
      <c r="F11" s="41" t="s">
        <v>30</v>
      </c>
      <c r="G11" s="42" t="s">
        <v>31</v>
      </c>
    </row>
    <row r="12" spans="4:7" ht="24" customHeight="1" x14ac:dyDescent="0.25">
      <c r="D12" s="44" t="s">
        <v>32</v>
      </c>
      <c r="E12" s="45">
        <f>SUM('Presupuesto Altamira'!H4:H16)</f>
        <v>1006562661.1536601</v>
      </c>
      <c r="F12" s="46">
        <v>2050</v>
      </c>
      <c r="G12" s="45">
        <f>E12/F12</f>
        <v>491006.17617251712</v>
      </c>
    </row>
    <row r="13" spans="4:7" ht="24" customHeight="1" x14ac:dyDescent="0.25">
      <c r="D13" s="44" t="s">
        <v>35</v>
      </c>
      <c r="E13" s="45">
        <v>73583430.523200005</v>
      </c>
      <c r="F13" s="46">
        <v>600</v>
      </c>
      <c r="G13" s="45">
        <f>E13/F13</f>
        <v>122639.05087200001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Estación La Victoria</vt:lpstr>
      <vt:lpstr>Presupuesto Altamira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Pablo Ibarra</dc:creator>
  <cp:lastModifiedBy>User</cp:lastModifiedBy>
  <cp:lastPrinted>2022-05-05T23:26:32Z</cp:lastPrinted>
  <dcterms:created xsi:type="dcterms:W3CDTF">2022-04-30T17:21:51Z</dcterms:created>
  <dcterms:modified xsi:type="dcterms:W3CDTF">2022-05-12T16:45:24Z</dcterms:modified>
</cp:coreProperties>
</file>