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msc-my.sharepoint.com/personal/agarcia_calymayor_com_mx/Documents/Cable San Cristóbal/D.10. DISEÑO GAS/Informe Gas Natural 02-21/Anexo 4 Cantidades de obra/"/>
    </mc:Choice>
  </mc:AlternateContent>
  <xr:revisionPtr revIDLastSave="864" documentId="13_ncr:1_{D8B6D455-2048-4D6A-A04A-348DDC832469}" xr6:coauthVersionLast="47" xr6:coauthVersionMax="47" xr10:uidLastSave="{68344BD6-6CAB-482C-B885-BABD60C21C23}"/>
  <bookViews>
    <workbookView xWindow="-120" yWindow="-120" windowWidth="29040" windowHeight="15720" xr2:uid="{00000000-000D-0000-FFFF-FFFF00000000}"/>
  </bookViews>
  <sheets>
    <sheet name="Cantidades " sheetId="7" r:id="rId1"/>
    <sheet name="GAS " sheetId="6" r:id="rId2"/>
  </sheets>
  <definedNames>
    <definedName name="_xlnm._FilterDatabase" localSheetId="0" hidden="1">'Cantidades '!$A$7:$N$23</definedName>
    <definedName name="_xlnm.Print_Area" localSheetId="0">'Cantidades '!$A$1:$L$19</definedName>
    <definedName name="_xlnm.Print_Titles" localSheetId="0">'Cantidades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6" l="1"/>
  <c r="S19" i="6"/>
  <c r="L18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G18" i="7"/>
  <c r="G17" i="7"/>
  <c r="G16" i="7"/>
  <c r="G15" i="7"/>
  <c r="G14" i="7"/>
  <c r="G13" i="7"/>
  <c r="G12" i="7"/>
  <c r="G11" i="7"/>
  <c r="G10" i="7"/>
  <c r="F18" i="7"/>
  <c r="F17" i="7"/>
  <c r="F16" i="7"/>
  <c r="F15" i="7"/>
  <c r="F14" i="7"/>
  <c r="F13" i="7"/>
  <c r="F12" i="7"/>
  <c r="F11" i="7"/>
  <c r="S18" i="6"/>
  <c r="S17" i="6"/>
  <c r="S16" i="6"/>
  <c r="S15" i="6"/>
  <c r="S33" i="6"/>
  <c r="S32" i="6"/>
  <c r="S31" i="6"/>
  <c r="F37" i="6"/>
  <c r="S28" i="6"/>
  <c r="S27" i="6"/>
  <c r="S26" i="6"/>
  <c r="S14" i="6"/>
  <c r="S13" i="6"/>
  <c r="S12" i="6"/>
  <c r="S11" i="6"/>
  <c r="S10" i="6"/>
  <c r="S9" i="6"/>
  <c r="F55" i="6"/>
  <c r="I55" i="6" s="1"/>
  <c r="F54" i="6"/>
  <c r="I54" i="6" s="1"/>
  <c r="F43" i="6"/>
  <c r="I43" i="6" s="1"/>
  <c r="F35" i="6"/>
  <c r="I35" i="6" s="1"/>
  <c r="F44" i="6" l="1"/>
  <c r="F36" i="6"/>
  <c r="I36" i="6" s="1"/>
  <c r="F26" i="6"/>
  <c r="I26" i="6" s="1"/>
  <c r="I25" i="6"/>
  <c r="F18" i="6"/>
  <c r="I17" i="6"/>
  <c r="H11" i="6"/>
  <c r="I11" i="6" s="1"/>
  <c r="I18" i="6" l="1"/>
  <c r="F19" i="6"/>
  <c r="I44" i="6"/>
  <c r="F45" i="6"/>
  <c r="I10" i="6"/>
  <c r="L14" i="7"/>
  <c r="L17" i="7" l="1"/>
  <c r="L16" i="7"/>
  <c r="L15" i="7"/>
  <c r="L13" i="7"/>
  <c r="L12" i="7"/>
  <c r="L11" i="7"/>
  <c r="L10" i="7"/>
  <c r="F10" i="7"/>
  <c r="I9" i="7"/>
  <c r="H9" i="7"/>
  <c r="G9" i="7"/>
  <c r="F9" i="7"/>
  <c r="J9" i="7" l="1"/>
</calcChain>
</file>

<file path=xl/sharedStrings.xml><?xml version="1.0" encoding="utf-8"?>
<sst xmlns="http://schemas.openxmlformats.org/spreadsheetml/2006/main" count="257" uniqueCount="71">
  <si>
    <t>RESUMEN CANTIDADES POR ESPECIALIDAD</t>
  </si>
  <si>
    <t>ESPECIALIDAD</t>
  </si>
  <si>
    <t>RESPONSABLE</t>
  </si>
  <si>
    <t>CÓDIGO</t>
  </si>
  <si>
    <t>FECHA</t>
  </si>
  <si>
    <t>UNIDAD</t>
  </si>
  <si>
    <t>ESPECIFICACIÓN TECNICA DE CONSTRUCCIÓN</t>
  </si>
  <si>
    <t>FO-AC-07</t>
  </si>
  <si>
    <t>VERSIÓN</t>
  </si>
  <si>
    <t xml:space="preserve">CANTIDAD </t>
  </si>
  <si>
    <t>UN</t>
  </si>
  <si>
    <t>N° ITEM</t>
  </si>
  <si>
    <r>
      <t xml:space="preserve">CÓDIGO 
ÍTEM IDU
</t>
    </r>
    <r>
      <rPr>
        <sz val="10"/>
        <rFont val="Times New Roman"/>
        <family val="1"/>
      </rPr>
      <t>(Si no existe dejar en Blanco)</t>
    </r>
  </si>
  <si>
    <r>
      <t xml:space="preserve">DESCRIPCIÓN
</t>
    </r>
    <r>
      <rPr>
        <sz val="10"/>
        <rFont val="Times New Roman"/>
        <family val="1"/>
      </rPr>
      <t>(Colocar la descripción del ítem tomado de la lista ítems IDU. Si no existe colocar la descripción completa del ítem nuevo)</t>
    </r>
  </si>
  <si>
    <r>
      <t xml:space="preserve">OBSERVACIONES 
</t>
    </r>
    <r>
      <rPr>
        <sz val="10"/>
        <rFont val="Times New Roman"/>
        <family val="1"/>
      </rPr>
      <t>(Colocar el documento de referencia de donde se tomo la cantidad. Ej: plano, reporte, etc.)</t>
    </r>
  </si>
  <si>
    <t>SUBESPECIALIDAD</t>
  </si>
  <si>
    <t>ABSCISA FINAL</t>
  </si>
  <si>
    <t xml:space="preserve">TRAMO </t>
  </si>
  <si>
    <r>
      <t xml:space="preserve">PROCESO
</t>
    </r>
    <r>
      <rPr>
        <sz val="12"/>
        <rFont val="Times New Roman"/>
        <family val="1"/>
      </rPr>
      <t>CANTIDADES DE OBRA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</si>
  <si>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FORMATO</t>
    </r>
    <r>
      <rPr>
        <sz val="12"/>
        <rFont val="Times New Roman"/>
        <family val="1"/>
      </rPr>
      <t xml:space="preserve">
Contrato IDU  1630 de 16 de dicembre de 2020
AJUSTES, ACTUALIZACIÓN Y COMPLEMENTACIÓN DE LA FACTIBILIDAD Y ESTUDIOS Y DISEÑOS
DEL CABLE AÉREO EN SAN CRISTÓBAL, EN BOGOTÁ D.C.</t>
    </r>
  </si>
  <si>
    <t>EXCAVACION MANUAL PARA REDES PROFUNDIDAD 0M - 2M (INCLUYE CARGUE)</t>
  </si>
  <si>
    <t>PUNTO INICIAL INICIAL</t>
  </si>
  <si>
    <t>ALTERNATIVA</t>
  </si>
  <si>
    <t>ESTACIÓN DE SALIDA</t>
  </si>
  <si>
    <t>ESTACIÓN DE LLEGADA</t>
  </si>
  <si>
    <t>CANTIDADES DE OBRA</t>
  </si>
  <si>
    <t xml:space="preserve">ESTACIÓN TRANSFERENCIA A ESTACIÓN INTERMEDIA </t>
  </si>
  <si>
    <t>Expediente No</t>
  </si>
  <si>
    <t>MEMORIA</t>
  </si>
  <si>
    <t>PRESUPUESTO</t>
  </si>
  <si>
    <t xml:space="preserve"> TORRE 3 NODO 1 al 2</t>
  </si>
  <si>
    <t>CAP</t>
  </si>
  <si>
    <t>ITEM</t>
  </si>
  <si>
    <t>CO_IDU</t>
  </si>
  <si>
    <t>DESCRIPCIÓN</t>
  </si>
  <si>
    <t xml:space="preserve">Long (m) </t>
  </si>
  <si>
    <t xml:space="preserve">Ancho </t>
  </si>
  <si>
    <t>Espesor</t>
  </si>
  <si>
    <t xml:space="preserve">Valor Unitario </t>
  </si>
  <si>
    <t xml:space="preserve">Valor Total </t>
  </si>
  <si>
    <t>m3</t>
  </si>
  <si>
    <t>ml</t>
  </si>
  <si>
    <t xml:space="preserve"> TORRE 4  NODO 3 al 4</t>
  </si>
  <si>
    <t xml:space="preserve"> TORRE 5  NODO 5 al 6</t>
  </si>
  <si>
    <t xml:space="preserve"> ESTACIÓN INTERMEDIA </t>
  </si>
  <si>
    <t xml:space="preserve"> ESTACIÓN RETORNO </t>
  </si>
  <si>
    <t>RESUMEN CANTIDADES DE OBRA</t>
  </si>
  <si>
    <t>LOCALIZACIÓN</t>
  </si>
  <si>
    <t>PILONA 3</t>
  </si>
  <si>
    <t>CANTIDAD</t>
  </si>
  <si>
    <t>PILONA 4</t>
  </si>
  <si>
    <t>PILONA 5</t>
  </si>
  <si>
    <t>Cantidad</t>
  </si>
  <si>
    <t>ESTACIÓN INTERMEDIA</t>
  </si>
  <si>
    <t>ESTACIÓN RETORNO</t>
  </si>
  <si>
    <t>REDES SECAS</t>
  </si>
  <si>
    <t>GAS NATURAL</t>
  </si>
  <si>
    <t xml:space="preserve">Plano Diseño G. Natural </t>
  </si>
  <si>
    <t>DISEÑO</t>
  </si>
  <si>
    <t>Maniobra tubería G.N. PE 3"</t>
  </si>
  <si>
    <t>Maniobra tubería G.N. PE 3/4"</t>
  </si>
  <si>
    <t>PILONA 8</t>
  </si>
  <si>
    <t>PILONA 6</t>
  </si>
  <si>
    <t>Un</t>
  </si>
  <si>
    <t>RELLENO EN MATERIAL SELECCIONADO PROVENIENTE DE LA EXCAVACIÓN (Extendido manual, Humedecimiento y Compactación)</t>
  </si>
  <si>
    <t>ESTACIÓN INTERMEDIA   NODO 8 al 11</t>
  </si>
  <si>
    <t>ESTACIÓN INTERMEDIA   NODO 13 a 16</t>
  </si>
  <si>
    <t>ESTACIÓN RETORNO    NODO 24 al 26</t>
  </si>
  <si>
    <t>Maniobra tubería G.N. PE 3/4" (Instalación Tapón 3/4")</t>
  </si>
  <si>
    <t>MANIOBRAS A CARGO DE VANTI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</si>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</sst>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_);_(* \(#,##0.0\);_(* &quot;-&quot;??_);_(@_)"/>
    <numFmt numFmtId="165" formatCode="d/mm/yyyy;@"/>
    <numFmt numFmtId="166" formatCode="&quot;$&quot;\ #,##0.00"/>
    <numFmt numFmtId="167" formatCode="&quot;$&quot;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8"/>
      <color rgb="FFFF0000"/>
      <name val="Times New Roman"/>
      <family val="1"/>
    </font>
    <font>
      <sz val="12"/>
      <color theme="3"/>
      <name val="Maiandra GD"/>
      <family val="2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6" tint="-0.499984740745262"/>
      <name val="Leelawadee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65" fontId="6" fillId="0" borderId="9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8" fillId="0" borderId="0" xfId="0" applyNumberFormat="1" applyFont="1" applyFill="1" applyBorder="1" applyAlignment="1">
      <alignment vertical="center" wrapText="1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indent="2"/>
    </xf>
    <xf numFmtId="0" fontId="13" fillId="0" borderId="1" xfId="0" applyFont="1" applyBorder="1" applyAlignment="1">
      <alignment horizontal="left" indent="2"/>
    </xf>
    <xf numFmtId="0" fontId="16" fillId="0" borderId="1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indent="2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8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indent="2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 wrapText="1"/>
    </xf>
    <xf numFmtId="166" fontId="17" fillId="0" borderId="0" xfId="0" applyNumberFormat="1" applyFont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wrapText="1"/>
    </xf>
    <xf numFmtId="2" fontId="13" fillId="0" borderId="20" xfId="0" applyNumberFormat="1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4" xfId="0" applyBorder="1"/>
    <xf numFmtId="0" fontId="0" fillId="0" borderId="0" xfId="0" applyBorder="1"/>
    <xf numFmtId="0" fontId="0" fillId="0" borderId="0" xfId="0" applyFill="1" applyBorder="1"/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6" fillId="0" borderId="16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2" fontId="0" fillId="0" borderId="15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2" fontId="13" fillId="0" borderId="0" xfId="0" applyNumberFormat="1" applyFont="1" applyFill="1" applyBorder="1" applyAlignment="1">
      <alignment horizontal="center"/>
    </xf>
    <xf numFmtId="0" fontId="0" fillId="5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164" fontId="4" fillId="0" borderId="7" xfId="1" applyNumberFormat="1" applyFont="1" applyFill="1" applyBorder="1" applyAlignment="1" applyProtection="1">
      <alignment horizontal="center" vertical="center" wrapText="1"/>
    </xf>
    <xf numFmtId="164" fontId="4" fillId="0" borderId="9" xfId="1" applyNumberFormat="1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186615</xdr:colOff>
      <xdr:row>0</xdr:row>
      <xdr:rowOff>77881</xdr:rowOff>
    </xdr:from>
    <xdr:to>
      <xdr:col>11</xdr:col>
      <xdr:colOff>1259541</xdr:colOff>
      <xdr:row>2</xdr:row>
      <xdr:rowOff>115982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1604C-CF99-4AD8-853E-7EC5F1CA7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16931565" y="77881"/>
          <a:ext cx="1072926" cy="113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7D0B-6C1E-436D-8FC1-37A10D079CBF}">
  <dimension ref="A1:L63"/>
  <sheetViews>
    <sheetView tabSelected="1" zoomScale="60" zoomScaleNormal="60" zoomScaleSheetLayoutView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2" sqref="A12"/>
    </sheetView>
  </sheetViews>
  <sheetFormatPr baseColWidth="10" defaultColWidth="11.42578125" defaultRowHeight="15.75" x14ac:dyDescent="0.25"/>
  <cols>
    <col min="1" max="2" width="21.140625" style="2" customWidth="1"/>
    <col min="3" max="3" width="18.7109375" style="29" customWidth="1"/>
    <col min="4" max="4" width="18.7109375" style="2" customWidth="1"/>
    <col min="5" max="5" width="25.5703125" style="2" customWidth="1"/>
    <col min="6" max="6" width="13" style="2" customWidth="1"/>
    <col min="7" max="7" width="14" style="2" customWidth="1"/>
    <col min="8" max="8" width="57" style="5" bestFit="1" customWidth="1"/>
    <col min="9" max="9" width="10.28515625" style="2" bestFit="1" customWidth="1"/>
    <col min="10" max="10" width="16.85546875" style="18" customWidth="1"/>
    <col min="11" max="11" width="34.7109375" style="2" customWidth="1"/>
    <col min="12" max="12" width="29.5703125" style="2" customWidth="1"/>
    <col min="13" max="13" width="8.140625" style="2" bestFit="1" customWidth="1"/>
    <col min="14" max="16384" width="11.42578125" style="2"/>
  </cols>
  <sheetData>
    <row r="1" spans="1:12" ht="70.5" customHeight="1" x14ac:dyDescent="0.25">
      <c r="A1" s="103" t="s">
        <v>19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106"/>
    </row>
    <row r="2" spans="1:12" ht="15.75" customHeight="1" x14ac:dyDescent="0.25">
      <c r="A2" s="10" t="s">
        <v>3</v>
      </c>
      <c r="B2" s="109" t="s">
        <v>18</v>
      </c>
      <c r="C2" s="110"/>
      <c r="D2" s="110"/>
      <c r="E2" s="110"/>
      <c r="F2" s="110"/>
      <c r="G2" s="110"/>
      <c r="H2" s="110"/>
      <c r="I2" s="110"/>
      <c r="J2" s="111"/>
      <c r="K2" s="1" t="s">
        <v>8</v>
      </c>
      <c r="L2" s="107"/>
    </row>
    <row r="3" spans="1:12" ht="15.75" customHeight="1" x14ac:dyDescent="0.25">
      <c r="A3" s="11" t="s">
        <v>7</v>
      </c>
      <c r="B3" s="112"/>
      <c r="C3" s="113"/>
      <c r="D3" s="113"/>
      <c r="E3" s="113"/>
      <c r="F3" s="113"/>
      <c r="G3" s="113"/>
      <c r="H3" s="113"/>
      <c r="I3" s="113"/>
      <c r="J3" s="114"/>
      <c r="K3" s="12">
        <v>0</v>
      </c>
      <c r="L3" s="108"/>
    </row>
    <row r="4" spans="1:12" ht="15.75" customHeight="1" x14ac:dyDescent="0.25">
      <c r="B4" s="6"/>
      <c r="C4" s="28"/>
      <c r="D4" s="6"/>
      <c r="E4" s="6"/>
      <c r="F4" s="3"/>
      <c r="G4" s="3"/>
      <c r="H4" s="4"/>
      <c r="I4" s="3"/>
      <c r="J4" s="15"/>
      <c r="K4" s="3"/>
      <c r="L4" s="3"/>
    </row>
    <row r="5" spans="1:12" ht="17.25" customHeight="1" x14ac:dyDescent="0.25">
      <c r="A5" s="115" t="s">
        <v>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/>
    </row>
    <row r="6" spans="1:12" ht="31.5" customHeight="1" x14ac:dyDescent="0.25">
      <c r="A6" s="118" t="s">
        <v>2</v>
      </c>
      <c r="B6" s="118"/>
      <c r="C6" s="118"/>
      <c r="D6" s="119"/>
      <c r="E6" s="119"/>
      <c r="F6" s="119"/>
      <c r="G6" s="32" t="s">
        <v>3</v>
      </c>
      <c r="H6" s="120"/>
      <c r="I6" s="121"/>
      <c r="J6" s="16"/>
      <c r="K6" s="32" t="s">
        <v>4</v>
      </c>
      <c r="L6" s="8"/>
    </row>
    <row r="7" spans="1:12" ht="80.25" hidden="1" customHeight="1" x14ac:dyDescent="0.25">
      <c r="A7" s="9" t="s">
        <v>17</v>
      </c>
      <c r="B7" s="9" t="s">
        <v>21</v>
      </c>
      <c r="C7" s="9" t="s">
        <v>16</v>
      </c>
      <c r="D7" s="9" t="s">
        <v>1</v>
      </c>
      <c r="E7" s="9" t="s">
        <v>15</v>
      </c>
      <c r="F7" s="9" t="s">
        <v>11</v>
      </c>
      <c r="G7" s="9" t="s">
        <v>12</v>
      </c>
      <c r="H7" s="9" t="s">
        <v>13</v>
      </c>
      <c r="I7" s="9" t="s">
        <v>5</v>
      </c>
      <c r="J7" s="17" t="s">
        <v>9</v>
      </c>
      <c r="K7" s="9" t="s">
        <v>6</v>
      </c>
      <c r="L7" s="9" t="s">
        <v>14</v>
      </c>
    </row>
    <row r="8" spans="1:12" ht="80.25" customHeight="1" x14ac:dyDescent="0.25">
      <c r="A8" s="9" t="s">
        <v>23</v>
      </c>
      <c r="B8" s="9" t="s">
        <v>24</v>
      </c>
      <c r="C8" s="9" t="s">
        <v>22</v>
      </c>
      <c r="D8" s="9" t="s">
        <v>1</v>
      </c>
      <c r="E8" s="9" t="s">
        <v>15</v>
      </c>
      <c r="F8" s="9" t="s">
        <v>11</v>
      </c>
      <c r="G8" s="9" t="s">
        <v>12</v>
      </c>
      <c r="H8" s="9" t="s">
        <v>13</v>
      </c>
      <c r="I8" s="9" t="s">
        <v>5</v>
      </c>
      <c r="J8" s="17" t="s">
        <v>9</v>
      </c>
      <c r="K8" s="9" t="s">
        <v>6</v>
      </c>
      <c r="L8" s="9" t="s">
        <v>14</v>
      </c>
    </row>
    <row r="9" spans="1:12" s="27" customFormat="1" ht="55.5" customHeight="1" x14ac:dyDescent="0.25">
      <c r="A9" s="23" t="s">
        <v>48</v>
      </c>
      <c r="B9" s="23"/>
      <c r="C9" s="25" t="s">
        <v>58</v>
      </c>
      <c r="D9" s="24" t="s">
        <v>55</v>
      </c>
      <c r="E9" s="24" t="s">
        <v>56</v>
      </c>
      <c r="F9" s="30">
        <f>+'GAS '!O9</f>
        <v>1</v>
      </c>
      <c r="G9" s="30">
        <f>+'GAS '!P9</f>
        <v>3009</v>
      </c>
      <c r="H9" s="102" t="str">
        <f>+'GAS '!Q9</f>
        <v>EXCAVACION MANUAL PARA REDES PROFUNDIDAD 0M - 2M (INCLUYE CARGUE)</v>
      </c>
      <c r="I9" s="30" t="str">
        <f>+'GAS '!R9</f>
        <v>m3</v>
      </c>
      <c r="J9" s="30">
        <f>+'GAS '!S9</f>
        <v>15.335999999999999</v>
      </c>
      <c r="K9" s="26"/>
      <c r="L9" s="71" t="s">
        <v>57</v>
      </c>
    </row>
    <row r="10" spans="1:12" s="27" customFormat="1" ht="55.5" customHeight="1" x14ac:dyDescent="0.25">
      <c r="A10" s="23"/>
      <c r="B10" s="23"/>
      <c r="C10" s="25" t="s">
        <v>58</v>
      </c>
      <c r="D10" s="24" t="s">
        <v>55</v>
      </c>
      <c r="E10" s="24" t="s">
        <v>56</v>
      </c>
      <c r="F10" s="30">
        <f>+'GAS '!O10</f>
        <v>2</v>
      </c>
      <c r="G10" s="30">
        <f>+'GAS '!P10</f>
        <v>3050</v>
      </c>
      <c r="H10" s="102" t="str">
        <f>+'GAS '!Q10</f>
        <v>RELLENO EN MATERIAL SELECCIONADO PROVENIENTE DE LA EXCAVACIÓN (Extendido manual, Humedecimiento y Compactación)</v>
      </c>
      <c r="I10" s="30" t="str">
        <f>+'GAS '!R10</f>
        <v>m3</v>
      </c>
      <c r="J10" s="30">
        <f>+'GAS '!S10</f>
        <v>15.335999999999999</v>
      </c>
      <c r="K10" s="26"/>
      <c r="L10" s="25" t="str">
        <f>+$L$9</f>
        <v xml:space="preserve">Plano Diseño G. Natural </v>
      </c>
    </row>
    <row r="11" spans="1:12" s="27" customFormat="1" ht="55.5" customHeight="1" x14ac:dyDescent="0.25">
      <c r="A11" s="23" t="s">
        <v>50</v>
      </c>
      <c r="B11" s="23"/>
      <c r="C11" s="25" t="s">
        <v>58</v>
      </c>
      <c r="D11" s="24" t="s">
        <v>55</v>
      </c>
      <c r="E11" s="24" t="s">
        <v>56</v>
      </c>
      <c r="F11" s="30">
        <f>+'GAS '!O11</f>
        <v>1</v>
      </c>
      <c r="G11" s="30">
        <f>+'GAS '!P11</f>
        <v>3009</v>
      </c>
      <c r="H11" s="102" t="str">
        <f>+'GAS '!Q11</f>
        <v>EXCAVACION MANUAL PARA REDES PROFUNDIDAD 0M - 2M (INCLUYE CARGUE)</v>
      </c>
      <c r="I11" s="30" t="str">
        <f>+'GAS '!R11</f>
        <v>m3</v>
      </c>
      <c r="J11" s="30">
        <f>+'GAS '!S11</f>
        <v>11.483999999999998</v>
      </c>
      <c r="K11" s="26"/>
      <c r="L11" s="25" t="str">
        <f t="shared" ref="L11:L18" si="0">+$L$9</f>
        <v xml:space="preserve">Plano Diseño G. Natural </v>
      </c>
    </row>
    <row r="12" spans="1:12" s="27" customFormat="1" ht="55.5" customHeight="1" x14ac:dyDescent="0.25">
      <c r="A12" s="23"/>
      <c r="B12" s="23"/>
      <c r="C12" s="25" t="s">
        <v>58</v>
      </c>
      <c r="D12" s="24" t="s">
        <v>55</v>
      </c>
      <c r="E12" s="24" t="s">
        <v>56</v>
      </c>
      <c r="F12" s="30">
        <f>+'GAS '!O12</f>
        <v>2</v>
      </c>
      <c r="G12" s="30">
        <f>+'GAS '!P12</f>
        <v>3050</v>
      </c>
      <c r="H12" s="102" t="str">
        <f>+'GAS '!Q12</f>
        <v>RELLENO EN MATERIAL SELECCIONADO PROVENIENTE DE LA EXCAVACIÓN (Extendido manual, Humedecimiento y Compactación)</v>
      </c>
      <c r="I12" s="30" t="str">
        <f>+'GAS '!R12</f>
        <v>m3</v>
      </c>
      <c r="J12" s="30">
        <f>+'GAS '!S12</f>
        <v>11.483999999999998</v>
      </c>
      <c r="K12" s="26"/>
      <c r="L12" s="25" t="str">
        <f t="shared" si="0"/>
        <v xml:space="preserve">Plano Diseño G. Natural </v>
      </c>
    </row>
    <row r="13" spans="1:12" s="27" customFormat="1" ht="55.5" customHeight="1" x14ac:dyDescent="0.25">
      <c r="A13" s="23" t="s">
        <v>51</v>
      </c>
      <c r="B13" s="23"/>
      <c r="C13" s="25" t="s">
        <v>58</v>
      </c>
      <c r="D13" s="24" t="s">
        <v>55</v>
      </c>
      <c r="E13" s="24" t="s">
        <v>56</v>
      </c>
      <c r="F13" s="30">
        <f>+'GAS '!O13</f>
        <v>1</v>
      </c>
      <c r="G13" s="30">
        <f>+'GAS '!P13</f>
        <v>3009</v>
      </c>
      <c r="H13" s="102" t="str">
        <f>+'GAS '!Q13</f>
        <v>EXCAVACION MANUAL PARA REDES PROFUNDIDAD 0M - 2M (INCLUYE CARGUE)</v>
      </c>
      <c r="I13" s="30" t="str">
        <f>+'GAS '!R13</f>
        <v>m3</v>
      </c>
      <c r="J13" s="30">
        <f>+'GAS '!S13</f>
        <v>7.379999999999999</v>
      </c>
      <c r="K13" s="26"/>
      <c r="L13" s="25" t="str">
        <f t="shared" si="0"/>
        <v xml:space="preserve">Plano Diseño G. Natural </v>
      </c>
    </row>
    <row r="14" spans="1:12" s="27" customFormat="1" ht="55.5" customHeight="1" x14ac:dyDescent="0.25">
      <c r="A14" s="23"/>
      <c r="B14" s="23"/>
      <c r="C14" s="25" t="s">
        <v>58</v>
      </c>
      <c r="D14" s="24" t="s">
        <v>55</v>
      </c>
      <c r="E14" s="24" t="s">
        <v>56</v>
      </c>
      <c r="F14" s="30">
        <f>+'GAS '!O14</f>
        <v>2</v>
      </c>
      <c r="G14" s="30">
        <f>+'GAS '!P14</f>
        <v>3050</v>
      </c>
      <c r="H14" s="102" t="str">
        <f>+'GAS '!Q14</f>
        <v>RELLENO EN MATERIAL SELECCIONADO PROVENIENTE DE LA EXCAVACIÓN (Extendido manual, Humedecimiento y Compactación)</v>
      </c>
      <c r="I14" s="30" t="str">
        <f>+'GAS '!R14</f>
        <v>m3</v>
      </c>
      <c r="J14" s="30">
        <f>+'GAS '!S14</f>
        <v>7.379999999999999</v>
      </c>
      <c r="K14" s="26"/>
      <c r="L14" s="25" t="str">
        <f t="shared" si="0"/>
        <v xml:space="preserve">Plano Diseño G. Natural </v>
      </c>
    </row>
    <row r="15" spans="1:12" s="27" customFormat="1" ht="55.5" customHeight="1" x14ac:dyDescent="0.25">
      <c r="A15" s="23" t="s">
        <v>53</v>
      </c>
      <c r="B15" s="23"/>
      <c r="C15" s="25" t="s">
        <v>58</v>
      </c>
      <c r="D15" s="24" t="s">
        <v>55</v>
      </c>
      <c r="E15" s="24" t="s">
        <v>56</v>
      </c>
      <c r="F15" s="30">
        <f>+'GAS '!O15</f>
        <v>1</v>
      </c>
      <c r="G15" s="30">
        <f>+'GAS '!P15</f>
        <v>3009</v>
      </c>
      <c r="H15" s="102" t="str">
        <f>+'GAS '!Q15</f>
        <v>EXCAVACION MANUAL PARA REDES PROFUNDIDAD 0M - 2M (INCLUYE CARGUE)</v>
      </c>
      <c r="I15" s="30" t="str">
        <f>+'GAS '!R15</f>
        <v>m3</v>
      </c>
      <c r="J15" s="30">
        <f>+'GAS '!S15</f>
        <v>90.035999999999987</v>
      </c>
      <c r="K15" s="26"/>
      <c r="L15" s="25" t="str">
        <f t="shared" si="0"/>
        <v xml:space="preserve">Plano Diseño G. Natural </v>
      </c>
    </row>
    <row r="16" spans="1:12" s="27" customFormat="1" ht="55.5" customHeight="1" x14ac:dyDescent="0.25">
      <c r="A16" s="23"/>
      <c r="B16" s="23"/>
      <c r="C16" s="25" t="s">
        <v>58</v>
      </c>
      <c r="D16" s="24" t="s">
        <v>55</v>
      </c>
      <c r="E16" s="24" t="s">
        <v>56</v>
      </c>
      <c r="F16" s="30">
        <f>+'GAS '!O16</f>
        <v>2</v>
      </c>
      <c r="G16" s="30">
        <f>+'GAS '!P16</f>
        <v>3050</v>
      </c>
      <c r="H16" s="102" t="str">
        <f>+'GAS '!Q16</f>
        <v>RELLENO EN MATERIAL SELECCIONADO PROVENIENTE DE LA EXCAVACIÓN (Extendido manual, Humedecimiento y Compactación)</v>
      </c>
      <c r="I16" s="30" t="str">
        <f>+'GAS '!R16</f>
        <v>m3</v>
      </c>
      <c r="J16" s="30">
        <f>+'GAS '!S16</f>
        <v>90.035999999999987</v>
      </c>
      <c r="K16" s="26"/>
      <c r="L16" s="25" t="str">
        <f t="shared" si="0"/>
        <v xml:space="preserve">Plano Diseño G. Natural </v>
      </c>
    </row>
    <row r="17" spans="1:12" s="27" customFormat="1" ht="55.5" customHeight="1" x14ac:dyDescent="0.25">
      <c r="A17" s="23" t="s">
        <v>54</v>
      </c>
      <c r="B17" s="23"/>
      <c r="C17" s="25" t="s">
        <v>58</v>
      </c>
      <c r="D17" s="24" t="s">
        <v>55</v>
      </c>
      <c r="E17" s="24" t="s">
        <v>56</v>
      </c>
      <c r="F17" s="30">
        <f>+'GAS '!O17</f>
        <v>1</v>
      </c>
      <c r="G17" s="30">
        <f>+'GAS '!P17</f>
        <v>3009</v>
      </c>
      <c r="H17" s="102" t="str">
        <f>+'GAS '!Q17</f>
        <v>EXCAVACION MANUAL PARA REDES PROFUNDIDAD 0M - 2M (INCLUYE CARGUE)</v>
      </c>
      <c r="I17" s="30" t="str">
        <f>+'GAS '!R17</f>
        <v>m3</v>
      </c>
      <c r="J17" s="30">
        <f>+'GAS '!S17</f>
        <v>15.551999999999998</v>
      </c>
      <c r="K17" s="26"/>
      <c r="L17" s="25" t="str">
        <f t="shared" si="0"/>
        <v xml:space="preserve">Plano Diseño G. Natural </v>
      </c>
    </row>
    <row r="18" spans="1:12" s="27" customFormat="1" ht="55.5" customHeight="1" x14ac:dyDescent="0.25">
      <c r="A18" s="23"/>
      <c r="B18" s="23"/>
      <c r="C18" s="25" t="s">
        <v>58</v>
      </c>
      <c r="D18" s="24" t="s">
        <v>55</v>
      </c>
      <c r="E18" s="24" t="s">
        <v>56</v>
      </c>
      <c r="F18" s="30">
        <f>+'GAS '!O18</f>
        <v>2</v>
      </c>
      <c r="G18" s="30">
        <f>+'GAS '!P18</f>
        <v>3050</v>
      </c>
      <c r="H18" s="102" t="str">
        <f>+'GAS '!Q18</f>
        <v>RELLENO EN MATERIAL SELECCIONADO PROVENIENTE DE LA EXCAVACIÓN (Extendido manual, Humedecimiento y Compactación)</v>
      </c>
      <c r="I18" s="30" t="str">
        <f>+'GAS '!R18</f>
        <v>m3</v>
      </c>
      <c r="J18" s="30">
        <f>+'GAS '!S18</f>
        <v>15.551999999999998</v>
      </c>
      <c r="K18" s="26"/>
      <c r="L18" s="25" t="str">
        <f t="shared" si="0"/>
        <v xml:space="preserve">Plano Diseño G. Natural </v>
      </c>
    </row>
    <row r="19" spans="1:12" s="27" customFormat="1" ht="30.75" customHeight="1" x14ac:dyDescent="0.25">
      <c r="A19" s="23"/>
      <c r="B19" s="23"/>
      <c r="C19" s="23"/>
      <c r="D19" s="23"/>
      <c r="E19" s="24"/>
      <c r="F19" s="30"/>
      <c r="G19" s="30"/>
      <c r="H19" s="72"/>
      <c r="I19" s="30"/>
      <c r="J19" s="30"/>
      <c r="K19" s="26"/>
      <c r="L19" s="25"/>
    </row>
    <row r="20" spans="1:12" x14ac:dyDescent="0.25">
      <c r="A20" s="19"/>
      <c r="B20" s="7"/>
      <c r="C20" s="20"/>
      <c r="D20" s="7"/>
      <c r="E20" s="7"/>
      <c r="F20" s="20"/>
      <c r="G20" s="21"/>
      <c r="H20" s="19"/>
      <c r="I20" s="21"/>
      <c r="J20" s="22"/>
      <c r="K20" s="21"/>
      <c r="L20" s="20"/>
    </row>
    <row r="21" spans="1:12" x14ac:dyDescent="0.25">
      <c r="A21" s="19"/>
      <c r="B21" s="7"/>
      <c r="C21" s="20"/>
      <c r="D21" s="7"/>
      <c r="E21" s="7"/>
      <c r="F21" s="20"/>
      <c r="G21" s="21"/>
      <c r="H21" s="19"/>
      <c r="I21" s="21"/>
      <c r="J21" s="22"/>
      <c r="K21" s="21"/>
      <c r="L21" s="20"/>
    </row>
    <row r="22" spans="1:12" x14ac:dyDescent="0.25">
      <c r="A22" s="19"/>
      <c r="B22" s="7"/>
      <c r="C22" s="20"/>
      <c r="D22" s="7"/>
      <c r="E22" s="7"/>
      <c r="F22" s="20"/>
      <c r="G22" s="21"/>
      <c r="H22" s="19"/>
      <c r="I22" s="21"/>
      <c r="J22" s="22"/>
      <c r="K22" s="21"/>
      <c r="L22" s="20"/>
    </row>
    <row r="23" spans="1:12" x14ac:dyDescent="0.25">
      <c r="A23" s="19"/>
      <c r="B23" s="7"/>
      <c r="C23" s="20"/>
      <c r="D23" s="7"/>
      <c r="E23" s="7"/>
      <c r="F23" s="20"/>
      <c r="G23" s="21"/>
      <c r="H23" s="19"/>
      <c r="I23" s="21"/>
      <c r="J23" s="22"/>
      <c r="K23" s="21"/>
      <c r="L23" s="20"/>
    </row>
    <row r="24" spans="1:12" x14ac:dyDescent="0.25">
      <c r="E24" s="13"/>
      <c r="F24" s="14"/>
    </row>
    <row r="25" spans="1:12" x14ac:dyDescent="0.25">
      <c r="E25" s="13"/>
      <c r="F25" s="14"/>
    </row>
    <row r="26" spans="1:12" x14ac:dyDescent="0.25">
      <c r="E26" s="13"/>
      <c r="F26" s="14"/>
    </row>
    <row r="27" spans="1:12" x14ac:dyDescent="0.25">
      <c r="E27" s="13"/>
      <c r="F27" s="14"/>
    </row>
    <row r="28" spans="1:12" x14ac:dyDescent="0.25">
      <c r="E28" s="13"/>
      <c r="F28" s="14"/>
    </row>
    <row r="29" spans="1:12" x14ac:dyDescent="0.25">
      <c r="E29" s="13"/>
      <c r="F29" s="14"/>
    </row>
    <row r="30" spans="1:12" x14ac:dyDescent="0.25">
      <c r="E30" s="13"/>
      <c r="F30" s="14"/>
    </row>
    <row r="31" spans="1:12" x14ac:dyDescent="0.25">
      <c r="E31" s="13"/>
      <c r="F31" s="14"/>
    </row>
    <row r="32" spans="1:12" x14ac:dyDescent="0.25">
      <c r="E32" s="13"/>
      <c r="F32" s="14"/>
    </row>
    <row r="33" spans="5:6" x14ac:dyDescent="0.25">
      <c r="E33" s="13"/>
      <c r="F33" s="14"/>
    </row>
    <row r="34" spans="5:6" x14ac:dyDescent="0.25">
      <c r="E34" s="13"/>
      <c r="F34" s="14"/>
    </row>
    <row r="35" spans="5:6" x14ac:dyDescent="0.25">
      <c r="E35" s="13"/>
      <c r="F35" s="14"/>
    </row>
    <row r="36" spans="5:6" x14ac:dyDescent="0.25">
      <c r="E36" s="13"/>
      <c r="F36" s="14"/>
    </row>
    <row r="37" spans="5:6" x14ac:dyDescent="0.25">
      <c r="E37" s="13"/>
      <c r="F37" s="14"/>
    </row>
    <row r="38" spans="5:6" x14ac:dyDescent="0.25">
      <c r="E38" s="13"/>
      <c r="F38" s="14"/>
    </row>
    <row r="39" spans="5:6" x14ac:dyDescent="0.25">
      <c r="E39" s="13"/>
      <c r="F39" s="14"/>
    </row>
    <row r="40" spans="5:6" x14ac:dyDescent="0.25">
      <c r="E40" s="13"/>
      <c r="F40" s="14"/>
    </row>
    <row r="41" spans="5:6" x14ac:dyDescent="0.25">
      <c r="E41" s="13"/>
      <c r="F41" s="14"/>
    </row>
    <row r="42" spans="5:6" x14ac:dyDescent="0.25">
      <c r="E42" s="13"/>
      <c r="F42" s="14"/>
    </row>
    <row r="43" spans="5:6" x14ac:dyDescent="0.25">
      <c r="E43" s="13"/>
      <c r="F43" s="14"/>
    </row>
    <row r="44" spans="5:6" x14ac:dyDescent="0.25">
      <c r="E44" s="13"/>
      <c r="F44" s="14"/>
    </row>
    <row r="45" spans="5:6" x14ac:dyDescent="0.25">
      <c r="E45" s="13"/>
      <c r="F45" s="14"/>
    </row>
    <row r="46" spans="5:6" x14ac:dyDescent="0.25">
      <c r="E46" s="13"/>
      <c r="F46" s="14"/>
    </row>
    <row r="47" spans="5:6" x14ac:dyDescent="0.25">
      <c r="E47" s="13"/>
      <c r="F47" s="14"/>
    </row>
    <row r="48" spans="5:6" x14ac:dyDescent="0.25">
      <c r="E48" s="13"/>
      <c r="F48" s="14"/>
    </row>
    <row r="49" spans="5:6" x14ac:dyDescent="0.25">
      <c r="E49" s="13"/>
      <c r="F49" s="14"/>
    </row>
    <row r="50" spans="5:6" x14ac:dyDescent="0.25">
      <c r="E50" s="13"/>
      <c r="F50" s="14"/>
    </row>
    <row r="51" spans="5:6" x14ac:dyDescent="0.25">
      <c r="E51" s="13"/>
      <c r="F51" s="14"/>
    </row>
    <row r="52" spans="5:6" x14ac:dyDescent="0.25">
      <c r="E52" s="13"/>
      <c r="F52" s="14"/>
    </row>
    <row r="53" spans="5:6" x14ac:dyDescent="0.25">
      <c r="E53" s="13"/>
      <c r="F53" s="14"/>
    </row>
    <row r="54" spans="5:6" x14ac:dyDescent="0.25">
      <c r="E54" s="13"/>
      <c r="F54" s="14"/>
    </row>
    <row r="55" spans="5:6" x14ac:dyDescent="0.25">
      <c r="E55" s="13"/>
      <c r="F55" s="14"/>
    </row>
    <row r="56" spans="5:6" x14ac:dyDescent="0.25">
      <c r="E56" s="13"/>
      <c r="F56" s="14"/>
    </row>
    <row r="57" spans="5:6" x14ac:dyDescent="0.25">
      <c r="E57" s="13"/>
      <c r="F57" s="14"/>
    </row>
    <row r="58" spans="5:6" x14ac:dyDescent="0.25">
      <c r="E58" s="13"/>
      <c r="F58" s="14"/>
    </row>
    <row r="59" spans="5:6" x14ac:dyDescent="0.25">
      <c r="E59" s="13"/>
      <c r="F59" s="14"/>
    </row>
    <row r="60" spans="5:6" x14ac:dyDescent="0.25">
      <c r="E60" s="13"/>
      <c r="F60" s="14"/>
    </row>
    <row r="61" spans="5:6" x14ac:dyDescent="0.25">
      <c r="E61" s="13"/>
      <c r="F61" s="14"/>
    </row>
    <row r="62" spans="5:6" x14ac:dyDescent="0.25">
      <c r="E62" s="13"/>
      <c r="F62" s="14"/>
    </row>
    <row r="63" spans="5:6" x14ac:dyDescent="0.25">
      <c r="E63" s="13"/>
      <c r="F63" s="14"/>
    </row>
  </sheetData>
  <mergeCells count="7">
    <mergeCell ref="A1:K1"/>
    <mergeCell ref="L1:L3"/>
    <mergeCell ref="B2:J3"/>
    <mergeCell ref="A5:L5"/>
    <mergeCell ref="A6:C6"/>
    <mergeCell ref="D6:F6"/>
    <mergeCell ref="H6:I6"/>
  </mergeCells>
  <conditionalFormatting sqref="A6 K6:K7">
    <cfRule type="cellIs" dxfId="1" priority="2" operator="equal">
      <formula>"CREAR ESPECIFICACIÓN"</formula>
    </cfRule>
  </conditionalFormatting>
  <conditionalFormatting sqref="K8">
    <cfRule type="cellIs" dxfId="0" priority="1" operator="equal">
      <formula>"CREAR ESPECIFICACIÓN"</formula>
    </cfRule>
  </conditionalFormatting>
  <printOptions horizontalCentered="1"/>
  <pageMargins left="0.39370078740157483" right="0.19685039370078741" top="0.39370078740157483" bottom="0.39370078740157483" header="0.31496062992125984" footer="0.31496062992125984"/>
  <pageSetup scale="60" orientation="landscape" r:id="rId1"/>
  <headerFooter>
    <oddFooter>&amp;CPágina &amp;P de &amp;N&amp;R&amp;A /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C0A62-863A-43DE-BE1E-D3B21378461A}">
  <sheetPr>
    <tabColor rgb="FF0070C0"/>
  </sheetPr>
  <dimension ref="A1:U63"/>
  <sheetViews>
    <sheetView topLeftCell="H1" zoomScale="80" zoomScaleNormal="80" workbookViewId="0">
      <selection activeCell="V10" sqref="V10"/>
    </sheetView>
  </sheetViews>
  <sheetFormatPr baseColWidth="10" defaultRowHeight="15" x14ac:dyDescent="0.25"/>
  <cols>
    <col min="1" max="1" width="5" customWidth="1"/>
    <col min="2" max="2" width="5.7109375" customWidth="1"/>
    <col min="3" max="3" width="8.28515625" customWidth="1"/>
    <col min="4" max="4" width="67.7109375" customWidth="1"/>
    <col min="5" max="5" width="7.7109375" style="34" customWidth="1"/>
    <col min="6" max="6" width="13.42578125" customWidth="1"/>
    <col min="7" max="7" width="9.85546875" customWidth="1"/>
    <col min="8" max="8" width="13" style="58" customWidth="1"/>
    <col min="9" max="9" width="10.5703125" customWidth="1"/>
    <col min="10" max="10" width="16.28515625" style="34" customWidth="1"/>
    <col min="11" max="11" width="28.5703125" style="34" customWidth="1"/>
    <col min="14" max="14" width="32.140625" customWidth="1"/>
    <col min="15" max="16" width="0" hidden="1" customWidth="1"/>
    <col min="17" max="17" width="68.5703125" customWidth="1"/>
    <col min="19" max="19" width="13.42578125" customWidth="1"/>
  </cols>
  <sheetData>
    <row r="1" spans="1:21" ht="14.45" customHeight="1" x14ac:dyDescent="0.25">
      <c r="A1" s="134" t="s">
        <v>25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</row>
    <row r="2" spans="1:21" ht="14.45" customHeight="1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9"/>
    </row>
    <row r="3" spans="1:21" s="35" customFormat="1" ht="25.15" customHeight="1" x14ac:dyDescent="0.25">
      <c r="A3" s="140"/>
      <c r="B3" s="141"/>
      <c r="C3" s="141"/>
      <c r="D3" s="142"/>
      <c r="E3" s="143"/>
      <c r="F3" s="143"/>
      <c r="G3" s="143"/>
      <c r="H3" s="143"/>
      <c r="I3" s="143"/>
      <c r="J3" s="144"/>
      <c r="K3" s="145"/>
    </row>
    <row r="4" spans="1:21" ht="30" hidden="1" customHeight="1" x14ac:dyDescent="0.25">
      <c r="A4" s="31"/>
      <c r="B4" s="31"/>
      <c r="C4" s="31"/>
      <c r="D4" s="31"/>
      <c r="E4" s="33"/>
      <c r="F4" s="31"/>
      <c r="G4" s="31"/>
      <c r="H4" s="36"/>
      <c r="I4" s="31"/>
      <c r="J4" s="33"/>
      <c r="K4" s="33"/>
    </row>
    <row r="5" spans="1:21" ht="14.45" customHeight="1" x14ac:dyDescent="0.25">
      <c r="A5" s="130" t="s">
        <v>26</v>
      </c>
      <c r="B5" s="130"/>
      <c r="C5" s="130"/>
      <c r="D5" s="130"/>
      <c r="E5" s="131" t="s">
        <v>27</v>
      </c>
      <c r="F5" s="131"/>
      <c r="G5" s="131"/>
      <c r="H5" s="132"/>
      <c r="I5" s="132"/>
      <c r="J5" s="132"/>
      <c r="K5" s="132"/>
    </row>
    <row r="6" spans="1:21" ht="14.45" customHeight="1" x14ac:dyDescent="0.25">
      <c r="A6" s="130"/>
      <c r="B6" s="130"/>
      <c r="C6" s="130"/>
      <c r="D6" s="130"/>
      <c r="E6" s="130" t="s">
        <v>28</v>
      </c>
      <c r="F6" s="130"/>
      <c r="G6" s="130"/>
      <c r="H6" s="130" t="s">
        <v>29</v>
      </c>
      <c r="I6" s="130"/>
      <c r="J6" s="130"/>
      <c r="K6" s="130"/>
    </row>
    <row r="7" spans="1:21" ht="26.45" customHeight="1" thickBot="1" x14ac:dyDescent="0.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N7" s="126" t="s">
        <v>46</v>
      </c>
      <c r="O7" s="126"/>
      <c r="P7" s="126"/>
      <c r="Q7" s="126"/>
      <c r="R7" s="126"/>
      <c r="S7" s="126"/>
    </row>
    <row r="8" spans="1:21" ht="26.45" customHeight="1" x14ac:dyDescent="0.25">
      <c r="A8" s="127" t="s">
        <v>30</v>
      </c>
      <c r="B8" s="128"/>
      <c r="C8" s="128"/>
      <c r="D8" s="128"/>
      <c r="E8" s="128"/>
      <c r="F8" s="128"/>
      <c r="G8" s="128"/>
      <c r="H8" s="128"/>
      <c r="I8" s="128"/>
      <c r="J8" s="128"/>
      <c r="K8" s="129"/>
      <c r="N8" s="101" t="s">
        <v>47</v>
      </c>
      <c r="O8" s="67" t="s">
        <v>32</v>
      </c>
      <c r="P8" s="67" t="s">
        <v>33</v>
      </c>
      <c r="Q8" s="67" t="s">
        <v>34</v>
      </c>
      <c r="R8" s="67" t="s">
        <v>10</v>
      </c>
      <c r="S8" s="68" t="s">
        <v>49</v>
      </c>
      <c r="U8" s="35"/>
    </row>
    <row r="9" spans="1:21" s="40" customFormat="1" ht="30.75" customHeight="1" x14ac:dyDescent="0.25">
      <c r="A9" s="37" t="s">
        <v>31</v>
      </c>
      <c r="B9" s="37" t="s">
        <v>32</v>
      </c>
      <c r="C9" s="37" t="s">
        <v>33</v>
      </c>
      <c r="D9" s="37" t="s">
        <v>34</v>
      </c>
      <c r="E9" s="38" t="s">
        <v>10</v>
      </c>
      <c r="F9" s="39" t="s">
        <v>35</v>
      </c>
      <c r="G9" s="38" t="s">
        <v>36</v>
      </c>
      <c r="H9" s="38" t="s">
        <v>37</v>
      </c>
      <c r="I9" s="38" t="s">
        <v>52</v>
      </c>
      <c r="J9" s="38" t="s">
        <v>38</v>
      </c>
      <c r="K9" s="38" t="s">
        <v>39</v>
      </c>
      <c r="N9" s="124" t="s">
        <v>48</v>
      </c>
      <c r="O9" s="42">
        <v>1</v>
      </c>
      <c r="P9" s="43">
        <v>3009</v>
      </c>
      <c r="Q9" s="53" t="s">
        <v>20</v>
      </c>
      <c r="R9" s="42" t="s">
        <v>40</v>
      </c>
      <c r="S9" s="74">
        <f>+I10</f>
        <v>15.335999999999999</v>
      </c>
    </row>
    <row r="10" spans="1:21" s="47" customFormat="1" ht="30" customHeight="1" x14ac:dyDescent="0.2">
      <c r="A10" s="41"/>
      <c r="B10" s="42">
        <v>1</v>
      </c>
      <c r="C10" s="43">
        <v>3009</v>
      </c>
      <c r="D10" s="49" t="s">
        <v>20</v>
      </c>
      <c r="E10" s="50" t="s">
        <v>40</v>
      </c>
      <c r="F10" s="44">
        <v>42.6</v>
      </c>
      <c r="G10" s="51">
        <v>0.6</v>
      </c>
      <c r="H10" s="51">
        <v>0.6</v>
      </c>
      <c r="I10" s="44">
        <f>F10*G10*H10</f>
        <v>15.335999999999999</v>
      </c>
      <c r="J10" s="45"/>
      <c r="K10" s="46"/>
      <c r="N10" s="133"/>
      <c r="O10" s="42">
        <v>2</v>
      </c>
      <c r="P10" s="43">
        <v>3050</v>
      </c>
      <c r="Q10" s="78" t="s">
        <v>64</v>
      </c>
      <c r="R10" s="42" t="s">
        <v>40</v>
      </c>
      <c r="S10" s="74">
        <f>+I11</f>
        <v>15.335999999999999</v>
      </c>
    </row>
    <row r="11" spans="1:21" s="40" customFormat="1" ht="36.75" customHeight="1" x14ac:dyDescent="0.2">
      <c r="A11" s="41"/>
      <c r="B11" s="42">
        <v>2</v>
      </c>
      <c r="C11" s="43">
        <v>3050</v>
      </c>
      <c r="D11" s="78" t="s">
        <v>64</v>
      </c>
      <c r="E11" s="42" t="s">
        <v>40</v>
      </c>
      <c r="F11" s="44">
        <v>42.6</v>
      </c>
      <c r="G11" s="51">
        <v>0.6</v>
      </c>
      <c r="H11" s="44">
        <f>+H10</f>
        <v>0.6</v>
      </c>
      <c r="I11" s="44">
        <f>F11*G11*H11</f>
        <v>15.335999999999999</v>
      </c>
      <c r="J11" s="45"/>
      <c r="K11" s="46"/>
      <c r="N11" s="124" t="s">
        <v>50</v>
      </c>
      <c r="O11" s="42">
        <v>1</v>
      </c>
      <c r="P11" s="43">
        <v>3009</v>
      </c>
      <c r="Q11" s="53" t="s">
        <v>20</v>
      </c>
      <c r="R11" s="42" t="s">
        <v>40</v>
      </c>
      <c r="S11" s="74">
        <f>+I17</f>
        <v>11.483999999999998</v>
      </c>
    </row>
    <row r="12" spans="1:21" s="40" customFormat="1" ht="26.25" customHeight="1" x14ac:dyDescent="0.2">
      <c r="A12" s="48"/>
      <c r="B12" s="42">
        <v>3</v>
      </c>
      <c r="C12" s="43"/>
      <c r="D12" s="73" t="s">
        <v>60</v>
      </c>
      <c r="E12" s="42" t="s">
        <v>41</v>
      </c>
      <c r="F12" s="44">
        <v>42.6</v>
      </c>
      <c r="G12" s="51"/>
      <c r="H12" s="51"/>
      <c r="I12" s="44"/>
      <c r="J12" s="45"/>
      <c r="K12" s="46"/>
      <c r="N12" s="133"/>
      <c r="O12" s="42">
        <v>2</v>
      </c>
      <c r="P12" s="43">
        <v>3050</v>
      </c>
      <c r="Q12" s="78" t="s">
        <v>64</v>
      </c>
      <c r="R12" s="42" t="s">
        <v>40</v>
      </c>
      <c r="S12" s="74">
        <f>+I18</f>
        <v>11.483999999999998</v>
      </c>
    </row>
    <row r="13" spans="1:21" s="56" customFormat="1" ht="26.25" customHeight="1" x14ac:dyDescent="0.2">
      <c r="A13" s="52"/>
      <c r="B13" s="43"/>
      <c r="C13" s="43"/>
      <c r="D13" s="78"/>
      <c r="E13" s="54"/>
      <c r="F13" s="44"/>
      <c r="G13" s="55"/>
      <c r="H13" s="55"/>
      <c r="I13" s="55"/>
      <c r="J13" s="45"/>
      <c r="K13" s="46"/>
      <c r="N13" s="124" t="s">
        <v>51</v>
      </c>
      <c r="O13" s="42">
        <v>1</v>
      </c>
      <c r="P13" s="43">
        <v>3009</v>
      </c>
      <c r="Q13" s="53" t="s">
        <v>20</v>
      </c>
      <c r="R13" s="42" t="s">
        <v>40</v>
      </c>
      <c r="S13" s="74">
        <f>+I25</f>
        <v>7.379999999999999</v>
      </c>
    </row>
    <row r="14" spans="1:21" ht="30" x14ac:dyDescent="0.25">
      <c r="D14" s="57"/>
      <c r="N14" s="133"/>
      <c r="O14" s="42">
        <v>2</v>
      </c>
      <c r="P14" s="43">
        <v>3050</v>
      </c>
      <c r="Q14" s="78" t="s">
        <v>64</v>
      </c>
      <c r="R14" s="42" t="s">
        <v>40</v>
      </c>
      <c r="S14" s="74">
        <f>+I26</f>
        <v>7.379999999999999</v>
      </c>
    </row>
    <row r="15" spans="1:21" ht="30" x14ac:dyDescent="0.25">
      <c r="A15" s="127" t="s">
        <v>42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9"/>
      <c r="N15" s="124" t="s">
        <v>53</v>
      </c>
      <c r="O15" s="42">
        <v>1</v>
      </c>
      <c r="P15" s="43">
        <v>3009</v>
      </c>
      <c r="Q15" s="53" t="s">
        <v>20</v>
      </c>
      <c r="R15" s="42" t="s">
        <v>40</v>
      </c>
      <c r="S15" s="74">
        <f>+I35+I43</f>
        <v>90.035999999999987</v>
      </c>
    </row>
    <row r="16" spans="1:21" ht="30" x14ac:dyDescent="0.25">
      <c r="A16" s="37" t="s">
        <v>31</v>
      </c>
      <c r="B16" s="37" t="s">
        <v>32</v>
      </c>
      <c r="C16" s="37" t="s">
        <v>33</v>
      </c>
      <c r="D16" s="37" t="s">
        <v>34</v>
      </c>
      <c r="E16" s="38" t="s">
        <v>10</v>
      </c>
      <c r="F16" s="39" t="s">
        <v>35</v>
      </c>
      <c r="G16" s="38" t="s">
        <v>36</v>
      </c>
      <c r="H16" s="38" t="s">
        <v>37</v>
      </c>
      <c r="I16" s="38" t="s">
        <v>52</v>
      </c>
      <c r="J16" s="38" t="s">
        <v>38</v>
      </c>
      <c r="K16" s="38" t="s">
        <v>39</v>
      </c>
      <c r="N16" s="133"/>
      <c r="O16" s="42">
        <v>2</v>
      </c>
      <c r="P16" s="43">
        <v>3050</v>
      </c>
      <c r="Q16" s="78" t="s">
        <v>64</v>
      </c>
      <c r="R16" s="42" t="s">
        <v>40</v>
      </c>
      <c r="S16" s="74">
        <f>+I36+I44</f>
        <v>90.035999999999987</v>
      </c>
    </row>
    <row r="17" spans="1:20" ht="30" x14ac:dyDescent="0.25">
      <c r="A17" s="41"/>
      <c r="B17" s="42">
        <v>1</v>
      </c>
      <c r="C17" s="43">
        <v>3009</v>
      </c>
      <c r="D17" s="49" t="s">
        <v>20</v>
      </c>
      <c r="E17" s="50" t="s">
        <v>40</v>
      </c>
      <c r="F17" s="44">
        <v>31.9</v>
      </c>
      <c r="G17" s="51">
        <v>0.6</v>
      </c>
      <c r="H17" s="51">
        <v>0.6</v>
      </c>
      <c r="I17" s="44">
        <f>F17*G17*H17</f>
        <v>11.483999999999998</v>
      </c>
      <c r="J17" s="45"/>
      <c r="K17" s="46"/>
      <c r="N17" s="124" t="s">
        <v>53</v>
      </c>
      <c r="O17" s="42">
        <v>1</v>
      </c>
      <c r="P17" s="43">
        <v>3009</v>
      </c>
      <c r="Q17" s="53" t="s">
        <v>20</v>
      </c>
      <c r="R17" s="42" t="s">
        <v>40</v>
      </c>
      <c r="S17" s="74">
        <f>+I54</f>
        <v>15.551999999999998</v>
      </c>
    </row>
    <row r="18" spans="1:20" ht="30.75" thickBot="1" x14ac:dyDescent="0.3">
      <c r="A18" s="41"/>
      <c r="B18" s="42">
        <v>2</v>
      </c>
      <c r="C18" s="43">
        <v>3050</v>
      </c>
      <c r="D18" s="78" t="s">
        <v>64</v>
      </c>
      <c r="E18" s="50" t="s">
        <v>40</v>
      </c>
      <c r="F18" s="44">
        <f>+F17</f>
        <v>31.9</v>
      </c>
      <c r="G18" s="51">
        <v>0.6</v>
      </c>
      <c r="H18" s="51">
        <v>0.6</v>
      </c>
      <c r="I18" s="44">
        <f>F18*G18*H18</f>
        <v>11.483999999999998</v>
      </c>
      <c r="J18" s="45"/>
      <c r="K18" s="46"/>
      <c r="N18" s="125"/>
      <c r="O18" s="70">
        <v>2</v>
      </c>
      <c r="P18" s="69">
        <v>3050</v>
      </c>
      <c r="Q18" s="96" t="s">
        <v>64</v>
      </c>
      <c r="R18" s="70" t="s">
        <v>40</v>
      </c>
      <c r="S18" s="75">
        <f>+I55</f>
        <v>15.551999999999998</v>
      </c>
    </row>
    <row r="19" spans="1:20" ht="30" x14ac:dyDescent="0.25">
      <c r="A19" s="48"/>
      <c r="B19" s="42">
        <v>3</v>
      </c>
      <c r="C19" s="43"/>
      <c r="D19" s="73" t="s">
        <v>60</v>
      </c>
      <c r="E19" s="42" t="s">
        <v>41</v>
      </c>
      <c r="F19" s="44">
        <f>+F18</f>
        <v>31.9</v>
      </c>
      <c r="G19" s="51"/>
      <c r="H19" s="51"/>
      <c r="I19" s="44"/>
      <c r="J19" s="45"/>
      <c r="K19" s="46"/>
      <c r="M19" s="86"/>
      <c r="N19" s="146" t="s">
        <v>70</v>
      </c>
      <c r="O19" s="88"/>
      <c r="P19" s="89"/>
      <c r="Q19" s="53" t="s">
        <v>20</v>
      </c>
      <c r="R19" s="42" t="s">
        <v>40</v>
      </c>
      <c r="S19" s="74">
        <f>+S9+S11+S13+S15+S17</f>
        <v>139.78799999999998</v>
      </c>
      <c r="T19" s="86"/>
    </row>
    <row r="20" spans="1:20" ht="30.75" thickBot="1" x14ac:dyDescent="0.3">
      <c r="A20" s="52"/>
      <c r="B20" s="43"/>
      <c r="C20" s="43"/>
      <c r="D20" s="78"/>
      <c r="E20" s="54"/>
      <c r="F20" s="44"/>
      <c r="G20" s="55"/>
      <c r="H20" s="55"/>
      <c r="I20" s="55"/>
      <c r="J20" s="45"/>
      <c r="K20" s="46"/>
      <c r="M20" s="86"/>
      <c r="N20" s="147"/>
      <c r="O20" s="148"/>
      <c r="P20" s="149"/>
      <c r="Q20" s="96" t="s">
        <v>64</v>
      </c>
      <c r="R20" s="70" t="s">
        <v>40</v>
      </c>
      <c r="S20" s="75">
        <f>+S10+S12+S14+S16+S18</f>
        <v>139.78799999999998</v>
      </c>
      <c r="T20" s="86"/>
    </row>
    <row r="21" spans="1:20" x14ac:dyDescent="0.25">
      <c r="M21" s="86"/>
      <c r="N21" s="99"/>
      <c r="O21" s="88"/>
      <c r="P21" s="89"/>
      <c r="Q21" s="80"/>
      <c r="R21" s="88"/>
      <c r="S21" s="90"/>
      <c r="T21" s="86"/>
    </row>
    <row r="22" spans="1:20" x14ac:dyDescent="0.25">
      <c r="M22" s="86"/>
      <c r="N22" s="99"/>
      <c r="O22" s="89"/>
      <c r="P22" s="89"/>
      <c r="Q22" s="80"/>
      <c r="R22" s="91"/>
      <c r="S22" s="100"/>
      <c r="T22" s="86"/>
    </row>
    <row r="23" spans="1:20" x14ac:dyDescent="0.25">
      <c r="A23" s="127" t="s">
        <v>43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9"/>
      <c r="M23" s="86"/>
      <c r="N23" s="99"/>
      <c r="O23" s="89"/>
      <c r="P23" s="89"/>
      <c r="Q23" s="93"/>
      <c r="R23" s="88"/>
      <c r="S23" s="92"/>
      <c r="T23" s="86"/>
    </row>
    <row r="24" spans="1:20" ht="24" customHeight="1" thickBot="1" x14ac:dyDescent="0.3">
      <c r="A24" s="37" t="s">
        <v>31</v>
      </c>
      <c r="B24" s="37" t="s">
        <v>32</v>
      </c>
      <c r="C24" s="37" t="s">
        <v>33</v>
      </c>
      <c r="D24" s="37" t="s">
        <v>34</v>
      </c>
      <c r="E24" s="38" t="s">
        <v>10</v>
      </c>
      <c r="F24" s="39" t="s">
        <v>35</v>
      </c>
      <c r="G24" s="38" t="s">
        <v>36</v>
      </c>
      <c r="H24" s="38" t="s">
        <v>37</v>
      </c>
      <c r="I24" s="38" t="s">
        <v>52</v>
      </c>
      <c r="J24" s="38" t="s">
        <v>38</v>
      </c>
      <c r="K24" s="38" t="s">
        <v>39</v>
      </c>
      <c r="M24" s="87"/>
      <c r="N24" s="123" t="s">
        <v>69</v>
      </c>
      <c r="O24" s="123"/>
      <c r="P24" s="123"/>
      <c r="Q24" s="123"/>
      <c r="R24" s="123"/>
      <c r="S24" s="123"/>
      <c r="T24" s="87"/>
    </row>
    <row r="25" spans="1:20" ht="30.75" thickBot="1" x14ac:dyDescent="0.3">
      <c r="A25" s="41"/>
      <c r="B25" s="42">
        <v>1</v>
      </c>
      <c r="C25" s="43">
        <v>3009</v>
      </c>
      <c r="D25" s="49" t="s">
        <v>20</v>
      </c>
      <c r="E25" s="50" t="s">
        <v>40</v>
      </c>
      <c r="F25" s="44">
        <v>20.5</v>
      </c>
      <c r="G25" s="51">
        <v>0.6</v>
      </c>
      <c r="H25" s="51">
        <v>0.6</v>
      </c>
      <c r="I25" s="44">
        <f>F25*G25*H25</f>
        <v>7.379999999999999</v>
      </c>
      <c r="J25" s="45"/>
      <c r="K25" s="46"/>
      <c r="M25" s="87"/>
      <c r="N25" s="101" t="s">
        <v>47</v>
      </c>
      <c r="O25" s="67" t="s">
        <v>32</v>
      </c>
      <c r="P25" s="67" t="s">
        <v>33</v>
      </c>
      <c r="Q25" s="67" t="s">
        <v>34</v>
      </c>
      <c r="R25" s="67" t="s">
        <v>10</v>
      </c>
      <c r="S25" s="68" t="s">
        <v>49</v>
      </c>
      <c r="T25" s="87"/>
    </row>
    <row r="26" spans="1:20" ht="30" x14ac:dyDescent="0.25">
      <c r="A26" s="41"/>
      <c r="B26" s="42">
        <v>2</v>
      </c>
      <c r="C26" s="43">
        <v>3050</v>
      </c>
      <c r="D26" s="78" t="s">
        <v>64</v>
      </c>
      <c r="E26" s="50" t="s">
        <v>40</v>
      </c>
      <c r="F26" s="44">
        <f>+F25</f>
        <v>20.5</v>
      </c>
      <c r="G26" s="51">
        <v>0.6</v>
      </c>
      <c r="H26" s="51">
        <v>0.6</v>
      </c>
      <c r="I26" s="44">
        <f>F26*G26*H26</f>
        <v>7.379999999999999</v>
      </c>
      <c r="J26" s="45"/>
      <c r="K26" s="46"/>
      <c r="M26" s="87"/>
      <c r="N26" s="81" t="s">
        <v>48</v>
      </c>
      <c r="O26" s="82"/>
      <c r="P26" s="83"/>
      <c r="Q26" s="95" t="s">
        <v>60</v>
      </c>
      <c r="R26" s="82" t="s">
        <v>41</v>
      </c>
      <c r="S26" s="97">
        <f>+F12</f>
        <v>42.6</v>
      </c>
      <c r="T26" s="87"/>
    </row>
    <row r="27" spans="1:20" ht="15.75" x14ac:dyDescent="0.25">
      <c r="A27" s="48"/>
      <c r="B27" s="42">
        <v>3</v>
      </c>
      <c r="C27" s="43"/>
      <c r="D27" s="73" t="s">
        <v>60</v>
      </c>
      <c r="E27" s="50" t="s">
        <v>41</v>
      </c>
      <c r="F27" s="44">
        <v>20.5</v>
      </c>
      <c r="G27" s="51"/>
      <c r="H27" s="51"/>
      <c r="I27" s="44"/>
      <c r="J27" s="45"/>
      <c r="K27" s="46"/>
      <c r="M27" s="87"/>
      <c r="N27" s="76" t="s">
        <v>50</v>
      </c>
      <c r="O27" s="31"/>
      <c r="P27" s="31"/>
      <c r="Q27" s="78" t="s">
        <v>60</v>
      </c>
      <c r="R27" s="42" t="s">
        <v>41</v>
      </c>
      <c r="S27" s="77">
        <f>+F19</f>
        <v>31.9</v>
      </c>
      <c r="T27" s="87"/>
    </row>
    <row r="28" spans="1:20" ht="15.75" customHeight="1" x14ac:dyDescent="0.25">
      <c r="A28" s="52"/>
      <c r="B28" s="43"/>
      <c r="C28" s="43"/>
      <c r="D28" s="78"/>
      <c r="E28" s="54"/>
      <c r="F28" s="44"/>
      <c r="G28" s="55"/>
      <c r="H28" s="55"/>
      <c r="I28" s="55"/>
      <c r="J28" s="45"/>
      <c r="K28" s="46"/>
      <c r="M28" s="87"/>
      <c r="N28" s="76" t="s">
        <v>51</v>
      </c>
      <c r="O28" s="31"/>
      <c r="P28" s="31"/>
      <c r="Q28" s="78" t="s">
        <v>60</v>
      </c>
      <c r="R28" s="42" t="s">
        <v>41</v>
      </c>
      <c r="S28" s="77">
        <f>+F27</f>
        <v>20.5</v>
      </c>
      <c r="T28" s="87"/>
    </row>
    <row r="29" spans="1:20" ht="15.75" x14ac:dyDescent="0.25">
      <c r="A29" s="59"/>
      <c r="B29" s="60"/>
      <c r="C29" s="60"/>
      <c r="D29" s="61"/>
      <c r="E29" s="62"/>
      <c r="F29" s="63"/>
      <c r="G29" s="64"/>
      <c r="H29" s="64"/>
      <c r="I29" s="64"/>
      <c r="J29" s="65"/>
      <c r="K29" s="66"/>
      <c r="M29" s="87"/>
      <c r="N29" s="76" t="s">
        <v>62</v>
      </c>
      <c r="O29" s="42"/>
      <c r="P29" s="43"/>
      <c r="Q29" s="78" t="s">
        <v>68</v>
      </c>
      <c r="R29" s="42" t="s">
        <v>63</v>
      </c>
      <c r="S29" s="77">
        <v>1</v>
      </c>
      <c r="T29" s="87"/>
    </row>
    <row r="30" spans="1:20" ht="14.45" customHeight="1" x14ac:dyDescent="0.25">
      <c r="A30" s="130" t="s">
        <v>44</v>
      </c>
      <c r="B30" s="130"/>
      <c r="C30" s="130"/>
      <c r="D30" s="130"/>
      <c r="E30" s="131" t="s">
        <v>27</v>
      </c>
      <c r="F30" s="131"/>
      <c r="G30" s="131"/>
      <c r="H30" s="132"/>
      <c r="I30" s="132"/>
      <c r="J30" s="132"/>
      <c r="K30" s="132"/>
      <c r="M30" s="87"/>
      <c r="N30" s="76" t="s">
        <v>61</v>
      </c>
      <c r="O30" s="42"/>
      <c r="P30" s="43"/>
      <c r="Q30" s="78" t="s">
        <v>68</v>
      </c>
      <c r="R30" s="42" t="s">
        <v>63</v>
      </c>
      <c r="S30" s="77">
        <v>1</v>
      </c>
      <c r="T30" s="87"/>
    </row>
    <row r="31" spans="1:20" ht="14.45" customHeight="1" x14ac:dyDescent="0.25">
      <c r="A31" s="130"/>
      <c r="B31" s="130"/>
      <c r="C31" s="130"/>
      <c r="D31" s="130"/>
      <c r="E31" s="130" t="s">
        <v>28</v>
      </c>
      <c r="F31" s="130"/>
      <c r="G31" s="130"/>
      <c r="H31" s="130" t="s">
        <v>29</v>
      </c>
      <c r="I31" s="130"/>
      <c r="J31" s="130"/>
      <c r="K31" s="130"/>
      <c r="M31" s="87"/>
      <c r="N31" s="122" t="s">
        <v>53</v>
      </c>
      <c r="O31" s="31"/>
      <c r="P31" s="31"/>
      <c r="Q31" s="78" t="s">
        <v>60</v>
      </c>
      <c r="R31" s="42" t="s">
        <v>41</v>
      </c>
      <c r="S31" s="77">
        <f>+F37</f>
        <v>66.099999999999994</v>
      </c>
      <c r="T31" s="87"/>
    </row>
    <row r="32" spans="1:20" ht="26.45" customHeight="1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M32" s="87"/>
      <c r="N32" s="122"/>
      <c r="O32" s="31"/>
      <c r="P32" s="31"/>
      <c r="Q32" s="78" t="s">
        <v>59</v>
      </c>
      <c r="R32" s="42" t="s">
        <v>41</v>
      </c>
      <c r="S32" s="77">
        <f>+F45</f>
        <v>184</v>
      </c>
      <c r="T32" s="87"/>
    </row>
    <row r="33" spans="1:20" ht="15.75" thickBot="1" x14ac:dyDescent="0.3">
      <c r="A33" s="127" t="s">
        <v>65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9"/>
      <c r="M33" s="87"/>
      <c r="N33" s="84" t="s">
        <v>54</v>
      </c>
      <c r="O33" s="85"/>
      <c r="P33" s="85"/>
      <c r="Q33" s="96" t="s">
        <v>60</v>
      </c>
      <c r="R33" s="70" t="s">
        <v>41</v>
      </c>
      <c r="S33" s="98">
        <f>+F56</f>
        <v>43.2</v>
      </c>
      <c r="T33" s="87"/>
    </row>
    <row r="34" spans="1:20" x14ac:dyDescent="0.25">
      <c r="A34" s="37" t="s">
        <v>31</v>
      </c>
      <c r="B34" s="37" t="s">
        <v>32</v>
      </c>
      <c r="C34" s="37" t="s">
        <v>33</v>
      </c>
      <c r="D34" s="37" t="s">
        <v>34</v>
      </c>
      <c r="E34" s="38" t="s">
        <v>10</v>
      </c>
      <c r="F34" s="39" t="s">
        <v>35</v>
      </c>
      <c r="G34" s="38" t="s">
        <v>36</v>
      </c>
      <c r="H34" s="38" t="s">
        <v>37</v>
      </c>
      <c r="I34" s="38" t="s">
        <v>52</v>
      </c>
      <c r="J34" s="38" t="s">
        <v>38</v>
      </c>
      <c r="K34" s="38" t="s">
        <v>39</v>
      </c>
      <c r="M34" s="87"/>
      <c r="T34" s="87"/>
    </row>
    <row r="35" spans="1:20" ht="30" x14ac:dyDescent="0.25">
      <c r="A35" s="41"/>
      <c r="B35" s="42">
        <v>1</v>
      </c>
      <c r="C35" s="43">
        <v>3009</v>
      </c>
      <c r="D35" s="49" t="s">
        <v>20</v>
      </c>
      <c r="E35" s="50" t="s">
        <v>40</v>
      </c>
      <c r="F35" s="44">
        <f>7.3+27.8+31</f>
        <v>66.099999999999994</v>
      </c>
      <c r="G35" s="51">
        <v>0.6</v>
      </c>
      <c r="H35" s="51">
        <v>0.6</v>
      </c>
      <c r="I35" s="44">
        <f>F35*G35*H35</f>
        <v>23.795999999999996</v>
      </c>
      <c r="J35" s="45"/>
      <c r="K35" s="46"/>
      <c r="M35" s="87"/>
      <c r="T35" s="87"/>
    </row>
    <row r="36" spans="1:20" ht="35.25" customHeight="1" x14ac:dyDescent="0.25">
      <c r="A36" s="41"/>
      <c r="B36" s="79">
        <v>2</v>
      </c>
      <c r="C36" s="43">
        <v>3050</v>
      </c>
      <c r="D36" s="78" t="s">
        <v>64</v>
      </c>
      <c r="E36" s="50" t="s">
        <v>40</v>
      </c>
      <c r="F36" s="44">
        <f>+F35</f>
        <v>66.099999999999994</v>
      </c>
      <c r="G36" s="51">
        <v>0.6</v>
      </c>
      <c r="H36" s="51">
        <v>0.6</v>
      </c>
      <c r="I36" s="44">
        <f>F36*G36*H36</f>
        <v>23.795999999999996</v>
      </c>
      <c r="J36" s="45"/>
      <c r="K36" s="46"/>
      <c r="M36" s="87"/>
      <c r="N36" s="94"/>
      <c r="O36" s="89"/>
      <c r="P36" s="89"/>
      <c r="Q36" s="93"/>
      <c r="R36" s="88"/>
      <c r="S36" s="92"/>
      <c r="T36" s="87"/>
    </row>
    <row r="37" spans="1:20" ht="15.75" x14ac:dyDescent="0.25">
      <c r="A37" s="48"/>
      <c r="B37" s="42">
        <v>3</v>
      </c>
      <c r="C37" s="43"/>
      <c r="D37" s="73" t="s">
        <v>60</v>
      </c>
      <c r="E37" s="50" t="s">
        <v>41</v>
      </c>
      <c r="F37" s="44">
        <f>+F36</f>
        <v>66.099999999999994</v>
      </c>
      <c r="G37" s="51"/>
      <c r="H37" s="51"/>
      <c r="I37" s="44"/>
      <c r="J37" s="45"/>
      <c r="K37" s="46"/>
      <c r="M37" s="87"/>
      <c r="N37" s="87"/>
      <c r="O37" s="87"/>
      <c r="P37" s="87"/>
      <c r="Q37" s="87"/>
      <c r="R37" s="87"/>
      <c r="S37" s="87"/>
      <c r="T37" s="87"/>
    </row>
    <row r="38" spans="1:20" ht="15.75" x14ac:dyDescent="0.25">
      <c r="A38" s="52"/>
      <c r="B38" s="43"/>
      <c r="C38" s="43"/>
      <c r="D38" s="78"/>
      <c r="E38" s="54"/>
      <c r="F38" s="44"/>
      <c r="G38" s="55"/>
      <c r="H38" s="55"/>
      <c r="I38" s="55"/>
      <c r="J38" s="45"/>
      <c r="K38" s="46"/>
    </row>
    <row r="41" spans="1:20" x14ac:dyDescent="0.25">
      <c r="A41" s="127" t="s">
        <v>66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9"/>
    </row>
    <row r="42" spans="1:20" x14ac:dyDescent="0.25">
      <c r="A42" s="37" t="s">
        <v>31</v>
      </c>
      <c r="B42" s="37" t="s">
        <v>32</v>
      </c>
      <c r="C42" s="37" t="s">
        <v>33</v>
      </c>
      <c r="D42" s="37" t="s">
        <v>34</v>
      </c>
      <c r="E42" s="38" t="s">
        <v>10</v>
      </c>
      <c r="F42" s="39" t="s">
        <v>35</v>
      </c>
      <c r="G42" s="38" t="s">
        <v>36</v>
      </c>
      <c r="H42" s="38" t="s">
        <v>37</v>
      </c>
      <c r="I42" s="38" t="s">
        <v>52</v>
      </c>
      <c r="J42" s="38" t="s">
        <v>38</v>
      </c>
      <c r="K42" s="38" t="s">
        <v>39</v>
      </c>
    </row>
    <row r="43" spans="1:20" ht="30" x14ac:dyDescent="0.25">
      <c r="A43" s="41"/>
      <c r="B43" s="42">
        <v>1</v>
      </c>
      <c r="C43" s="43">
        <v>3009</v>
      </c>
      <c r="D43" s="49" t="s">
        <v>20</v>
      </c>
      <c r="E43" s="50" t="s">
        <v>40</v>
      </c>
      <c r="F43" s="44">
        <f>44.7+95.5+43.8</f>
        <v>184</v>
      </c>
      <c r="G43" s="51">
        <v>0.6</v>
      </c>
      <c r="H43" s="51">
        <v>0.6</v>
      </c>
      <c r="I43" s="44">
        <f>F43*G43*H43</f>
        <v>66.239999999999995</v>
      </c>
      <c r="J43" s="45"/>
      <c r="K43" s="46"/>
    </row>
    <row r="44" spans="1:20" ht="30" x14ac:dyDescent="0.25">
      <c r="A44" s="41"/>
      <c r="B44" s="79">
        <v>2</v>
      </c>
      <c r="C44" s="43">
        <v>3050</v>
      </c>
      <c r="D44" s="78" t="s">
        <v>64</v>
      </c>
      <c r="E44" s="50" t="s">
        <v>40</v>
      </c>
      <c r="F44" s="44">
        <f>+F43</f>
        <v>184</v>
      </c>
      <c r="G44" s="51">
        <v>0.6</v>
      </c>
      <c r="H44" s="51">
        <v>0.6</v>
      </c>
      <c r="I44" s="44">
        <f>F44*G44*H44</f>
        <v>66.239999999999995</v>
      </c>
      <c r="J44" s="45"/>
      <c r="K44" s="46"/>
    </row>
    <row r="45" spans="1:20" ht="15.75" x14ac:dyDescent="0.25">
      <c r="A45" s="48"/>
      <c r="B45" s="43">
        <v>3</v>
      </c>
      <c r="C45" s="43"/>
      <c r="D45" s="73" t="s">
        <v>59</v>
      </c>
      <c r="E45" s="50" t="s">
        <v>41</v>
      </c>
      <c r="F45" s="44">
        <f>+F44</f>
        <v>184</v>
      </c>
      <c r="G45" s="55"/>
      <c r="H45" s="55"/>
      <c r="I45" s="55"/>
      <c r="J45" s="45"/>
      <c r="K45" s="46"/>
    </row>
    <row r="46" spans="1:20" ht="15.75" x14ac:dyDescent="0.25">
      <c r="A46" s="52"/>
      <c r="B46" s="43"/>
      <c r="C46" s="43"/>
      <c r="D46" s="78"/>
      <c r="E46" s="54"/>
      <c r="F46" s="44"/>
      <c r="G46" s="55"/>
      <c r="H46" s="55"/>
      <c r="I46" s="55"/>
      <c r="J46" s="45"/>
      <c r="K46" s="46"/>
    </row>
    <row r="49" spans="1:11" x14ac:dyDescent="0.25">
      <c r="A49" s="130" t="s">
        <v>45</v>
      </c>
      <c r="B49" s="130"/>
      <c r="C49" s="130"/>
      <c r="D49" s="130"/>
      <c r="E49" s="131" t="s">
        <v>27</v>
      </c>
      <c r="F49" s="131"/>
      <c r="G49" s="131"/>
      <c r="H49" s="132"/>
      <c r="I49" s="132"/>
      <c r="J49" s="132"/>
      <c r="K49" s="132"/>
    </row>
    <row r="50" spans="1:11" x14ac:dyDescent="0.25">
      <c r="A50" s="130"/>
      <c r="B50" s="130"/>
      <c r="C50" s="130"/>
      <c r="D50" s="130"/>
      <c r="E50" s="130" t="s">
        <v>28</v>
      </c>
      <c r="F50" s="130"/>
      <c r="G50" s="130"/>
      <c r="H50" s="130" t="s">
        <v>29</v>
      </c>
      <c r="I50" s="130"/>
      <c r="J50" s="130"/>
      <c r="K50" s="130"/>
    </row>
    <row r="51" spans="1:11" x14ac:dyDescent="0.2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</row>
    <row r="52" spans="1:11" x14ac:dyDescent="0.25">
      <c r="A52" s="127" t="s">
        <v>67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9"/>
    </row>
    <row r="53" spans="1:11" x14ac:dyDescent="0.25">
      <c r="A53" s="37" t="s">
        <v>31</v>
      </c>
      <c r="B53" s="37" t="s">
        <v>32</v>
      </c>
      <c r="C53" s="37" t="s">
        <v>33</v>
      </c>
      <c r="D53" s="37" t="s">
        <v>34</v>
      </c>
      <c r="E53" s="38" t="s">
        <v>10</v>
      </c>
      <c r="F53" s="39" t="s">
        <v>35</v>
      </c>
      <c r="G53" s="38" t="s">
        <v>36</v>
      </c>
      <c r="H53" s="38" t="s">
        <v>37</v>
      </c>
      <c r="I53" s="38" t="s">
        <v>52</v>
      </c>
      <c r="J53" s="38" t="s">
        <v>38</v>
      </c>
      <c r="K53" s="38" t="s">
        <v>39</v>
      </c>
    </row>
    <row r="54" spans="1:11" ht="30" x14ac:dyDescent="0.25">
      <c r="A54" s="41"/>
      <c r="B54" s="42">
        <v>1</v>
      </c>
      <c r="C54" s="43">
        <v>3009</v>
      </c>
      <c r="D54" s="49" t="s">
        <v>20</v>
      </c>
      <c r="E54" s="50" t="s">
        <v>40</v>
      </c>
      <c r="F54" s="44">
        <f>19.4+15.9+7.9</f>
        <v>43.199999999999996</v>
      </c>
      <c r="G54" s="51">
        <v>0.6</v>
      </c>
      <c r="H54" s="51">
        <v>0.6</v>
      </c>
      <c r="I54" s="44">
        <f>F54*G54*H54</f>
        <v>15.551999999999998</v>
      </c>
      <c r="J54" s="45"/>
      <c r="K54" s="46"/>
    </row>
    <row r="55" spans="1:11" ht="30" x14ac:dyDescent="0.25">
      <c r="A55" s="41"/>
      <c r="B55" s="79">
        <v>2</v>
      </c>
      <c r="C55" s="43">
        <v>3050</v>
      </c>
      <c r="D55" s="78" t="s">
        <v>64</v>
      </c>
      <c r="E55" s="50" t="s">
        <v>40</v>
      </c>
      <c r="F55" s="44">
        <f>19.4+15.9+7.9</f>
        <v>43.199999999999996</v>
      </c>
      <c r="G55" s="51">
        <v>0.6</v>
      </c>
      <c r="H55" s="51">
        <v>0.6</v>
      </c>
      <c r="I55" s="44">
        <f>F55*G55*H55</f>
        <v>15.551999999999998</v>
      </c>
      <c r="J55" s="45"/>
      <c r="K55" s="46"/>
    </row>
    <row r="56" spans="1:11" ht="15.75" x14ac:dyDescent="0.25">
      <c r="A56" s="48"/>
      <c r="B56" s="42">
        <v>3</v>
      </c>
      <c r="C56" s="43"/>
      <c r="D56" s="73" t="s">
        <v>60</v>
      </c>
      <c r="E56" s="50" t="s">
        <v>41</v>
      </c>
      <c r="F56" s="44">
        <v>43.2</v>
      </c>
      <c r="G56" s="51"/>
      <c r="H56" s="51"/>
      <c r="I56" s="44"/>
      <c r="J56" s="45"/>
      <c r="K56" s="46"/>
    </row>
    <row r="57" spans="1:11" ht="15.75" x14ac:dyDescent="0.25">
      <c r="A57" s="52"/>
      <c r="B57" s="43"/>
      <c r="C57" s="43"/>
      <c r="D57" s="78"/>
      <c r="E57" s="54"/>
      <c r="F57" s="44"/>
      <c r="G57" s="55"/>
      <c r="H57" s="55"/>
      <c r="I57" s="55"/>
      <c r="J57" s="45"/>
      <c r="K57" s="46"/>
    </row>
    <row r="58" spans="1:11" x14ac:dyDescent="0.25">
      <c r="E58"/>
      <c r="H58"/>
      <c r="J58"/>
      <c r="K58"/>
    </row>
    <row r="59" spans="1:11" x14ac:dyDescent="0.25">
      <c r="E59"/>
      <c r="H59"/>
      <c r="J59"/>
      <c r="K59"/>
    </row>
    <row r="60" spans="1:11" x14ac:dyDescent="0.25">
      <c r="E60"/>
      <c r="H60"/>
      <c r="J60"/>
      <c r="K60"/>
    </row>
    <row r="61" spans="1:11" x14ac:dyDescent="0.25">
      <c r="E61"/>
      <c r="H61"/>
      <c r="J61"/>
      <c r="K61"/>
    </row>
    <row r="62" spans="1:11" x14ac:dyDescent="0.25">
      <c r="E62"/>
      <c r="H62"/>
      <c r="J62"/>
      <c r="K62"/>
    </row>
    <row r="63" spans="1:11" x14ac:dyDescent="0.25">
      <c r="E63"/>
      <c r="H63"/>
      <c r="J63"/>
      <c r="K63"/>
    </row>
  </sheetData>
  <mergeCells count="34">
    <mergeCell ref="N15:N16"/>
    <mergeCell ref="N19:N20"/>
    <mergeCell ref="A15:K15"/>
    <mergeCell ref="A23:K23"/>
    <mergeCell ref="A30:D32"/>
    <mergeCell ref="E30:G30"/>
    <mergeCell ref="H30:K30"/>
    <mergeCell ref="E31:G32"/>
    <mergeCell ref="H31:K32"/>
    <mergeCell ref="A1:K2"/>
    <mergeCell ref="A3:D3"/>
    <mergeCell ref="E3:I3"/>
    <mergeCell ref="J3:K3"/>
    <mergeCell ref="A5:D7"/>
    <mergeCell ref="E5:G5"/>
    <mergeCell ref="H5:K5"/>
    <mergeCell ref="E6:G7"/>
    <mergeCell ref="H6:K7"/>
    <mergeCell ref="N31:N32"/>
    <mergeCell ref="N24:S24"/>
    <mergeCell ref="N17:N18"/>
    <mergeCell ref="N7:S7"/>
    <mergeCell ref="A52:K52"/>
    <mergeCell ref="A41:K41"/>
    <mergeCell ref="A49:D51"/>
    <mergeCell ref="E49:G49"/>
    <mergeCell ref="H49:K49"/>
    <mergeCell ref="N9:N10"/>
    <mergeCell ref="N11:N12"/>
    <mergeCell ref="N13:N14"/>
    <mergeCell ref="E50:G51"/>
    <mergeCell ref="H50:K51"/>
    <mergeCell ref="A33:K33"/>
    <mergeCell ref="A8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Cantidades </vt:lpstr>
      <vt:lpstr>GAS </vt:lpstr>
      <vt:lpstr>'Cantidades '!Área_de_impresión</vt:lpstr>
      <vt:lpstr>'Cantidades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Maryary Suned Quinche Sanchez</dc:creator>
  <cp:lastModifiedBy>Abelino García Guacaneme</cp:lastModifiedBy>
  <cp:lastPrinted>2018-06-29T21:20:17Z</cp:lastPrinted>
  <dcterms:created xsi:type="dcterms:W3CDTF">2018-06-18T21:48:50Z</dcterms:created>
  <dcterms:modified xsi:type="dcterms:W3CDTF">2022-03-14T23:29:59Z</dcterms:modified>
</cp:coreProperties>
</file>