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2A. EA DEFINITIVO V2\"/>
    </mc:Choice>
  </mc:AlternateContent>
  <xr:revisionPtr revIDLastSave="0" documentId="13_ncr:1_{5F4C722D-9899-4481-8652-77B40D767761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Matriz Identificación con proye" sheetId="10" r:id="rId1"/>
    <sheet name="Cable Aéreo" sheetId="17" r:id="rId2"/>
  </sheets>
  <externalReferences>
    <externalReference r:id="rId3"/>
  </externalReferences>
  <definedNames>
    <definedName name="_xlnm.Print_Area" localSheetId="1">'Cable Aéreo'!$A$1:$AT$26</definedName>
    <definedName name="_xlnm.Print_Area" localSheetId="0">'Matriz Identificación con proye'!$C$1:$L$21</definedName>
    <definedName name="Z_BBE90EF4_57DB_4C05_92DD_05040CD62813_.wvu.FilterData" localSheetId="1" hidden="1">'Cable Aéreo'!$D$6:$D$24</definedName>
    <definedName name="Z_BBE90EF4_57DB_4C05_92DD_05040CD62813_.wvu.PrintArea" localSheetId="1" hidden="1">'Cable Aéreo'!$A$1:$AT$26</definedName>
    <definedName name="Z_BBE90EF4_57DB_4C05_92DD_05040CD62813_.wvu.PrintArea" localSheetId="0" hidden="1">'Matriz Identificación con proye'!$C$1:$L$21</definedName>
  </definedNames>
  <calcPr calcId="181029"/>
  <customWorkbookViews>
    <customWorkbookView name="G" guid="{BBE90EF4-57DB-4C05-92DD-05040CD62813}" maximized="1" xWindow="-8" yWindow="-8" windowWidth="1382" windowHeight="744" activeSheetId="6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0" l="1"/>
  <c r="D26" i="17"/>
  <c r="D24" i="17"/>
  <c r="C24" i="17"/>
  <c r="AS24" i="17"/>
  <c r="AT24" i="17" s="1"/>
  <c r="D23" i="17"/>
  <c r="D22" i="17"/>
  <c r="D20" i="17"/>
  <c r="D17" i="17"/>
  <c r="D15" i="17"/>
  <c r="D14" i="17"/>
  <c r="D13" i="17"/>
  <c r="D12" i="17"/>
  <c r="D11" i="17"/>
  <c r="C26" i="17"/>
  <c r="B26" i="17"/>
  <c r="C23" i="17"/>
  <c r="C22" i="17"/>
  <c r="C20" i="17"/>
  <c r="C17" i="17"/>
  <c r="B17" i="17"/>
  <c r="AS17" i="17"/>
  <c r="AT17" i="17" s="1"/>
  <c r="AS23" i="17" l="1"/>
  <c r="AT23" i="17" s="1"/>
  <c r="AS26" i="17" l="1"/>
  <c r="AT26" i="17" s="1"/>
  <c r="AS22" i="17"/>
  <c r="AT22" i="17" s="1"/>
  <c r="B21" i="17"/>
  <c r="AS20" i="17"/>
  <c r="AT20" i="17" s="1"/>
  <c r="AS15" i="17"/>
  <c r="AT15" i="17" s="1"/>
  <c r="AS14" i="17"/>
  <c r="AT14" i="17" s="1"/>
  <c r="AS13" i="17"/>
  <c r="AT13" i="17" s="1"/>
  <c r="AS12" i="17"/>
  <c r="AT12" i="17" s="1"/>
  <c r="AS11" i="17"/>
  <c r="AT11" i="17" s="1"/>
  <c r="AV29" i="17" l="1"/>
  <c r="AV33" i="17"/>
  <c r="AV32" i="17"/>
  <c r="AV31" i="17"/>
  <c r="AV30" i="17"/>
  <c r="AU34" i="17" l="1"/>
  <c r="AU29" i="17" s="1"/>
  <c r="K17" i="10"/>
  <c r="AU33" i="17" l="1"/>
  <c r="AU32" i="17"/>
  <c r="AU30" i="17"/>
  <c r="AU31" i="17"/>
  <c r="K10" i="10"/>
  <c r="AV34" i="17" l="1"/>
  <c r="K12" i="10"/>
  <c r="K21" i="10" l="1"/>
  <c r="K19" i="10"/>
  <c r="K15" i="10"/>
  <c r="C14" i="10"/>
  <c r="C16" i="10" s="1"/>
</calcChain>
</file>

<file path=xl/sharedStrings.xml><?xml version="1.0" encoding="utf-8"?>
<sst xmlns="http://schemas.openxmlformats.org/spreadsheetml/2006/main" count="137" uniqueCount="102">
  <si>
    <t>1.1</t>
  </si>
  <si>
    <t>2.1</t>
  </si>
  <si>
    <t>3.1</t>
  </si>
  <si>
    <t>Calidad del Aire</t>
  </si>
  <si>
    <t>Paisaje</t>
  </si>
  <si>
    <t>MEDIO BIÓTICO</t>
  </si>
  <si>
    <t>Flora</t>
  </si>
  <si>
    <t>Vegetación</t>
  </si>
  <si>
    <t>Fauna</t>
  </si>
  <si>
    <t>Especies</t>
  </si>
  <si>
    <t>Hábitat</t>
  </si>
  <si>
    <t>Identificacion</t>
  </si>
  <si>
    <t>ELEMENTOS Y ASPECTOS AMBIENTALES</t>
  </si>
  <si>
    <t>IMPACTOS</t>
  </si>
  <si>
    <t>MEDIO ABIÓTICO</t>
  </si>
  <si>
    <t>ACTIVIDADES</t>
  </si>
  <si>
    <t>VALORACIÓN DEL IMPACTO</t>
  </si>
  <si>
    <t>Intensidad (In)</t>
  </si>
  <si>
    <t>Extensión (Ex)</t>
  </si>
  <si>
    <t>Momento (Mo)</t>
  </si>
  <si>
    <t>Persistencia (Pe)</t>
  </si>
  <si>
    <t>Reversibilidad (Rv)</t>
  </si>
  <si>
    <t>Recuperabilidad (Mc)</t>
  </si>
  <si>
    <t>Sinergia (Si)</t>
  </si>
  <si>
    <t>Acumulación (Ac)</t>
  </si>
  <si>
    <t>Efecto (Ef)</t>
  </si>
  <si>
    <t>Periodicidad (Pr)</t>
  </si>
  <si>
    <t>Resilencia (Rs)</t>
  </si>
  <si>
    <t>Compatible</t>
  </si>
  <si>
    <t>Moderado</t>
  </si>
  <si>
    <t>Severo</t>
  </si>
  <si>
    <t>Crítico</t>
  </si>
  <si>
    <t>2 - Media</t>
  </si>
  <si>
    <t>4 - Alta</t>
  </si>
  <si>
    <t>8 - Muy alta</t>
  </si>
  <si>
    <t>1 - Puntual</t>
  </si>
  <si>
    <t>2 - Local</t>
  </si>
  <si>
    <t>4 - Extenso</t>
  </si>
  <si>
    <t>(+) 4 - Crítico</t>
  </si>
  <si>
    <t>1- Largo plazo</t>
  </si>
  <si>
    <t>2 - Mediano plazo</t>
  </si>
  <si>
    <t>3 - Corto plazo</t>
  </si>
  <si>
    <t>4 - Inmediato</t>
  </si>
  <si>
    <t>1 - Fugaz</t>
  </si>
  <si>
    <t>2 - temporal</t>
  </si>
  <si>
    <t>4 - Permanente</t>
  </si>
  <si>
    <t>1 - Corto plazo</t>
  </si>
  <si>
    <t>4 - Irreversible</t>
  </si>
  <si>
    <t>1 - Inmediato</t>
  </si>
  <si>
    <t>4 - Mitigable o compensable</t>
  </si>
  <si>
    <t>8 - Irrecuperable</t>
  </si>
  <si>
    <t>1 - Sin sinergismo</t>
  </si>
  <si>
    <t>2 - Sinergismo moderaado</t>
  </si>
  <si>
    <t>4 - Altamente sinérgico</t>
  </si>
  <si>
    <t>1 - Simple</t>
  </si>
  <si>
    <t>2 - Acumulativo</t>
  </si>
  <si>
    <t>1 - Indirecto</t>
  </si>
  <si>
    <t>2 - Directo</t>
  </si>
  <si>
    <t>1 - Irregular y discontinuos</t>
  </si>
  <si>
    <t>2 - Periodicos</t>
  </si>
  <si>
    <t>1 - Tolerante</t>
  </si>
  <si>
    <t>2 - Sensible</t>
  </si>
  <si>
    <t>4 - Intolerante</t>
  </si>
  <si>
    <t>5.1</t>
  </si>
  <si>
    <t xml:space="preserve">MATRIZ  DE EVALUACION DE IMPACTOS CON PROYECTO   </t>
  </si>
  <si>
    <t xml:space="preserve">(+1) Benéfico </t>
  </si>
  <si>
    <t xml:space="preserve">(-1) Perjudicial </t>
  </si>
  <si>
    <t>4 - Continuos</t>
  </si>
  <si>
    <t>1 - Baja</t>
  </si>
  <si>
    <t>12 - Total</t>
  </si>
  <si>
    <t>8 - Total</t>
  </si>
  <si>
    <t>Importancia (I)
I = +/-(3In + 2Ex + Mo + Pe + Rv + Si + Ac + Ef + Pr + Mc + Rs)</t>
  </si>
  <si>
    <t>Impacto positivo</t>
  </si>
  <si>
    <t xml:space="preserve">IMPACTOS AMBIENTALES </t>
  </si>
  <si>
    <t>COMPONENTE Y ELEMENTOS  AMBIENTALES</t>
  </si>
  <si>
    <t xml:space="preserve">Atmósfera </t>
  </si>
  <si>
    <t xml:space="preserve">Niveles de presión sonora </t>
  </si>
  <si>
    <t>Integridad paisajística</t>
  </si>
  <si>
    <t xml:space="preserve">Servicios ecosistemicos </t>
  </si>
  <si>
    <t>Alteración a la calidad del aire</t>
  </si>
  <si>
    <t xml:space="preserve">Alteración en los niveles de presión sonora </t>
  </si>
  <si>
    <t>X</t>
  </si>
  <si>
    <t>CONSORCIO CS</t>
  </si>
  <si>
    <t>TOTAL IINTERACCIONES</t>
  </si>
  <si>
    <t>1.2</t>
  </si>
  <si>
    <t>Actividades Economicas Formales</t>
  </si>
  <si>
    <t>Operación vehicular actual</t>
  </si>
  <si>
    <t>Presencia de Espacios Verdes</t>
  </si>
  <si>
    <t>ACTIVIDADES ACTUALES</t>
  </si>
  <si>
    <t>MATRIZ  DE IDENTIFICACION DE IMPACTOS SIN PROYECTO</t>
  </si>
  <si>
    <t>Establecimiento de especies arboreas</t>
  </si>
  <si>
    <t xml:space="preserve">servicios ecosistemicos </t>
  </si>
  <si>
    <t>Incremento de especies sinantropicas</t>
  </si>
  <si>
    <t>Afectación de fauna</t>
  </si>
  <si>
    <t>Calidad paisajistica</t>
  </si>
  <si>
    <t>4.1</t>
  </si>
  <si>
    <t>Establecimiento de habitat para aves</t>
  </si>
  <si>
    <t>4.2</t>
  </si>
  <si>
    <t>4.3</t>
  </si>
  <si>
    <t>No.</t>
  </si>
  <si>
    <t>Actividades Comerciales, deportivas e Institucionales</t>
  </si>
  <si>
    <t xml:space="preserve">Impactos
Evaluación Sin Proyecto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</si>
</sst>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4"/>
      <name val="Arial"/>
      <family val="2"/>
    </font>
    <font>
      <b/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9" xfId="0" applyFont="1" applyFill="1" applyBorder="1" applyAlignment="1">
      <alignment horizontal="justify" vertical="center" wrapText="1"/>
    </xf>
    <xf numFmtId="0" fontId="8" fillId="0" borderId="9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1" fillId="3" borderId="8" xfId="0" applyFont="1" applyFill="1" applyBorder="1" applyAlignment="1">
      <alignment horizontal="center" textRotation="90" wrapText="1"/>
    </xf>
    <xf numFmtId="0" fontId="11" fillId="3" borderId="6" xfId="0" applyFont="1" applyFill="1" applyBorder="1" applyAlignment="1">
      <alignment horizontal="center" textRotation="90" wrapText="1"/>
    </xf>
    <xf numFmtId="0" fontId="11" fillId="3" borderId="27" xfId="0" applyFont="1" applyFill="1" applyBorder="1" applyAlignment="1">
      <alignment horizontal="center" textRotation="90" wrapText="1"/>
    </xf>
    <xf numFmtId="0" fontId="11" fillId="3" borderId="13" xfId="0" applyFont="1" applyFill="1" applyBorder="1" applyAlignment="1">
      <alignment horizontal="center" textRotation="90" wrapText="1"/>
    </xf>
    <xf numFmtId="0" fontId="11" fillId="0" borderId="9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" fillId="4" borderId="16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vertical="center" wrapText="1"/>
    </xf>
    <xf numFmtId="0" fontId="1" fillId="4" borderId="23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left" vertical="center" wrapText="1"/>
    </xf>
    <xf numFmtId="0" fontId="1" fillId="4" borderId="41" xfId="0" applyFont="1" applyFill="1" applyBorder="1" applyAlignment="1">
      <alignment horizontal="left" vertical="center" wrapText="1"/>
    </xf>
    <xf numFmtId="0" fontId="1" fillId="4" borderId="3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horizontal="left" vertical="center" wrapText="1"/>
    </xf>
    <xf numFmtId="0" fontId="1" fillId="4" borderId="18" xfId="0" applyFont="1" applyFill="1" applyBorder="1" applyAlignment="1">
      <alignment horizontal="left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2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textRotation="90" wrapText="1"/>
    </xf>
    <xf numFmtId="0" fontId="4" fillId="2" borderId="9" xfId="0" applyFont="1" applyFill="1" applyBorder="1" applyAlignment="1">
      <alignment horizontal="center" textRotation="90" wrapText="1"/>
    </xf>
    <xf numFmtId="2" fontId="0" fillId="0" borderId="0" xfId="0" applyNumberFormat="1" applyFont="1" applyAlignment="1">
      <alignment vertical="center"/>
    </xf>
    <xf numFmtId="0" fontId="8" fillId="0" borderId="23" xfId="0" applyFont="1" applyFill="1" applyBorder="1" applyAlignment="1">
      <alignment horizontal="justify" vertical="center" wrapText="1"/>
    </xf>
    <xf numFmtId="10" fontId="0" fillId="0" borderId="9" xfId="0" applyNumberFormat="1" applyFont="1" applyBorder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left" vertical="center" wrapText="1"/>
    </xf>
    <xf numFmtId="0" fontId="7" fillId="4" borderId="3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3" borderId="19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Border="1" applyAlignment="1">
      <alignment horizontal="center" vertical="center" textRotation="90" wrapText="1"/>
    </xf>
    <xf numFmtId="0" fontId="13" fillId="2" borderId="9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45" xfId="0" applyFont="1" applyBorder="1" applyAlignment="1" applyProtection="1">
      <alignment horizontal="center" vertical="center" wrapText="1"/>
      <protection locked="0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45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1" fillId="3" borderId="16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textRotation="90" wrapText="1"/>
    </xf>
    <xf numFmtId="0" fontId="11" fillId="3" borderId="39" xfId="0" applyFont="1" applyFill="1" applyBorder="1" applyAlignment="1">
      <alignment horizontal="center" textRotation="90" wrapText="1"/>
    </xf>
    <xf numFmtId="0" fontId="1" fillId="0" borderId="0" xfId="0" applyFont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textRotation="90" wrapText="1"/>
    </xf>
    <xf numFmtId="0" fontId="11" fillId="3" borderId="30" xfId="0" applyFont="1" applyFill="1" applyBorder="1" applyAlignment="1">
      <alignment horizontal="center" textRotation="90" wrapText="1"/>
    </xf>
    <xf numFmtId="0" fontId="11" fillId="3" borderId="29" xfId="0" applyFont="1" applyFill="1" applyBorder="1" applyAlignment="1">
      <alignment horizontal="center" textRotation="90" wrapText="1"/>
    </xf>
    <xf numFmtId="0" fontId="11" fillId="3" borderId="24" xfId="0" applyFont="1" applyFill="1" applyBorder="1" applyAlignment="1">
      <alignment horizontal="center" textRotation="90" wrapText="1"/>
    </xf>
    <xf numFmtId="0" fontId="1" fillId="3" borderId="41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11" fillId="3" borderId="40" xfId="0" applyFont="1" applyFill="1" applyBorder="1" applyAlignment="1">
      <alignment horizontal="center" textRotation="90" wrapText="1"/>
    </xf>
    <xf numFmtId="0" fontId="11" fillId="3" borderId="41" xfId="0" applyFont="1" applyFill="1" applyBorder="1" applyAlignment="1">
      <alignment horizontal="center" textRotation="90" wrapText="1"/>
    </xf>
    <xf numFmtId="0" fontId="11" fillId="3" borderId="21" xfId="0" applyFont="1" applyFill="1" applyBorder="1" applyAlignment="1">
      <alignment horizontal="center" textRotation="90" wrapText="1"/>
    </xf>
  </cellXfs>
  <cellStyles count="1">
    <cellStyle name="Normal" xfId="0" builtinId="0"/>
  </cellStyles>
  <dxfs count="25">
    <dxf>
      <font>
        <b/>
        <i val="0"/>
        <color rgb="FF00B050"/>
      </font>
    </dxf>
    <dxf>
      <font>
        <b/>
        <i val="0"/>
        <color rgb="FF92D050"/>
      </font>
    </dxf>
    <dxf>
      <font>
        <b/>
        <i val="0"/>
        <color rgb="FFFFCC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92D050"/>
      </font>
    </dxf>
    <dxf>
      <font>
        <b/>
        <i val="0"/>
        <color rgb="FFFFCC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92D050"/>
      </font>
    </dxf>
    <dxf>
      <font>
        <b/>
        <i val="0"/>
        <color rgb="FFFFCC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92D050"/>
      </font>
    </dxf>
    <dxf>
      <font>
        <b/>
        <i val="0"/>
        <color rgb="FFFFCC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92D050"/>
      </font>
    </dxf>
    <dxf>
      <font>
        <b/>
        <i val="0"/>
        <color rgb="FFFFCC00"/>
      </font>
    </dxf>
    <dxf>
      <font>
        <b/>
        <i val="0"/>
        <color theme="9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'Matriz Identificación con proye'!$E$8:$I$21</c:f>
              <c:multiLvlStrCache>
                <c:ptCount val="14"/>
                <c:lvl>
                  <c:pt idx="1">
                    <c:v>X</c:v>
                  </c:pt>
                  <c:pt idx="4">
                    <c:v>X</c:v>
                  </c:pt>
                  <c:pt idx="7">
                    <c:v>X</c:v>
                  </c:pt>
                  <c:pt idx="11">
                    <c:v>X</c:v>
                  </c:pt>
                  <c:pt idx="13">
                    <c:v>X</c:v>
                  </c:pt>
                </c:lvl>
                <c:lvl>
                  <c:pt idx="1">
                    <c:v>X</c:v>
                  </c:pt>
                  <c:pt idx="2">
                    <c:v>X</c:v>
                  </c:pt>
                  <c:pt idx="10">
                    <c:v>X</c:v>
                  </c:pt>
                </c:lvl>
                <c:lvl>
                  <c:pt idx="2">
                    <c:v>X</c:v>
                  </c:pt>
                  <c:pt idx="9">
                    <c:v>X</c:v>
                  </c:pt>
                </c:lvl>
                <c:lvl>
                  <c:pt idx="2">
                    <c:v>X</c:v>
                  </c:pt>
                </c:lvl>
                <c:lvl>
                  <c:pt idx="1">
                    <c:v>Alteración a la calidad del aire</c:v>
                  </c:pt>
                  <c:pt idx="2">
                    <c:v>Alteración en los niveles de presión sonora </c:v>
                  </c:pt>
                  <c:pt idx="4">
                    <c:v>Calidad paisajistica</c:v>
                  </c:pt>
                  <c:pt idx="7">
                    <c:v>Establecimiento de especies arboreas</c:v>
                  </c:pt>
                  <c:pt idx="9">
                    <c:v>Incremento de especies sinantropicas</c:v>
                  </c:pt>
                  <c:pt idx="10">
                    <c:v>Afectación de fauna</c:v>
                  </c:pt>
                  <c:pt idx="11">
                    <c:v>Establecimiento de habitat para aves</c:v>
                  </c:pt>
                  <c:pt idx="13">
                    <c:v>servicios ecosistemicos </c:v>
                  </c:pt>
                </c:lvl>
              </c:multiLvlStrCache>
            </c:multiLvlStrRef>
          </c:cat>
          <c:val>
            <c:numRef>
              <c:f>'Matriz Identificación con proye'!$J$8:$J$21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FD13-4CBD-9183-FEC9F9AD120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'Matriz Identificación con proye'!$E$8:$I$21</c:f>
              <c:multiLvlStrCache>
                <c:ptCount val="14"/>
                <c:lvl>
                  <c:pt idx="1">
                    <c:v>X</c:v>
                  </c:pt>
                  <c:pt idx="4">
                    <c:v>X</c:v>
                  </c:pt>
                  <c:pt idx="7">
                    <c:v>X</c:v>
                  </c:pt>
                  <c:pt idx="11">
                    <c:v>X</c:v>
                  </c:pt>
                  <c:pt idx="13">
                    <c:v>X</c:v>
                  </c:pt>
                </c:lvl>
                <c:lvl>
                  <c:pt idx="1">
                    <c:v>X</c:v>
                  </c:pt>
                  <c:pt idx="2">
                    <c:v>X</c:v>
                  </c:pt>
                  <c:pt idx="10">
                    <c:v>X</c:v>
                  </c:pt>
                </c:lvl>
                <c:lvl>
                  <c:pt idx="2">
                    <c:v>X</c:v>
                  </c:pt>
                  <c:pt idx="9">
                    <c:v>X</c:v>
                  </c:pt>
                </c:lvl>
                <c:lvl>
                  <c:pt idx="2">
                    <c:v>X</c:v>
                  </c:pt>
                </c:lvl>
                <c:lvl>
                  <c:pt idx="1">
                    <c:v>Alteración a la calidad del aire</c:v>
                  </c:pt>
                  <c:pt idx="2">
                    <c:v>Alteración en los niveles de presión sonora </c:v>
                  </c:pt>
                  <c:pt idx="4">
                    <c:v>Calidad paisajistica</c:v>
                  </c:pt>
                  <c:pt idx="7">
                    <c:v>Establecimiento de especies arboreas</c:v>
                  </c:pt>
                  <c:pt idx="9">
                    <c:v>Incremento de especies sinantropicas</c:v>
                  </c:pt>
                  <c:pt idx="10">
                    <c:v>Afectación de fauna</c:v>
                  </c:pt>
                  <c:pt idx="11">
                    <c:v>Establecimiento de habitat para aves</c:v>
                  </c:pt>
                  <c:pt idx="13">
                    <c:v>servicios ecosistemicos </c:v>
                  </c:pt>
                </c:lvl>
              </c:multiLvlStrCache>
            </c:multiLvlStrRef>
          </c:cat>
          <c:val>
            <c:numRef>
              <c:f>'Matriz Identificación con proye'!$K$8:$K$21</c:f>
              <c:numCache>
                <c:formatCode>General</c:formatCode>
                <c:ptCount val="14"/>
                <c:pt idx="1">
                  <c:v>2</c:v>
                </c:pt>
                <c:pt idx="2">
                  <c:v>3</c:v>
                </c:pt>
                <c:pt idx="4">
                  <c:v>1</c:v>
                </c:pt>
                <c:pt idx="7">
                  <c:v>1</c:v>
                </c:pt>
                <c:pt idx="9">
                  <c:v>1</c:v>
                </c:pt>
                <c:pt idx="11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13-4CBD-9183-FEC9F9AD1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2282464"/>
        <c:axId val="712905712"/>
      </c:barChart>
      <c:catAx>
        <c:axId val="8122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2905712"/>
        <c:crosses val="autoZero"/>
        <c:auto val="1"/>
        <c:lblAlgn val="ctr"/>
        <c:lblOffset val="100"/>
        <c:noMultiLvlLbl val="0"/>
      </c:catAx>
      <c:valAx>
        <c:axId val="71290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2282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324-4BBA-B5EB-2AE5C45BDD93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324-4BBA-B5EB-2AE5C45BDD93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324-4BBA-B5EB-2AE5C45BDD9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324-4BBA-B5EB-2AE5C45BDD93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324-4BBA-B5EB-2AE5C45BDD93}"/>
              </c:ext>
            </c:extLst>
          </c:dPt>
          <c:dLbls>
            <c:dLbl>
              <c:idx val="3"/>
              <c:layout>
                <c:manualLayout>
                  <c:x val="6.3200537196293108E-2"/>
                  <c:y val="2.2888832145169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24-4BBA-B5EB-2AE5C45BDD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'Cable Aéreo'!$AT$29:$AT$33</c:f>
              <c:strCache>
                <c:ptCount val="5"/>
                <c:pt idx="0">
                  <c:v>Compatible</c:v>
                </c:pt>
                <c:pt idx="1">
                  <c:v>Moderado</c:v>
                </c:pt>
                <c:pt idx="2">
                  <c:v>Severo</c:v>
                </c:pt>
                <c:pt idx="3">
                  <c:v>Crítico</c:v>
                </c:pt>
                <c:pt idx="4">
                  <c:v>Impacto positivo</c:v>
                </c:pt>
              </c:strCache>
            </c:strRef>
          </c:cat>
          <c:val>
            <c:numRef>
              <c:f>'Cable Aéreo'!$AV$29:$AV$33</c:f>
              <c:numCache>
                <c:formatCode>General</c:formatCode>
                <c:ptCount val="5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324-4BBA-B5EB-2AE5C45BDD93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'Cable Aéreo'!$AU$28</c:f>
              <c:strCache>
                <c:ptCount val="1"/>
                <c:pt idx="0">
                  <c:v>Impactos
Evaluación Sin Proyecto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FB-4B5C-B674-DFCC051AD2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CAF-4C0B-BAC5-4B585DA9861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CAF-4C0B-BAC5-4B585DA9861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CAF-4C0B-BAC5-4B585DA9861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AFB-4B5C-B674-DFCC051AD2CC}"/>
              </c:ext>
            </c:extLst>
          </c:dPt>
          <c:dLbls>
            <c:dLbl>
              <c:idx val="1"/>
              <c:layout>
                <c:manualLayout>
                  <c:x val="0.14102001312335957"/>
                  <c:y val="5.5928477690288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AF-4C0B-BAC5-4B585DA9861A}"/>
                </c:ext>
              </c:extLst>
            </c:dLbl>
            <c:dLbl>
              <c:idx val="2"/>
              <c:layout>
                <c:manualLayout>
                  <c:x val="3.3816710411198603E-2"/>
                  <c:y val="9.4726596675415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AF-4C0B-BAC5-4B585DA9861A}"/>
                </c:ext>
              </c:extLst>
            </c:dLbl>
            <c:dLbl>
              <c:idx val="3"/>
              <c:layout>
                <c:manualLayout>
                  <c:x val="-1.2016622922134733E-2"/>
                  <c:y val="-1.86993292505102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AF-4C0B-BAC5-4B585DA986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'Cable Aéreo'!$AT$29:$AT$33</c:f>
              <c:strCache>
                <c:ptCount val="5"/>
                <c:pt idx="0">
                  <c:v>Compatible</c:v>
                </c:pt>
                <c:pt idx="1">
                  <c:v>Moderado</c:v>
                </c:pt>
                <c:pt idx="2">
                  <c:v>Severo</c:v>
                </c:pt>
                <c:pt idx="3">
                  <c:v>Crítico</c:v>
                </c:pt>
                <c:pt idx="4">
                  <c:v>Impacto positivo</c:v>
                </c:pt>
              </c:strCache>
            </c:strRef>
          </c:cat>
          <c:val>
            <c:numRef>
              <c:f>'Cable Aéreo'!$AU$29:$AU$33</c:f>
              <c:numCache>
                <c:formatCode>0.00%</c:formatCode>
                <c:ptCount val="5"/>
                <c:pt idx="0">
                  <c:v>0.36363636363636365</c:v>
                </c:pt>
                <c:pt idx="1">
                  <c:v>0.27272727272727271</c:v>
                </c:pt>
                <c:pt idx="2">
                  <c:v>0</c:v>
                </c:pt>
                <c:pt idx="3">
                  <c:v>0</c:v>
                </c:pt>
                <c:pt idx="4">
                  <c:v>0.36363636363636365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AF-4C0B-BAC5-4B585DA98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317500</xdr:colOff>
      <xdr:row>4</xdr:row>
      <xdr:rowOff>396884</xdr:rowOff>
    </xdr:from>
    <xdr:to>
      <xdr:col>27</xdr:col>
      <xdr:colOff>222250</xdr:colOff>
      <xdr:row>7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A5D4D7F-0B61-4AEA-A355-F2C5F9ECA1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26</xdr:row>
      <xdr:rowOff>133350</xdr:rowOff>
    </xdr:from>
    <xdr:to>
      <xdr:col>32</xdr:col>
      <xdr:colOff>247650</xdr:colOff>
      <xdr:row>53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94C49CD-AB2B-4449-B096-519AE483B4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48</xdr:col>
      <xdr:colOff>509866</xdr:colOff>
      <xdr:row>23</xdr:row>
      <xdr:rowOff>457200</xdr:rowOff>
    </xdr:from>
    <xdr:to>
      <xdr:col>56</xdr:col>
      <xdr:colOff>514349</xdr:colOff>
      <xdr:row>39</xdr:row>
      <xdr:rowOff>10085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222356F-CBC0-47BF-83D8-2348B81A2B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bie\Documents\INGEMA\PUERTO%20CARTAGENA\EVALUACION%20AMBIENTAL\Cartage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Matriz Identificación"/>
      <sheetName val="H2Matriz Evaluación"/>
      <sheetName val="H3Matriz Evaluación Consolidado"/>
      <sheetName val="M.E.C. Oculta"/>
      <sheetName val="H4Resumen Consolidado"/>
      <sheetName val="R.C. Oculto"/>
      <sheetName val="H5Análisis Consolidado"/>
      <sheetName val="Gráfica"/>
    </sheetNames>
    <sheetDataSet>
      <sheetData sheetId="0" refreshError="1">
        <row r="6">
          <cell r="G6" t="str">
            <v>Administración y Gerencia</v>
          </cell>
        </row>
        <row r="42">
          <cell r="D42" t="str">
            <v>Fauna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C1:L22"/>
  <sheetViews>
    <sheetView showGridLines="0" view="pageBreakPreview" topLeftCell="A4" zoomScale="51" zoomScaleNormal="47" zoomScaleSheetLayoutView="51" workbookViewId="0">
      <selection activeCell="P14" sqref="P14"/>
    </sheetView>
  </sheetViews>
  <sheetFormatPr baseColWidth="10" defaultColWidth="11.42578125" defaultRowHeight="15" x14ac:dyDescent="0.25"/>
  <cols>
    <col min="1" max="2" width="11.42578125" style="1"/>
    <col min="3" max="3" width="11" style="17" customWidth="1"/>
    <col min="4" max="4" width="48.28515625" style="1" customWidth="1"/>
    <col min="5" max="5" width="55" style="18" customWidth="1"/>
    <col min="6" max="6" width="11.42578125" style="18" customWidth="1"/>
    <col min="7" max="7" width="15.7109375" style="18" customWidth="1"/>
    <col min="8" max="8" width="8" style="17" customWidth="1"/>
    <col min="9" max="9" width="8.140625" style="17" customWidth="1"/>
    <col min="10" max="10" width="4" style="1" customWidth="1"/>
    <col min="11" max="11" width="13" style="17" bestFit="1" customWidth="1"/>
    <col min="12" max="16384" width="11.42578125" style="1"/>
  </cols>
  <sheetData>
    <row r="1" spans="3:12" ht="27" customHeight="1" x14ac:dyDescent="0.25">
      <c r="C1" s="109" t="s">
        <v>82</v>
      </c>
      <c r="D1" s="109"/>
      <c r="E1" s="114" t="s">
        <v>89</v>
      </c>
      <c r="F1" s="114"/>
      <c r="G1" s="114"/>
      <c r="H1" s="114"/>
      <c r="I1" s="114"/>
      <c r="J1" s="115"/>
      <c r="K1" s="115"/>
    </row>
    <row r="2" spans="3:12" ht="42" customHeight="1" x14ac:dyDescent="0.25">
      <c r="C2" s="109"/>
      <c r="D2" s="109"/>
      <c r="E2" s="114"/>
      <c r="F2" s="114"/>
      <c r="G2" s="114"/>
      <c r="H2" s="114"/>
      <c r="I2" s="114"/>
      <c r="J2" s="115"/>
      <c r="K2" s="115"/>
    </row>
    <row r="3" spans="3:12" ht="57" customHeight="1" x14ac:dyDescent="0.25">
      <c r="C3" s="109"/>
      <c r="D3" s="109"/>
      <c r="E3" s="114"/>
      <c r="F3" s="114"/>
      <c r="G3" s="114"/>
      <c r="H3" s="114"/>
      <c r="I3" s="114"/>
      <c r="J3" s="115"/>
      <c r="K3" s="115"/>
    </row>
    <row r="4" spans="3:12" ht="1.5" customHeight="1" thickBot="1" x14ac:dyDescent="0.3">
      <c r="C4" s="16" t="s">
        <v>11</v>
      </c>
      <c r="D4" s="6"/>
      <c r="E4" s="16"/>
    </row>
    <row r="5" spans="3:12" ht="78.75" customHeight="1" x14ac:dyDescent="0.25">
      <c r="C5" s="110" t="s">
        <v>74</v>
      </c>
      <c r="D5" s="111"/>
      <c r="E5" s="117" t="s">
        <v>73</v>
      </c>
      <c r="F5" s="118" t="s">
        <v>88</v>
      </c>
      <c r="G5" s="118"/>
      <c r="H5" s="118"/>
      <c r="I5" s="118"/>
      <c r="K5" s="116" t="s">
        <v>83</v>
      </c>
    </row>
    <row r="6" spans="3:12" ht="179.25" customHeight="1" thickBot="1" x14ac:dyDescent="0.3">
      <c r="C6" s="112"/>
      <c r="D6" s="113"/>
      <c r="E6" s="117"/>
      <c r="F6" s="91" t="s">
        <v>100</v>
      </c>
      <c r="G6" s="92" t="s">
        <v>85</v>
      </c>
      <c r="H6" s="92" t="s">
        <v>86</v>
      </c>
      <c r="I6" s="92" t="s">
        <v>87</v>
      </c>
      <c r="K6" s="116"/>
    </row>
    <row r="7" spans="3:12" ht="32.25" customHeight="1" x14ac:dyDescent="0.25">
      <c r="C7" s="106" t="s">
        <v>14</v>
      </c>
      <c r="D7" s="106"/>
      <c r="E7" s="106"/>
      <c r="F7" s="106"/>
      <c r="G7" s="106"/>
      <c r="H7" s="106"/>
      <c r="I7" s="106"/>
      <c r="K7" s="19"/>
    </row>
    <row r="8" spans="3:12" ht="32.25" customHeight="1" x14ac:dyDescent="0.25">
      <c r="C8" s="37">
        <v>1</v>
      </c>
      <c r="D8" s="104" t="s">
        <v>75</v>
      </c>
      <c r="E8" s="105"/>
      <c r="F8" s="105"/>
      <c r="G8" s="105"/>
      <c r="H8" s="105"/>
      <c r="I8" s="105"/>
      <c r="K8" s="39"/>
    </row>
    <row r="9" spans="3:12" ht="32.25" customHeight="1" x14ac:dyDescent="0.25">
      <c r="C9" s="33" t="s">
        <v>0</v>
      </c>
      <c r="D9" s="41" t="s">
        <v>3</v>
      </c>
      <c r="E9" s="67" t="s">
        <v>79</v>
      </c>
      <c r="F9" s="29"/>
      <c r="G9" s="29"/>
      <c r="H9" s="35" t="s">
        <v>81</v>
      </c>
      <c r="I9" s="35" t="s">
        <v>81</v>
      </c>
      <c r="K9" s="21">
        <f>+COUNTA(F9:I9)</f>
        <v>2</v>
      </c>
    </row>
    <row r="10" spans="3:12" ht="38.25" customHeight="1" x14ac:dyDescent="0.25">
      <c r="C10" s="33" t="s">
        <v>84</v>
      </c>
      <c r="D10" s="32" t="s">
        <v>76</v>
      </c>
      <c r="E10" s="67" t="s">
        <v>80</v>
      </c>
      <c r="F10" s="100" t="s">
        <v>81</v>
      </c>
      <c r="G10" s="100" t="s">
        <v>81</v>
      </c>
      <c r="H10" s="35" t="s">
        <v>81</v>
      </c>
      <c r="I10" s="35"/>
      <c r="K10" s="21">
        <f>+COUNTA(F10:I10)</f>
        <v>3</v>
      </c>
    </row>
    <row r="11" spans="3:12" ht="32.25" customHeight="1" x14ac:dyDescent="0.25">
      <c r="C11" s="37">
        <v>2</v>
      </c>
      <c r="D11" s="104" t="s">
        <v>4</v>
      </c>
      <c r="E11" s="105"/>
      <c r="F11" s="105"/>
      <c r="G11" s="105"/>
      <c r="H11" s="105"/>
      <c r="I11" s="105"/>
      <c r="K11" s="39"/>
    </row>
    <row r="12" spans="3:12" ht="32.25" customHeight="1" thickBot="1" x14ac:dyDescent="0.3">
      <c r="C12" s="34" t="s">
        <v>1</v>
      </c>
      <c r="D12" s="31" t="s">
        <v>77</v>
      </c>
      <c r="E12" s="66" t="s">
        <v>94</v>
      </c>
      <c r="F12" s="28"/>
      <c r="G12" s="28"/>
      <c r="H12" s="28"/>
      <c r="I12" s="28" t="s">
        <v>81</v>
      </c>
      <c r="K12" s="40">
        <f>+COUNTA(F12:I12)</f>
        <v>1</v>
      </c>
    </row>
    <row r="13" spans="3:12" ht="32.25" customHeight="1" thickBot="1" x14ac:dyDescent="0.3">
      <c r="C13" s="106" t="s">
        <v>5</v>
      </c>
      <c r="D13" s="106"/>
      <c r="E13" s="106"/>
      <c r="F13" s="106"/>
      <c r="G13" s="106"/>
      <c r="H13" s="106"/>
      <c r="I13" s="106"/>
      <c r="J13" s="23"/>
      <c r="K13" s="24"/>
      <c r="L13" s="23"/>
    </row>
    <row r="14" spans="3:12" ht="32.25" customHeight="1" x14ac:dyDescent="0.25">
      <c r="C14" s="36">
        <f>+C11+1</f>
        <v>3</v>
      </c>
      <c r="D14" s="107" t="s">
        <v>6</v>
      </c>
      <c r="E14" s="108"/>
      <c r="F14" s="108"/>
      <c r="G14" s="108"/>
      <c r="H14" s="108"/>
      <c r="I14" s="108"/>
      <c r="K14" s="38"/>
    </row>
    <row r="15" spans="3:12" ht="32.25" customHeight="1" x14ac:dyDescent="0.25">
      <c r="C15" s="33" t="s">
        <v>2</v>
      </c>
      <c r="D15" s="68" t="s">
        <v>7</v>
      </c>
      <c r="E15" s="67" t="s">
        <v>90</v>
      </c>
      <c r="F15" s="29"/>
      <c r="G15" s="29"/>
      <c r="H15" s="30"/>
      <c r="I15" s="35" t="s">
        <v>81</v>
      </c>
      <c r="K15" s="21">
        <f>+COUNTA(F15:I15)</f>
        <v>1</v>
      </c>
    </row>
    <row r="16" spans="3:12" ht="32.25" customHeight="1" x14ac:dyDescent="0.25">
      <c r="C16" s="37">
        <f>+C14+1</f>
        <v>4</v>
      </c>
      <c r="D16" s="104" t="s">
        <v>8</v>
      </c>
      <c r="E16" s="105"/>
      <c r="F16" s="105"/>
      <c r="G16" s="105"/>
      <c r="H16" s="105"/>
      <c r="I16" s="105"/>
      <c r="K16" s="39"/>
    </row>
    <row r="17" spans="3:11" ht="32.25" customHeight="1" x14ac:dyDescent="0.25">
      <c r="C17" s="33" t="s">
        <v>95</v>
      </c>
      <c r="D17" s="102" t="s">
        <v>9</v>
      </c>
      <c r="E17" s="67" t="s">
        <v>92</v>
      </c>
      <c r="F17" s="29"/>
      <c r="G17" s="100" t="s">
        <v>81</v>
      </c>
      <c r="H17" s="35"/>
      <c r="I17" s="35"/>
      <c r="K17" s="21">
        <f>+COUNTA(F17:I17)</f>
        <v>1</v>
      </c>
    </row>
    <row r="18" spans="3:11" ht="32.25" customHeight="1" x14ac:dyDescent="0.25">
      <c r="C18" s="33" t="s">
        <v>97</v>
      </c>
      <c r="D18" s="103"/>
      <c r="E18" s="67" t="s">
        <v>93</v>
      </c>
      <c r="F18" s="29"/>
      <c r="G18" s="29"/>
      <c r="H18" s="35" t="s">
        <v>81</v>
      </c>
      <c r="I18" s="35"/>
      <c r="K18" s="21"/>
    </row>
    <row r="19" spans="3:11" ht="32.25" customHeight="1" x14ac:dyDescent="0.25">
      <c r="C19" s="33" t="s">
        <v>98</v>
      </c>
      <c r="D19" s="32" t="s">
        <v>10</v>
      </c>
      <c r="E19" s="67" t="s">
        <v>96</v>
      </c>
      <c r="F19" s="29"/>
      <c r="G19" s="29"/>
      <c r="H19" s="30"/>
      <c r="I19" s="35" t="s">
        <v>81</v>
      </c>
      <c r="K19" s="21">
        <f>+COUNTA(F19:I19)</f>
        <v>1</v>
      </c>
    </row>
    <row r="20" spans="3:11" ht="32.25" customHeight="1" x14ac:dyDescent="0.25">
      <c r="C20" s="37">
        <v>5</v>
      </c>
      <c r="D20" s="104" t="s">
        <v>78</v>
      </c>
      <c r="E20" s="105"/>
      <c r="F20" s="105"/>
      <c r="G20" s="105"/>
      <c r="H20" s="105"/>
      <c r="I20" s="105"/>
      <c r="K20" s="39"/>
    </row>
    <row r="21" spans="3:11" ht="32.25" customHeight="1" thickBot="1" x14ac:dyDescent="0.3">
      <c r="C21" s="34" t="s">
        <v>63</v>
      </c>
      <c r="D21" s="31" t="s">
        <v>78</v>
      </c>
      <c r="E21" s="66" t="s">
        <v>91</v>
      </c>
      <c r="F21" s="27"/>
      <c r="G21" s="27"/>
      <c r="H21" s="28"/>
      <c r="I21" s="28" t="s">
        <v>81</v>
      </c>
      <c r="K21" s="22">
        <f>+COUNTA(F21:I21)</f>
        <v>1</v>
      </c>
    </row>
    <row r="22" spans="3:11" ht="15.75" thickBot="1" x14ac:dyDescent="0.3">
      <c r="K22" s="25"/>
    </row>
  </sheetData>
  <customSheetViews>
    <customSheetView guid="{BBE90EF4-57DB-4C05-92DD-05040CD62813}" scale="47" showPageBreaks="1" showGridLines="0" fitToPage="1" printArea="1" view="pageBreakPreview" topLeftCell="B1">
      <pane xSplit="5" ySplit="8" topLeftCell="G54" activePane="bottomRight" state="frozen"/>
      <selection pane="bottomRight" activeCell="C40" sqref="C40:AB60"/>
      <pageMargins left="0.19685039370078741" right="0.19685039370078741" top="0.19685039370078741" bottom="0.19685039370078741" header="0.31496062992125984" footer="0.31496062992125984"/>
      <printOptions horizontalCentered="1" verticalCentered="1"/>
      <pageSetup scale="26" orientation="landscape" r:id="rId1"/>
    </customSheetView>
  </customSheetViews>
  <mergeCells count="15">
    <mergeCell ref="C1:D3"/>
    <mergeCell ref="C5:D6"/>
    <mergeCell ref="E1:I3"/>
    <mergeCell ref="C7:I7"/>
    <mergeCell ref="J1:K3"/>
    <mergeCell ref="K5:K6"/>
    <mergeCell ref="E5:E6"/>
    <mergeCell ref="F5:I5"/>
    <mergeCell ref="D17:D18"/>
    <mergeCell ref="D20:I20"/>
    <mergeCell ref="D8:I8"/>
    <mergeCell ref="D11:I11"/>
    <mergeCell ref="C13:I13"/>
    <mergeCell ref="D14:I14"/>
    <mergeCell ref="D16:I16"/>
  </mergeCells>
  <phoneticPr fontId="9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scale="68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45C41-7ED3-4F80-825B-86029FE269D0}">
  <sheetPr>
    <pageSetUpPr fitToPage="1"/>
  </sheetPr>
  <dimension ref="A1:AV34"/>
  <sheetViews>
    <sheetView showGridLines="0" tabSelected="1" zoomScale="70" zoomScaleNormal="70" zoomScaleSheetLayoutView="55" workbookViewId="0">
      <pane ySplit="8" topLeftCell="A9" activePane="bottomLeft" state="frozen"/>
      <selection pane="bottomLeft" activeCell="AX23" sqref="AX23"/>
    </sheetView>
  </sheetViews>
  <sheetFormatPr baseColWidth="10" defaultColWidth="11.42578125" defaultRowHeight="15" x14ac:dyDescent="0.25"/>
  <cols>
    <col min="1" max="1" width="8.42578125" style="2" customWidth="1"/>
    <col min="2" max="2" width="21.42578125" style="2" customWidth="1"/>
    <col min="3" max="3" width="36.28515625" style="4" customWidth="1"/>
    <col min="4" max="4" width="79.140625" style="5" customWidth="1"/>
    <col min="5" max="6" width="3.7109375" style="2" hidden="1" customWidth="1"/>
    <col min="7" max="23" width="3.5703125" style="2" hidden="1" customWidth="1"/>
    <col min="24" max="29" width="3.7109375" style="2" hidden="1" customWidth="1"/>
    <col min="30" max="30" width="7.5703125" style="2" hidden="1" customWidth="1"/>
    <col min="31" max="31" width="4.140625" style="2" hidden="1" customWidth="1"/>
    <col min="32" max="32" width="3.7109375" style="2" hidden="1" customWidth="1"/>
    <col min="33" max="33" width="7.85546875" style="2" hidden="1" customWidth="1"/>
    <col min="34" max="34" width="8.42578125" style="2" hidden="1" customWidth="1"/>
    <col min="35" max="38" width="3.7109375" style="2" hidden="1" customWidth="1"/>
    <col min="39" max="39" width="8.42578125" style="2" hidden="1" customWidth="1"/>
    <col min="40" max="43" width="3.7109375" style="2" hidden="1" customWidth="1"/>
    <col min="44" max="44" width="4.28515625" style="2" hidden="1" customWidth="1"/>
    <col min="45" max="45" width="7" style="42" customWidth="1"/>
    <col min="46" max="46" width="21.42578125" style="2" customWidth="1"/>
    <col min="47" max="47" width="15.85546875" style="2" bestFit="1" customWidth="1"/>
    <col min="48" max="48" width="10.7109375" style="2" bestFit="1" customWidth="1"/>
    <col min="49" max="16384" width="11.42578125" style="2"/>
  </cols>
  <sheetData>
    <row r="1" spans="1:47" ht="84.75" hidden="1" customHeight="1" x14ac:dyDescent="0.3">
      <c r="A1" s="138"/>
      <c r="B1" s="138"/>
      <c r="C1" s="138"/>
      <c r="D1" s="139" t="s">
        <v>64</v>
      </c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41"/>
      <c r="AS1" s="141"/>
      <c r="AT1" s="141"/>
    </row>
    <row r="2" spans="1:47" ht="21" hidden="1" customHeight="1" x14ac:dyDescent="0.3">
      <c r="A2" s="138"/>
      <c r="B2" s="138"/>
      <c r="C2" s="138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</row>
    <row r="3" spans="1:47" ht="21.75" hidden="1" thickBot="1" x14ac:dyDescent="0.3">
      <c r="A3" s="142"/>
      <c r="B3" s="142"/>
      <c r="C3" s="142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20"/>
      <c r="AS3" s="20"/>
      <c r="AT3" s="20"/>
    </row>
    <row r="4" spans="1:47" ht="15.75" hidden="1" thickBot="1" x14ac:dyDescent="0.3"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</row>
    <row r="5" spans="1:47" ht="15.75" hidden="1" thickBot="1" x14ac:dyDescent="0.3">
      <c r="A5" s="3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</row>
    <row r="6" spans="1:47" ht="41.25" customHeight="1" thickBot="1" x14ac:dyDescent="0.3">
      <c r="A6" s="143" t="s">
        <v>12</v>
      </c>
      <c r="B6" s="144"/>
      <c r="C6" s="149" t="s">
        <v>13</v>
      </c>
      <c r="D6" s="149" t="s">
        <v>15</v>
      </c>
      <c r="E6" s="152" t="s">
        <v>16</v>
      </c>
      <c r="F6" s="152"/>
      <c r="G6" s="152"/>
      <c r="H6" s="152"/>
      <c r="I6" s="152"/>
      <c r="J6" s="152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4"/>
    </row>
    <row r="7" spans="1:47" ht="50.25" customHeight="1" x14ac:dyDescent="0.25">
      <c r="A7" s="145"/>
      <c r="B7" s="146"/>
      <c r="C7" s="150"/>
      <c r="D7" s="145"/>
      <c r="E7" s="155">
        <v>0</v>
      </c>
      <c r="F7" s="156"/>
      <c r="G7" s="164" t="s">
        <v>17</v>
      </c>
      <c r="H7" s="165"/>
      <c r="I7" s="165"/>
      <c r="J7" s="165"/>
      <c r="K7" s="156"/>
      <c r="L7" s="166" t="s">
        <v>18</v>
      </c>
      <c r="M7" s="166"/>
      <c r="N7" s="166"/>
      <c r="O7" s="166"/>
      <c r="P7" s="166"/>
      <c r="Q7" s="166" t="s">
        <v>19</v>
      </c>
      <c r="R7" s="166"/>
      <c r="S7" s="166"/>
      <c r="T7" s="166"/>
      <c r="U7" s="166"/>
      <c r="V7" s="158" t="s">
        <v>20</v>
      </c>
      <c r="W7" s="159"/>
      <c r="X7" s="160"/>
      <c r="Y7" s="158" t="s">
        <v>21</v>
      </c>
      <c r="Z7" s="159"/>
      <c r="AA7" s="160"/>
      <c r="AB7" s="158" t="s">
        <v>22</v>
      </c>
      <c r="AC7" s="159"/>
      <c r="AD7" s="159"/>
      <c r="AE7" s="160"/>
      <c r="AF7" s="158" t="s">
        <v>23</v>
      </c>
      <c r="AG7" s="159"/>
      <c r="AH7" s="160"/>
      <c r="AI7" s="158" t="s">
        <v>24</v>
      </c>
      <c r="AJ7" s="160"/>
      <c r="AK7" s="158" t="s">
        <v>25</v>
      </c>
      <c r="AL7" s="160"/>
      <c r="AM7" s="158" t="s">
        <v>26</v>
      </c>
      <c r="AN7" s="159"/>
      <c r="AO7" s="160"/>
      <c r="AP7" s="158" t="s">
        <v>27</v>
      </c>
      <c r="AQ7" s="159"/>
      <c r="AR7" s="161"/>
      <c r="AS7" s="162" t="s">
        <v>71</v>
      </c>
      <c r="AT7" s="144"/>
    </row>
    <row r="8" spans="1:47" ht="49.5" customHeight="1" thickBot="1" x14ac:dyDescent="0.3">
      <c r="A8" s="147"/>
      <c r="B8" s="148"/>
      <c r="C8" s="151"/>
      <c r="D8" s="147"/>
      <c r="E8" s="43" t="s">
        <v>65</v>
      </c>
      <c r="F8" s="44" t="s">
        <v>66</v>
      </c>
      <c r="G8" s="44" t="s">
        <v>68</v>
      </c>
      <c r="H8" s="44" t="s">
        <v>32</v>
      </c>
      <c r="I8" s="44" t="s">
        <v>33</v>
      </c>
      <c r="J8" s="44" t="s">
        <v>34</v>
      </c>
      <c r="K8" s="44" t="s">
        <v>69</v>
      </c>
      <c r="L8" s="44" t="s">
        <v>35</v>
      </c>
      <c r="M8" s="44" t="s">
        <v>36</v>
      </c>
      <c r="N8" s="44" t="s">
        <v>37</v>
      </c>
      <c r="O8" s="44" t="s">
        <v>70</v>
      </c>
      <c r="P8" s="44" t="s">
        <v>38</v>
      </c>
      <c r="Q8" s="44" t="s">
        <v>39</v>
      </c>
      <c r="R8" s="44" t="s">
        <v>40</v>
      </c>
      <c r="S8" s="44" t="s">
        <v>41</v>
      </c>
      <c r="T8" s="44" t="s">
        <v>42</v>
      </c>
      <c r="U8" s="44" t="s">
        <v>38</v>
      </c>
      <c r="V8" s="44" t="s">
        <v>43</v>
      </c>
      <c r="W8" s="44" t="s">
        <v>44</v>
      </c>
      <c r="X8" s="44" t="s">
        <v>45</v>
      </c>
      <c r="Y8" s="44" t="s">
        <v>46</v>
      </c>
      <c r="Z8" s="44" t="s">
        <v>40</v>
      </c>
      <c r="AA8" s="44" t="s">
        <v>47</v>
      </c>
      <c r="AB8" s="44" t="s">
        <v>48</v>
      </c>
      <c r="AC8" s="44" t="s">
        <v>40</v>
      </c>
      <c r="AD8" s="44" t="s">
        <v>49</v>
      </c>
      <c r="AE8" s="44" t="s">
        <v>50</v>
      </c>
      <c r="AF8" s="44" t="s">
        <v>51</v>
      </c>
      <c r="AG8" s="44" t="s">
        <v>52</v>
      </c>
      <c r="AH8" s="44" t="s">
        <v>53</v>
      </c>
      <c r="AI8" s="44" t="s">
        <v>54</v>
      </c>
      <c r="AJ8" s="44" t="s">
        <v>55</v>
      </c>
      <c r="AK8" s="44" t="s">
        <v>56</v>
      </c>
      <c r="AL8" s="44" t="s">
        <v>57</v>
      </c>
      <c r="AM8" s="44" t="s">
        <v>58</v>
      </c>
      <c r="AN8" s="44" t="s">
        <v>59</v>
      </c>
      <c r="AO8" s="44" t="s">
        <v>67</v>
      </c>
      <c r="AP8" s="45" t="s">
        <v>60</v>
      </c>
      <c r="AQ8" s="45" t="s">
        <v>61</v>
      </c>
      <c r="AR8" s="46" t="s">
        <v>62</v>
      </c>
      <c r="AS8" s="163"/>
      <c r="AT8" s="148"/>
    </row>
    <row r="9" spans="1:47" s="1" customFormat="1" ht="32.25" customHeight="1" x14ac:dyDescent="0.25">
      <c r="A9" s="157" t="s">
        <v>14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</row>
    <row r="10" spans="1:47" s="53" customFormat="1" ht="46.5" customHeight="1" x14ac:dyDescent="0.25">
      <c r="A10" s="49">
        <v>1</v>
      </c>
      <c r="B10" s="88" t="s">
        <v>75</v>
      </c>
      <c r="C10" s="88"/>
      <c r="D10" s="88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88"/>
      <c r="AT10" s="89"/>
    </row>
    <row r="11" spans="1:47" s="52" customFormat="1" ht="26.25" customHeight="1" x14ac:dyDescent="0.25">
      <c r="A11" s="133" t="s">
        <v>0</v>
      </c>
      <c r="B11" s="134" t="s">
        <v>3</v>
      </c>
      <c r="C11" s="135" t="s">
        <v>79</v>
      </c>
      <c r="D11" s="47" t="str">
        <f>+'Matriz Identificación con proye'!H6</f>
        <v>Operación vehicular actual</v>
      </c>
      <c r="E11" s="136">
        <v>-1</v>
      </c>
      <c r="F11" s="136"/>
      <c r="G11" s="136">
        <v>1</v>
      </c>
      <c r="H11" s="136"/>
      <c r="I11" s="136"/>
      <c r="J11" s="136"/>
      <c r="K11" s="136"/>
      <c r="L11" s="136">
        <v>1</v>
      </c>
      <c r="M11" s="136"/>
      <c r="N11" s="136"/>
      <c r="O11" s="136"/>
      <c r="P11" s="136"/>
      <c r="Q11" s="136">
        <v>1</v>
      </c>
      <c r="R11" s="136"/>
      <c r="S11" s="136"/>
      <c r="T11" s="136"/>
      <c r="U11" s="136"/>
      <c r="V11" s="136">
        <v>2</v>
      </c>
      <c r="W11" s="136"/>
      <c r="X11" s="136"/>
      <c r="Y11" s="136">
        <v>2</v>
      </c>
      <c r="Z11" s="136"/>
      <c r="AA11" s="136"/>
      <c r="AB11" s="136">
        <v>4</v>
      </c>
      <c r="AC11" s="136"/>
      <c r="AD11" s="136"/>
      <c r="AE11" s="136"/>
      <c r="AF11" s="136">
        <v>2</v>
      </c>
      <c r="AG11" s="136"/>
      <c r="AH11" s="136"/>
      <c r="AI11" s="136">
        <v>2</v>
      </c>
      <c r="AJ11" s="136"/>
      <c r="AK11" s="136">
        <v>2</v>
      </c>
      <c r="AL11" s="136"/>
      <c r="AM11" s="136">
        <v>1</v>
      </c>
      <c r="AN11" s="136"/>
      <c r="AO11" s="136"/>
      <c r="AP11" s="136">
        <v>2</v>
      </c>
      <c r="AQ11" s="136"/>
      <c r="AR11" s="136"/>
      <c r="AS11" s="51">
        <f t="shared" ref="AS11:AS15" si="0">+E11*(3*G11+2*L11+Q11+V11+Y11+AB11+AF11+AI11+AK11+AM11+AP11)</f>
        <v>-23</v>
      </c>
      <c r="AT11" s="48" t="str">
        <f t="shared" ref="AT11:AT15" si="1">IF(AND(AS11&lt;0,AS11&gt;=-25),"Compatible",IF(AND(AS11&lt;=-26,AS11&gt;=-50),"Moderado",IF(AND(AS11&lt;=-51,AS11&gt;=-75),"Severo",IF(AND(AS11&lt;=-76,AS11&gt;=-100),"Crítico",IF(AND(AS11&gt;0,AS11&lt;=100),"Imp Positivo","")))))</f>
        <v>Compatible</v>
      </c>
      <c r="AU11" s="2">
        <v>1</v>
      </c>
    </row>
    <row r="12" spans="1:47" s="52" customFormat="1" ht="26.25" customHeight="1" x14ac:dyDescent="0.25">
      <c r="A12" s="133"/>
      <c r="B12" s="134"/>
      <c r="C12" s="135"/>
      <c r="D12" s="47" t="str">
        <f>+'Matriz Identificación con proye'!I6</f>
        <v>Presencia de Espacios Verdes</v>
      </c>
      <c r="E12" s="136">
        <v>-1</v>
      </c>
      <c r="F12" s="136"/>
      <c r="G12" s="136">
        <v>1</v>
      </c>
      <c r="H12" s="136"/>
      <c r="I12" s="136"/>
      <c r="J12" s="136"/>
      <c r="K12" s="136"/>
      <c r="L12" s="136">
        <v>1</v>
      </c>
      <c r="M12" s="136"/>
      <c r="N12" s="136"/>
      <c r="O12" s="136"/>
      <c r="P12" s="136"/>
      <c r="Q12" s="136">
        <v>1</v>
      </c>
      <c r="R12" s="136"/>
      <c r="S12" s="136"/>
      <c r="T12" s="136"/>
      <c r="U12" s="136"/>
      <c r="V12" s="136">
        <v>2</v>
      </c>
      <c r="W12" s="136"/>
      <c r="X12" s="136"/>
      <c r="Y12" s="136">
        <v>2</v>
      </c>
      <c r="Z12" s="136"/>
      <c r="AA12" s="136"/>
      <c r="AB12" s="136">
        <v>4</v>
      </c>
      <c r="AC12" s="136"/>
      <c r="AD12" s="136"/>
      <c r="AE12" s="136"/>
      <c r="AF12" s="136">
        <v>2</v>
      </c>
      <c r="AG12" s="136"/>
      <c r="AH12" s="136"/>
      <c r="AI12" s="136">
        <v>2</v>
      </c>
      <c r="AJ12" s="136"/>
      <c r="AK12" s="136">
        <v>2</v>
      </c>
      <c r="AL12" s="136"/>
      <c r="AM12" s="136">
        <v>1</v>
      </c>
      <c r="AN12" s="136"/>
      <c r="AO12" s="136"/>
      <c r="AP12" s="136">
        <v>2</v>
      </c>
      <c r="AQ12" s="136"/>
      <c r="AR12" s="136"/>
      <c r="AS12" s="51">
        <f t="shared" si="0"/>
        <v>-23</v>
      </c>
      <c r="AT12" s="48" t="str">
        <f t="shared" si="1"/>
        <v>Compatible</v>
      </c>
      <c r="AU12" s="2">
        <v>1</v>
      </c>
    </row>
    <row r="13" spans="1:47" s="52" customFormat="1" ht="26.25" customHeight="1" x14ac:dyDescent="0.25">
      <c r="A13" s="133" t="s">
        <v>84</v>
      </c>
      <c r="B13" s="134" t="s">
        <v>76</v>
      </c>
      <c r="C13" s="135" t="s">
        <v>80</v>
      </c>
      <c r="D13" s="47" t="str">
        <f>+'Matriz Identificación con proye'!F6</f>
        <v>Actividades Comerciales, deportivas e Institucionales</v>
      </c>
      <c r="E13" s="132">
        <v>-1</v>
      </c>
      <c r="F13" s="132"/>
      <c r="G13" s="132">
        <v>4</v>
      </c>
      <c r="H13" s="132"/>
      <c r="I13" s="132"/>
      <c r="J13" s="132"/>
      <c r="K13" s="132"/>
      <c r="L13" s="132">
        <v>1</v>
      </c>
      <c r="M13" s="132"/>
      <c r="N13" s="132"/>
      <c r="O13" s="132"/>
      <c r="P13" s="132"/>
      <c r="Q13" s="132">
        <v>4</v>
      </c>
      <c r="R13" s="132"/>
      <c r="S13" s="132"/>
      <c r="T13" s="132"/>
      <c r="U13" s="132"/>
      <c r="V13" s="132">
        <v>1</v>
      </c>
      <c r="W13" s="132"/>
      <c r="X13" s="132"/>
      <c r="Y13" s="132">
        <v>1</v>
      </c>
      <c r="Z13" s="132"/>
      <c r="AA13" s="132"/>
      <c r="AB13" s="132">
        <v>1</v>
      </c>
      <c r="AC13" s="132"/>
      <c r="AD13" s="132"/>
      <c r="AE13" s="132"/>
      <c r="AF13" s="132">
        <v>1</v>
      </c>
      <c r="AG13" s="132"/>
      <c r="AH13" s="132"/>
      <c r="AI13" s="132">
        <v>1</v>
      </c>
      <c r="AJ13" s="132"/>
      <c r="AK13" s="132">
        <v>2</v>
      </c>
      <c r="AL13" s="132"/>
      <c r="AM13" s="132">
        <v>4</v>
      </c>
      <c r="AN13" s="132"/>
      <c r="AO13" s="132"/>
      <c r="AP13" s="132">
        <v>1</v>
      </c>
      <c r="AQ13" s="132"/>
      <c r="AR13" s="132"/>
      <c r="AS13" s="51">
        <f t="shared" si="0"/>
        <v>-30</v>
      </c>
      <c r="AT13" s="48" t="str">
        <f t="shared" si="1"/>
        <v>Moderado</v>
      </c>
      <c r="AU13" s="2">
        <v>1</v>
      </c>
    </row>
    <row r="14" spans="1:47" s="52" customFormat="1" ht="38.25" customHeight="1" x14ac:dyDescent="0.25">
      <c r="A14" s="133"/>
      <c r="B14" s="134"/>
      <c r="C14" s="135"/>
      <c r="D14" s="47" t="str">
        <f>+'Matriz Identificación con proye'!G6</f>
        <v>Actividades Economicas Formales</v>
      </c>
      <c r="E14" s="132">
        <v>-1</v>
      </c>
      <c r="F14" s="132"/>
      <c r="G14" s="132">
        <v>2</v>
      </c>
      <c r="H14" s="132"/>
      <c r="I14" s="132"/>
      <c r="J14" s="132"/>
      <c r="K14" s="132"/>
      <c r="L14" s="132">
        <v>1</v>
      </c>
      <c r="M14" s="132"/>
      <c r="N14" s="132"/>
      <c r="O14" s="132"/>
      <c r="P14" s="132"/>
      <c r="Q14" s="132">
        <v>1</v>
      </c>
      <c r="R14" s="132"/>
      <c r="S14" s="132"/>
      <c r="T14" s="132"/>
      <c r="U14" s="132"/>
      <c r="V14" s="132">
        <v>1</v>
      </c>
      <c r="W14" s="132"/>
      <c r="X14" s="132"/>
      <c r="Y14" s="132">
        <v>1</v>
      </c>
      <c r="Z14" s="132"/>
      <c r="AA14" s="132"/>
      <c r="AB14" s="132">
        <v>1</v>
      </c>
      <c r="AC14" s="132"/>
      <c r="AD14" s="132"/>
      <c r="AE14" s="132"/>
      <c r="AF14" s="132">
        <v>1</v>
      </c>
      <c r="AG14" s="132"/>
      <c r="AH14" s="132"/>
      <c r="AI14" s="132">
        <v>1</v>
      </c>
      <c r="AJ14" s="132"/>
      <c r="AK14" s="132">
        <v>2</v>
      </c>
      <c r="AL14" s="132"/>
      <c r="AM14" s="132">
        <v>1</v>
      </c>
      <c r="AN14" s="132"/>
      <c r="AO14" s="132"/>
      <c r="AP14" s="132">
        <v>1</v>
      </c>
      <c r="AQ14" s="132"/>
      <c r="AR14" s="132"/>
      <c r="AS14" s="51">
        <f t="shared" si="0"/>
        <v>-18</v>
      </c>
      <c r="AT14" s="48" t="str">
        <f t="shared" si="1"/>
        <v>Compatible</v>
      </c>
      <c r="AU14" s="2">
        <v>1</v>
      </c>
    </row>
    <row r="15" spans="1:47" s="52" customFormat="1" ht="26.25" customHeight="1" x14ac:dyDescent="0.25">
      <c r="A15" s="133"/>
      <c r="B15" s="134"/>
      <c r="C15" s="135"/>
      <c r="D15" s="47" t="str">
        <f>+'Matriz Identificación con proye'!H6</f>
        <v>Operación vehicular actual</v>
      </c>
      <c r="E15" s="132">
        <v>-1</v>
      </c>
      <c r="F15" s="132"/>
      <c r="G15" s="132">
        <v>4</v>
      </c>
      <c r="H15" s="132"/>
      <c r="I15" s="132"/>
      <c r="J15" s="132"/>
      <c r="K15" s="132"/>
      <c r="L15" s="132">
        <v>1</v>
      </c>
      <c r="M15" s="132"/>
      <c r="N15" s="132"/>
      <c r="O15" s="132"/>
      <c r="P15" s="132"/>
      <c r="Q15" s="132">
        <v>4</v>
      </c>
      <c r="R15" s="132"/>
      <c r="S15" s="132"/>
      <c r="T15" s="132"/>
      <c r="U15" s="132"/>
      <c r="V15" s="132">
        <v>1</v>
      </c>
      <c r="W15" s="132"/>
      <c r="X15" s="132"/>
      <c r="Y15" s="132">
        <v>1</v>
      </c>
      <c r="Z15" s="132"/>
      <c r="AA15" s="132"/>
      <c r="AB15" s="132">
        <v>1</v>
      </c>
      <c r="AC15" s="132"/>
      <c r="AD15" s="132"/>
      <c r="AE15" s="132"/>
      <c r="AF15" s="132">
        <v>1</v>
      </c>
      <c r="AG15" s="132"/>
      <c r="AH15" s="132"/>
      <c r="AI15" s="132">
        <v>1</v>
      </c>
      <c r="AJ15" s="132"/>
      <c r="AK15" s="132">
        <v>2</v>
      </c>
      <c r="AL15" s="132"/>
      <c r="AM15" s="132">
        <v>4</v>
      </c>
      <c r="AN15" s="132"/>
      <c r="AO15" s="132"/>
      <c r="AP15" s="132">
        <v>1</v>
      </c>
      <c r="AQ15" s="132"/>
      <c r="AR15" s="132"/>
      <c r="AS15" s="51">
        <f t="shared" si="0"/>
        <v>-30</v>
      </c>
      <c r="AT15" s="48" t="str">
        <f t="shared" si="1"/>
        <v>Moderado</v>
      </c>
      <c r="AU15" s="2">
        <v>1</v>
      </c>
    </row>
    <row r="16" spans="1:47" s="53" customFormat="1" ht="46.5" customHeight="1" x14ac:dyDescent="0.25">
      <c r="A16" s="49">
        <v>2</v>
      </c>
      <c r="B16" s="88" t="s">
        <v>4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9"/>
    </row>
    <row r="17" spans="1:48" s="52" customFormat="1" ht="45.75" customHeight="1" x14ac:dyDescent="0.25">
      <c r="A17" s="75" t="s">
        <v>1</v>
      </c>
      <c r="B17" s="73" t="str">
        <f>+'Matriz Identificación con proye'!D12</f>
        <v>Integridad paisajística</v>
      </c>
      <c r="C17" s="74" t="str">
        <f>+'Matriz Identificación con proye'!E12</f>
        <v>Calidad paisajistica</v>
      </c>
      <c r="D17" s="47" t="str">
        <f>+'Matriz Identificación con proye'!I6</f>
        <v>Presencia de Espacios Verdes</v>
      </c>
      <c r="E17" s="136">
        <v>1</v>
      </c>
      <c r="F17" s="136"/>
      <c r="G17" s="136">
        <v>1</v>
      </c>
      <c r="H17" s="136"/>
      <c r="I17" s="136"/>
      <c r="J17" s="136"/>
      <c r="K17" s="136"/>
      <c r="L17" s="136">
        <v>1</v>
      </c>
      <c r="M17" s="136"/>
      <c r="N17" s="136"/>
      <c r="O17" s="136"/>
      <c r="P17" s="136"/>
      <c r="Q17" s="136">
        <v>1</v>
      </c>
      <c r="R17" s="136"/>
      <c r="S17" s="136"/>
      <c r="T17" s="136"/>
      <c r="U17" s="136"/>
      <c r="V17" s="136">
        <v>2</v>
      </c>
      <c r="W17" s="136"/>
      <c r="X17" s="136"/>
      <c r="Y17" s="136">
        <v>2</v>
      </c>
      <c r="Z17" s="136"/>
      <c r="AA17" s="136"/>
      <c r="AB17" s="136">
        <v>4</v>
      </c>
      <c r="AC17" s="136"/>
      <c r="AD17" s="136"/>
      <c r="AE17" s="136"/>
      <c r="AF17" s="136">
        <v>2</v>
      </c>
      <c r="AG17" s="136"/>
      <c r="AH17" s="136"/>
      <c r="AI17" s="136">
        <v>2</v>
      </c>
      <c r="AJ17" s="136"/>
      <c r="AK17" s="136">
        <v>2</v>
      </c>
      <c r="AL17" s="136"/>
      <c r="AM17" s="136">
        <v>1</v>
      </c>
      <c r="AN17" s="136"/>
      <c r="AO17" s="136"/>
      <c r="AP17" s="136">
        <v>2</v>
      </c>
      <c r="AQ17" s="136"/>
      <c r="AR17" s="136"/>
      <c r="AS17" s="73">
        <f t="shared" ref="AS17" si="2">+E17*(3*G17+2*L17+Q17+V17+Y17+AB17+AF17+AI17+AK17+AM17+AP17)</f>
        <v>23</v>
      </c>
      <c r="AT17" s="48" t="str">
        <f t="shared" ref="AT17" si="3">IF(AND(AS17&lt;0,AS17&gt;=-25),"Compatible",IF(AND(AS17&lt;=-26,AS17&gt;=-50),"Moderado",IF(AND(AS17&lt;=-51,AS17&gt;=-75),"Severo",IF(AND(AS17&lt;=-76,AS17&gt;=-100),"Crítico",IF(AND(AS17&gt;0,AS17&lt;=100),"Imp Positivo","")))))</f>
        <v>Imp Positivo</v>
      </c>
      <c r="AU17" s="2">
        <v>1</v>
      </c>
    </row>
    <row r="18" spans="1:48" s="53" customFormat="1" ht="32.25" customHeight="1" thickBot="1" x14ac:dyDescent="0.3">
      <c r="A18" s="124" t="s">
        <v>5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6"/>
    </row>
    <row r="19" spans="1:48" s="53" customFormat="1" ht="32.25" customHeight="1" thickBot="1" x14ac:dyDescent="0.3">
      <c r="A19" s="54">
        <v>3</v>
      </c>
      <c r="B19" s="83" t="s">
        <v>6</v>
      </c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5"/>
    </row>
    <row r="20" spans="1:48" s="52" customFormat="1" ht="44.25" customHeight="1" thickBot="1" x14ac:dyDescent="0.3">
      <c r="A20" s="86" t="s">
        <v>2</v>
      </c>
      <c r="B20" s="71" t="s">
        <v>7</v>
      </c>
      <c r="C20" s="80" t="str">
        <f>+'Matriz Identificación con proye'!E15</f>
        <v>Establecimiento de especies arboreas</v>
      </c>
      <c r="D20" s="55" t="str">
        <f>+'Matriz Identificación con proye'!I6</f>
        <v>Presencia de Espacios Verdes</v>
      </c>
      <c r="E20" s="120">
        <v>1</v>
      </c>
      <c r="F20" s="120"/>
      <c r="G20" s="120">
        <v>1</v>
      </c>
      <c r="H20" s="120"/>
      <c r="I20" s="120"/>
      <c r="J20" s="120"/>
      <c r="K20" s="120"/>
      <c r="L20" s="120">
        <v>1</v>
      </c>
      <c r="M20" s="120"/>
      <c r="N20" s="120"/>
      <c r="O20" s="120"/>
      <c r="P20" s="120"/>
      <c r="Q20" s="120">
        <v>4</v>
      </c>
      <c r="R20" s="120"/>
      <c r="S20" s="120"/>
      <c r="T20" s="120"/>
      <c r="U20" s="120"/>
      <c r="V20" s="120">
        <v>2</v>
      </c>
      <c r="W20" s="120"/>
      <c r="X20" s="120"/>
      <c r="Y20" s="120">
        <v>2</v>
      </c>
      <c r="Z20" s="120"/>
      <c r="AA20" s="120"/>
      <c r="AB20" s="120">
        <v>4</v>
      </c>
      <c r="AC20" s="120"/>
      <c r="AD20" s="120"/>
      <c r="AE20" s="120"/>
      <c r="AF20" s="120">
        <v>4</v>
      </c>
      <c r="AG20" s="120"/>
      <c r="AH20" s="120"/>
      <c r="AI20" s="120">
        <v>1</v>
      </c>
      <c r="AJ20" s="120"/>
      <c r="AK20" s="120">
        <v>2</v>
      </c>
      <c r="AL20" s="120"/>
      <c r="AM20" s="120">
        <v>4</v>
      </c>
      <c r="AN20" s="120"/>
      <c r="AO20" s="120"/>
      <c r="AP20" s="120">
        <v>4</v>
      </c>
      <c r="AQ20" s="120"/>
      <c r="AR20" s="120"/>
      <c r="AS20" s="56">
        <f t="shared" ref="AS20" si="4">+E20*(3*G20+2*L20+Q20+V20+Y20+AB20+AF20+AI20+AK20+AM20+AP20)</f>
        <v>32</v>
      </c>
      <c r="AT20" s="57" t="str">
        <f t="shared" ref="AT20" si="5">IF(AND(AS20&lt;0,AS20&gt;=-25),"Compatible",IF(AND(AS20&lt;=-26,AS20&gt;=-50),"Moderado",IF(AND(AS20&lt;=-51,AS20&gt;=-75),"Severo",IF(AND(AS20&lt;=-76,AS20&gt;=-100),"Crítico",IF(AND(AS20&gt;0,AS20&lt;=100),"Imp Positivo","")))))</f>
        <v>Imp Positivo</v>
      </c>
    </row>
    <row r="21" spans="1:48" s="53" customFormat="1" ht="32.25" customHeight="1" thickBot="1" x14ac:dyDescent="0.3">
      <c r="A21" s="90">
        <v>4</v>
      </c>
      <c r="B21" s="76" t="str">
        <f>+'[1]H1Matriz Identificación'!D42</f>
        <v>Fauna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8"/>
    </row>
    <row r="22" spans="1:48" s="52" customFormat="1" ht="48" customHeight="1" x14ac:dyDescent="0.25">
      <c r="A22" s="81" t="s">
        <v>95</v>
      </c>
      <c r="B22" s="130" t="s">
        <v>9</v>
      </c>
      <c r="C22" s="82" t="str">
        <f>+'Matriz Identificación con proye'!E17</f>
        <v>Incremento de especies sinantropicas</v>
      </c>
      <c r="D22" s="61" t="str">
        <f>+'Matriz Identificación con proye'!G6</f>
        <v>Actividades Economicas Formales</v>
      </c>
      <c r="E22" s="119">
        <v>-1</v>
      </c>
      <c r="F22" s="119"/>
      <c r="G22" s="119">
        <v>2</v>
      </c>
      <c r="H22" s="119"/>
      <c r="I22" s="119"/>
      <c r="J22" s="119"/>
      <c r="K22" s="119"/>
      <c r="L22" s="119">
        <v>1</v>
      </c>
      <c r="M22" s="119"/>
      <c r="N22" s="119"/>
      <c r="O22" s="119"/>
      <c r="P22" s="119"/>
      <c r="Q22" s="119">
        <v>2</v>
      </c>
      <c r="R22" s="119"/>
      <c r="S22" s="119"/>
      <c r="T22" s="119"/>
      <c r="U22" s="119"/>
      <c r="V22" s="119">
        <v>2</v>
      </c>
      <c r="W22" s="119"/>
      <c r="X22" s="119"/>
      <c r="Y22" s="119">
        <v>1</v>
      </c>
      <c r="Z22" s="119"/>
      <c r="AA22" s="119"/>
      <c r="AB22" s="119">
        <v>4</v>
      </c>
      <c r="AC22" s="119"/>
      <c r="AD22" s="119"/>
      <c r="AE22" s="119"/>
      <c r="AF22" s="119">
        <v>1</v>
      </c>
      <c r="AG22" s="119"/>
      <c r="AH22" s="119"/>
      <c r="AI22" s="119">
        <v>1</v>
      </c>
      <c r="AJ22" s="119"/>
      <c r="AK22" s="119">
        <v>2</v>
      </c>
      <c r="AL22" s="119"/>
      <c r="AM22" s="119">
        <v>1</v>
      </c>
      <c r="AN22" s="119"/>
      <c r="AO22" s="119"/>
      <c r="AP22" s="119">
        <v>1</v>
      </c>
      <c r="AQ22" s="119"/>
      <c r="AR22" s="119"/>
      <c r="AS22" s="62">
        <f t="shared" ref="AS22:AS24" si="6">+E22*(3*G22+2*L22+Q22+V22+Y22+AB22+AF22+AI22+AK22+AM22+AP22)</f>
        <v>-23</v>
      </c>
      <c r="AT22" s="63" t="str">
        <f t="shared" ref="AT22:AT24" si="7">IF(AND(AS22&lt;0,AS22&gt;=-25),"Compatible",IF(AND(AS22&lt;=-26,AS22&gt;=-50),"Moderado",IF(AND(AS22&lt;=-51,AS22&gt;=-75),"Severo",IF(AND(AS22&lt;=-76,AS22&gt;=-100),"Crítico",IF(AND(AS22&gt;0,AS22&lt;=100),"Imp Positivo","")))))</f>
        <v>Compatible</v>
      </c>
      <c r="AU22" s="2">
        <v>1</v>
      </c>
    </row>
    <row r="23" spans="1:48" s="3" customFormat="1" ht="31.5" customHeight="1" x14ac:dyDescent="0.25">
      <c r="A23" s="69" t="s">
        <v>97</v>
      </c>
      <c r="B23" s="131"/>
      <c r="C23" s="70" t="str">
        <f>+'Matriz Identificación con proye'!E18</f>
        <v>Afectación de fauna</v>
      </c>
      <c r="D23" s="47" t="str">
        <f>+'Matriz Identificación con proye'!H6</f>
        <v>Operación vehicular actual</v>
      </c>
      <c r="E23" s="127">
        <v>-1</v>
      </c>
      <c r="F23" s="128"/>
      <c r="G23" s="127">
        <v>4</v>
      </c>
      <c r="H23" s="129"/>
      <c r="I23" s="129"/>
      <c r="J23" s="129"/>
      <c r="K23" s="128"/>
      <c r="L23" s="127">
        <v>1</v>
      </c>
      <c r="M23" s="129"/>
      <c r="N23" s="129"/>
      <c r="O23" s="129"/>
      <c r="P23" s="128"/>
      <c r="Q23" s="127">
        <v>4</v>
      </c>
      <c r="R23" s="129"/>
      <c r="S23" s="129"/>
      <c r="T23" s="129"/>
      <c r="U23" s="128"/>
      <c r="V23" s="127">
        <v>4</v>
      </c>
      <c r="W23" s="129"/>
      <c r="X23" s="128"/>
      <c r="Y23" s="127">
        <v>4</v>
      </c>
      <c r="Z23" s="129"/>
      <c r="AA23" s="128"/>
      <c r="AB23" s="127">
        <v>8</v>
      </c>
      <c r="AC23" s="129"/>
      <c r="AD23" s="129"/>
      <c r="AE23" s="128"/>
      <c r="AF23" s="127">
        <v>1</v>
      </c>
      <c r="AG23" s="129"/>
      <c r="AH23" s="128"/>
      <c r="AI23" s="127">
        <v>1</v>
      </c>
      <c r="AJ23" s="128"/>
      <c r="AK23" s="127">
        <v>2</v>
      </c>
      <c r="AL23" s="128"/>
      <c r="AM23" s="127">
        <v>1</v>
      </c>
      <c r="AN23" s="129"/>
      <c r="AO23" s="128"/>
      <c r="AP23" s="127">
        <v>2</v>
      </c>
      <c r="AQ23" s="129"/>
      <c r="AR23" s="128"/>
      <c r="AS23" s="64">
        <f t="shared" si="6"/>
        <v>-41</v>
      </c>
      <c r="AT23" s="65" t="str">
        <f t="shared" si="7"/>
        <v>Moderado</v>
      </c>
    </row>
    <row r="24" spans="1:48" s="52" customFormat="1" ht="40.5" customHeight="1" x14ac:dyDescent="0.25">
      <c r="A24" s="79" t="s">
        <v>98</v>
      </c>
      <c r="B24" s="87" t="s">
        <v>10</v>
      </c>
      <c r="C24" s="70" t="str">
        <f>+'Matriz Identificación con proye'!E19</f>
        <v>Establecimiento de habitat para aves</v>
      </c>
      <c r="D24" s="47" t="str">
        <f>+'Matriz Identificación con proye'!I6</f>
        <v>Presencia de Espacios Verdes</v>
      </c>
      <c r="E24" s="121">
        <v>1</v>
      </c>
      <c r="F24" s="123"/>
      <c r="G24" s="121">
        <v>4</v>
      </c>
      <c r="H24" s="122"/>
      <c r="I24" s="122"/>
      <c r="J24" s="122"/>
      <c r="K24" s="123"/>
      <c r="L24" s="121">
        <v>1</v>
      </c>
      <c r="M24" s="122"/>
      <c r="N24" s="122"/>
      <c r="O24" s="122"/>
      <c r="P24" s="123"/>
      <c r="Q24" s="121">
        <v>4</v>
      </c>
      <c r="R24" s="122"/>
      <c r="S24" s="122"/>
      <c r="T24" s="122"/>
      <c r="U24" s="123"/>
      <c r="V24" s="121">
        <v>4</v>
      </c>
      <c r="W24" s="122"/>
      <c r="X24" s="123"/>
      <c r="Y24" s="121">
        <v>4</v>
      </c>
      <c r="Z24" s="122"/>
      <c r="AA24" s="123"/>
      <c r="AB24" s="121">
        <v>8</v>
      </c>
      <c r="AC24" s="122"/>
      <c r="AD24" s="122"/>
      <c r="AE24" s="123"/>
      <c r="AF24" s="121">
        <v>1</v>
      </c>
      <c r="AG24" s="122"/>
      <c r="AH24" s="123"/>
      <c r="AI24" s="121">
        <v>1</v>
      </c>
      <c r="AJ24" s="123"/>
      <c r="AK24" s="121">
        <v>2</v>
      </c>
      <c r="AL24" s="123"/>
      <c r="AM24" s="121">
        <v>1</v>
      </c>
      <c r="AN24" s="122"/>
      <c r="AO24" s="123"/>
      <c r="AP24" s="121">
        <v>2</v>
      </c>
      <c r="AQ24" s="122"/>
      <c r="AR24" s="123"/>
      <c r="AS24" s="51">
        <f t="shared" si="6"/>
        <v>41</v>
      </c>
      <c r="AT24" s="48" t="str">
        <f t="shared" si="7"/>
        <v>Imp Positivo</v>
      </c>
    </row>
    <row r="25" spans="1:48" s="52" customFormat="1" ht="42.75" customHeight="1" x14ac:dyDescent="0.25">
      <c r="A25" s="60">
        <v>5</v>
      </c>
      <c r="B25" s="72" t="s">
        <v>78</v>
      </c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</row>
    <row r="26" spans="1:48" s="52" customFormat="1" ht="41.25" customHeight="1" x14ac:dyDescent="0.25">
      <c r="A26" s="73" t="s">
        <v>63</v>
      </c>
      <c r="B26" s="73" t="str">
        <f>+'Matriz Identificación con proye'!D21</f>
        <v xml:space="preserve">Servicios ecosistemicos </v>
      </c>
      <c r="C26" s="74" t="str">
        <f>+'Matriz Identificación con proye'!E21</f>
        <v xml:space="preserve">servicios ecosistemicos </v>
      </c>
      <c r="D26" s="58" t="str">
        <f>+'Matriz Identificación con proye'!I6</f>
        <v>Presencia de Espacios Verdes</v>
      </c>
      <c r="E26" s="132">
        <v>1</v>
      </c>
      <c r="F26" s="132"/>
      <c r="G26" s="132">
        <v>4</v>
      </c>
      <c r="H26" s="132"/>
      <c r="I26" s="132"/>
      <c r="J26" s="132"/>
      <c r="K26" s="132"/>
      <c r="L26" s="132">
        <v>2</v>
      </c>
      <c r="M26" s="132"/>
      <c r="N26" s="132"/>
      <c r="O26" s="132"/>
      <c r="P26" s="132"/>
      <c r="Q26" s="132">
        <v>4</v>
      </c>
      <c r="R26" s="132"/>
      <c r="S26" s="132"/>
      <c r="T26" s="132"/>
      <c r="U26" s="132"/>
      <c r="V26" s="132">
        <v>4</v>
      </c>
      <c r="W26" s="132"/>
      <c r="X26" s="132"/>
      <c r="Y26" s="132">
        <v>4</v>
      </c>
      <c r="Z26" s="132"/>
      <c r="AA26" s="132"/>
      <c r="AB26" s="132">
        <v>4</v>
      </c>
      <c r="AC26" s="132"/>
      <c r="AD26" s="132"/>
      <c r="AE26" s="132"/>
      <c r="AF26" s="132">
        <v>4</v>
      </c>
      <c r="AG26" s="132"/>
      <c r="AH26" s="132"/>
      <c r="AI26" s="132">
        <v>1</v>
      </c>
      <c r="AJ26" s="132"/>
      <c r="AK26" s="132">
        <v>2</v>
      </c>
      <c r="AL26" s="132"/>
      <c r="AM26" s="132">
        <v>4</v>
      </c>
      <c r="AN26" s="132"/>
      <c r="AO26" s="132"/>
      <c r="AP26" s="132">
        <v>4</v>
      </c>
      <c r="AQ26" s="132"/>
      <c r="AR26" s="132"/>
      <c r="AS26" s="51">
        <f t="shared" ref="AS26" si="8">+E26*(3*G26+2*L26+Q26+V26+Y26+AB26+AF26+AI26+AK26+AM26+AP26)</f>
        <v>47</v>
      </c>
      <c r="AT26" s="59" t="str">
        <f t="shared" ref="AT26" si="9">IF(AND(AS26&lt;0,AS26&gt;=-25),"Compatible",IF(AND(AS26&lt;=-26,AS26&gt;=-50),"Moderado",IF(AND(AS26&lt;=-51,AS26&gt;=-75),"Severo",IF(AND(AS26&lt;=-76,AS26&gt;=-100),"Crítico",IF(AND(AS26&gt;0,AS26&lt;=100),"Imp Positivo","")))))</f>
        <v>Imp Positivo</v>
      </c>
    </row>
    <row r="27" spans="1:48" ht="18.75" x14ac:dyDescent="0.25">
      <c r="A27" s="26"/>
      <c r="B27" s="26"/>
      <c r="C27" s="7"/>
      <c r="D27" s="7"/>
      <c r="E27" s="7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10"/>
      <c r="AT27" s="9"/>
    </row>
    <row r="28" spans="1:48" ht="56.25" x14ac:dyDescent="0.25">
      <c r="A28" s="9"/>
      <c r="B28" s="9"/>
      <c r="C28" s="11"/>
      <c r="D28" s="12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10"/>
      <c r="AT28" s="96"/>
      <c r="AU28" s="101" t="s">
        <v>101</v>
      </c>
      <c r="AV28" s="97" t="s">
        <v>99</v>
      </c>
    </row>
    <row r="29" spans="1:48" ht="15.75" customHeight="1" x14ac:dyDescent="0.25">
      <c r="A29" s="9"/>
      <c r="B29" s="9"/>
      <c r="C29" s="11"/>
      <c r="D29" s="13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10"/>
      <c r="AT29" s="94" t="s">
        <v>28</v>
      </c>
      <c r="AU29" s="95">
        <f>+AV29/AU$34</f>
        <v>0.36363636363636365</v>
      </c>
      <c r="AV29" s="98">
        <f>COUNTIF(AT10:AT26,"Compatible")</f>
        <v>4</v>
      </c>
    </row>
    <row r="30" spans="1:48" ht="15.75" customHeight="1" x14ac:dyDescent="0.25">
      <c r="A30" s="9"/>
      <c r="B30" s="9"/>
      <c r="C30" s="11"/>
      <c r="D30" s="13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10"/>
      <c r="AT30" s="14" t="s">
        <v>29</v>
      </c>
      <c r="AU30" s="95">
        <f>+AV30/AU$34</f>
        <v>0.27272727272727271</v>
      </c>
      <c r="AV30" s="99">
        <f>COUNTIF(AT10:AT26,"Moderado")</f>
        <v>3</v>
      </c>
    </row>
    <row r="31" spans="1:48" ht="15.75" customHeight="1" x14ac:dyDescent="0.25">
      <c r="A31" s="9"/>
      <c r="B31" s="9"/>
      <c r="C31" s="11"/>
      <c r="D31" s="13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10"/>
      <c r="AT31" s="14" t="s">
        <v>30</v>
      </c>
      <c r="AU31" s="95">
        <f>+AV31/AU$34</f>
        <v>0</v>
      </c>
      <c r="AV31" s="99">
        <f>COUNTIF(AT10:AT26,"Severo")</f>
        <v>0</v>
      </c>
    </row>
    <row r="32" spans="1:48" ht="15.75" customHeight="1" x14ac:dyDescent="0.25">
      <c r="A32" s="9"/>
      <c r="B32" s="9"/>
      <c r="C32" s="11"/>
      <c r="D32" s="13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10"/>
      <c r="AT32" s="14" t="s">
        <v>31</v>
      </c>
      <c r="AU32" s="95">
        <f>+AV32/AU$34</f>
        <v>0</v>
      </c>
      <c r="AV32" s="99">
        <f>COUNTIF(AT10:AT26,"Crítico")</f>
        <v>0</v>
      </c>
    </row>
    <row r="33" spans="1:48" ht="15.75" customHeight="1" x14ac:dyDescent="0.25">
      <c r="A33" s="9"/>
      <c r="B33" s="9"/>
      <c r="C33" s="11"/>
      <c r="D33" s="13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10"/>
      <c r="AT33" s="15" t="s">
        <v>72</v>
      </c>
      <c r="AU33" s="95">
        <f>+AV33/AU$34</f>
        <v>0.36363636363636365</v>
      </c>
      <c r="AV33" s="50">
        <f>COUNTIF(AT10:AT26,"Imp positivo")</f>
        <v>4</v>
      </c>
    </row>
    <row r="34" spans="1:48" x14ac:dyDescent="0.25">
      <c r="AU34" s="2">
        <f>SUM(AV29:AV33)</f>
        <v>11</v>
      </c>
      <c r="AV34" s="93">
        <f>SUM(AU29:AU33)</f>
        <v>1</v>
      </c>
    </row>
  </sheetData>
  <mergeCells count="175">
    <mergeCell ref="A9:AT9"/>
    <mergeCell ref="AF7:AH7"/>
    <mergeCell ref="AI7:AJ7"/>
    <mergeCell ref="AK7:AL7"/>
    <mergeCell ref="AM7:AO7"/>
    <mergeCell ref="AP7:AR7"/>
    <mergeCell ref="AS7:AT8"/>
    <mergeCell ref="G7:K7"/>
    <mergeCell ref="L7:P7"/>
    <mergeCell ref="Q7:U7"/>
    <mergeCell ref="V7:X7"/>
    <mergeCell ref="Y7:AA7"/>
    <mergeCell ref="AB7:AE7"/>
    <mergeCell ref="A1:C1"/>
    <mergeCell ref="D1:AQ5"/>
    <mergeCell ref="AR1:AT1"/>
    <mergeCell ref="A2:C2"/>
    <mergeCell ref="A3:C3"/>
    <mergeCell ref="A6:B8"/>
    <mergeCell ref="C6:C8"/>
    <mergeCell ref="D6:D8"/>
    <mergeCell ref="E6:AT6"/>
    <mergeCell ref="E7:F7"/>
    <mergeCell ref="AK10:AL10"/>
    <mergeCell ref="AM10:AO10"/>
    <mergeCell ref="AP10:AR10"/>
    <mergeCell ref="Y10:AA10"/>
    <mergeCell ref="AB10:AE10"/>
    <mergeCell ref="AF10:AH10"/>
    <mergeCell ref="AI10:AJ10"/>
    <mergeCell ref="E10:F10"/>
    <mergeCell ref="G10:K10"/>
    <mergeCell ref="L10:P10"/>
    <mergeCell ref="Q10:U10"/>
    <mergeCell ref="V10:X10"/>
    <mergeCell ref="A11:A12"/>
    <mergeCell ref="B11:B12"/>
    <mergeCell ref="C11:C12"/>
    <mergeCell ref="E11:F11"/>
    <mergeCell ref="G11:K11"/>
    <mergeCell ref="L11:P11"/>
    <mergeCell ref="AF12:AH12"/>
    <mergeCell ref="AI12:AJ12"/>
    <mergeCell ref="AK12:AL12"/>
    <mergeCell ref="AK11:AL11"/>
    <mergeCell ref="AK17:AL17"/>
    <mergeCell ref="AM17:AO17"/>
    <mergeCell ref="E17:F17"/>
    <mergeCell ref="G17:K17"/>
    <mergeCell ref="L17:P17"/>
    <mergeCell ref="Q17:U17"/>
    <mergeCell ref="V17:X17"/>
    <mergeCell ref="AM11:AO11"/>
    <mergeCell ref="AP11:AR11"/>
    <mergeCell ref="E12:F12"/>
    <mergeCell ref="G12:K12"/>
    <mergeCell ref="L12:P12"/>
    <mergeCell ref="Q12:U12"/>
    <mergeCell ref="V12:X12"/>
    <mergeCell ref="Y12:AA12"/>
    <mergeCell ref="AB12:AE12"/>
    <mergeCell ref="Q11:U11"/>
    <mergeCell ref="V11:X11"/>
    <mergeCell ref="Y11:AA11"/>
    <mergeCell ref="AB11:AE11"/>
    <mergeCell ref="AF11:AH11"/>
    <mergeCell ref="AI11:AJ11"/>
    <mergeCell ref="AM12:AO12"/>
    <mergeCell ref="AP12:AR12"/>
    <mergeCell ref="A13:A15"/>
    <mergeCell ref="B13:B15"/>
    <mergeCell ref="C13:C15"/>
    <mergeCell ref="E13:F13"/>
    <mergeCell ref="G13:K13"/>
    <mergeCell ref="L13:P13"/>
    <mergeCell ref="Q13:U13"/>
    <mergeCell ref="V13:X13"/>
    <mergeCell ref="Y13:AA13"/>
    <mergeCell ref="L15:P15"/>
    <mergeCell ref="Q15:U15"/>
    <mergeCell ref="V15:X15"/>
    <mergeCell ref="Y15:AA15"/>
    <mergeCell ref="E14:F14"/>
    <mergeCell ref="G14:K14"/>
    <mergeCell ref="L14:P14"/>
    <mergeCell ref="Q14:U14"/>
    <mergeCell ref="V14:X14"/>
    <mergeCell ref="Y14:AA14"/>
    <mergeCell ref="E15:F15"/>
    <mergeCell ref="G15:K15"/>
    <mergeCell ref="E20:F20"/>
    <mergeCell ref="AB13:AE13"/>
    <mergeCell ref="AF13:AH13"/>
    <mergeCell ref="AI13:AJ13"/>
    <mergeCell ref="AK13:AL13"/>
    <mergeCell ref="AM13:AO13"/>
    <mergeCell ref="AP13:AR13"/>
    <mergeCell ref="AB15:AE15"/>
    <mergeCell ref="AF15:AH15"/>
    <mergeCell ref="AI15:AJ15"/>
    <mergeCell ref="AK15:AL15"/>
    <mergeCell ref="AM15:AO15"/>
    <mergeCell ref="AP15:AR15"/>
    <mergeCell ref="AB14:AE14"/>
    <mergeCell ref="AF14:AH14"/>
    <mergeCell ref="AI14:AJ14"/>
    <mergeCell ref="AK14:AL14"/>
    <mergeCell ref="AM14:AO14"/>
    <mergeCell ref="AP14:AR14"/>
    <mergeCell ref="AP17:AR17"/>
    <mergeCell ref="Y17:AA17"/>
    <mergeCell ref="AB17:AE17"/>
    <mergeCell ref="AF17:AH17"/>
    <mergeCell ref="AI17:AJ17"/>
    <mergeCell ref="AP24:AR24"/>
    <mergeCell ref="B22:B23"/>
    <mergeCell ref="AB26:AE26"/>
    <mergeCell ref="AF26:AH26"/>
    <mergeCell ref="AI26:AJ26"/>
    <mergeCell ref="AK26:AL26"/>
    <mergeCell ref="AM26:AO26"/>
    <mergeCell ref="AP26:AR26"/>
    <mergeCell ref="E26:F26"/>
    <mergeCell ref="G26:K26"/>
    <mergeCell ref="L26:P26"/>
    <mergeCell ref="Q26:U26"/>
    <mergeCell ref="V26:X26"/>
    <mergeCell ref="Y26:AA26"/>
    <mergeCell ref="E22:F22"/>
    <mergeCell ref="G22:K22"/>
    <mergeCell ref="L22:P22"/>
    <mergeCell ref="Q22:U22"/>
    <mergeCell ref="E24:F24"/>
    <mergeCell ref="G24:K24"/>
    <mergeCell ref="L24:P24"/>
    <mergeCell ref="Q24:U24"/>
    <mergeCell ref="A18:AT18"/>
    <mergeCell ref="E23:F23"/>
    <mergeCell ref="G23:K23"/>
    <mergeCell ref="L23:P23"/>
    <mergeCell ref="Q23:U23"/>
    <mergeCell ref="V23:X23"/>
    <mergeCell ref="Y23:AA23"/>
    <mergeCell ref="AB23:AE23"/>
    <mergeCell ref="AF23:AH23"/>
    <mergeCell ref="AI23:AJ23"/>
    <mergeCell ref="AK23:AL23"/>
    <mergeCell ref="AM23:AO23"/>
    <mergeCell ref="AP23:AR23"/>
    <mergeCell ref="V22:X22"/>
    <mergeCell ref="AP22:AR22"/>
    <mergeCell ref="Y22:AA22"/>
    <mergeCell ref="AB22:AE22"/>
    <mergeCell ref="AF22:AH22"/>
    <mergeCell ref="AI22:AJ22"/>
    <mergeCell ref="V20:X20"/>
    <mergeCell ref="AP20:AR20"/>
    <mergeCell ref="Y20:AA20"/>
    <mergeCell ref="AB20:AE20"/>
    <mergeCell ref="AF20:AH20"/>
    <mergeCell ref="AK22:AL22"/>
    <mergeCell ref="AM22:AO22"/>
    <mergeCell ref="G20:K20"/>
    <mergeCell ref="L20:P20"/>
    <mergeCell ref="Q20:U20"/>
    <mergeCell ref="V24:X24"/>
    <mergeCell ref="Y24:AA24"/>
    <mergeCell ref="AB24:AE24"/>
    <mergeCell ref="AF24:AH24"/>
    <mergeCell ref="AI24:AJ24"/>
    <mergeCell ref="AK24:AL24"/>
    <mergeCell ref="AM24:AO24"/>
    <mergeCell ref="AI20:AJ20"/>
    <mergeCell ref="AK20:AL20"/>
    <mergeCell ref="AM20:AO20"/>
  </mergeCells>
  <conditionalFormatting sqref="AT11:AT12 AT15 AT26 AT24 AT20 AT22">
    <cfRule type="cellIs" dxfId="24" priority="137" operator="equal">
      <formula>"Crítico"</formula>
    </cfRule>
    <cfRule type="cellIs" dxfId="23" priority="138" operator="equal">
      <formula>"Severo"</formula>
    </cfRule>
    <cfRule type="cellIs" dxfId="22" priority="139" operator="equal">
      <formula>"Moderado"</formula>
    </cfRule>
    <cfRule type="cellIs" dxfId="21" priority="140" operator="equal">
      <formula>"Compatible"</formula>
    </cfRule>
  </conditionalFormatting>
  <conditionalFormatting sqref="AT11:AT12 AT15 AT26 AT24 AT20 AT22">
    <cfRule type="cellIs" dxfId="20" priority="136" operator="equal">
      <formula>"Imp Positivo"</formula>
    </cfRule>
  </conditionalFormatting>
  <conditionalFormatting sqref="AT13">
    <cfRule type="cellIs" dxfId="19" priority="107" operator="equal">
      <formula>"Crítico"</formula>
    </cfRule>
    <cfRule type="cellIs" dxfId="18" priority="108" operator="equal">
      <formula>"Severo"</formula>
    </cfRule>
    <cfRule type="cellIs" dxfId="17" priority="109" operator="equal">
      <formula>"Moderado"</formula>
    </cfRule>
    <cfRule type="cellIs" dxfId="16" priority="110" operator="equal">
      <formula>"Compatible"</formula>
    </cfRule>
  </conditionalFormatting>
  <conditionalFormatting sqref="AT13">
    <cfRule type="cellIs" dxfId="15" priority="106" operator="equal">
      <formula>"Imp Positivo"</formula>
    </cfRule>
  </conditionalFormatting>
  <conditionalFormatting sqref="AT14">
    <cfRule type="cellIs" dxfId="14" priority="102" operator="equal">
      <formula>"Crítico"</formula>
    </cfRule>
    <cfRule type="cellIs" dxfId="13" priority="103" operator="equal">
      <formula>"Severo"</formula>
    </cfRule>
    <cfRule type="cellIs" dxfId="12" priority="104" operator="equal">
      <formula>"Moderado"</formula>
    </cfRule>
    <cfRule type="cellIs" dxfId="11" priority="105" operator="equal">
      <formula>"Compatible"</formula>
    </cfRule>
  </conditionalFormatting>
  <conditionalFormatting sqref="AT14">
    <cfRule type="cellIs" dxfId="10" priority="101" operator="equal">
      <formula>"Imp Positivo"</formula>
    </cfRule>
  </conditionalFormatting>
  <conditionalFormatting sqref="AT23">
    <cfRule type="cellIs" dxfId="9" priority="52" operator="equal">
      <formula>"Crítico"</formula>
    </cfRule>
    <cfRule type="cellIs" dxfId="8" priority="53" operator="equal">
      <formula>"Severo"</formula>
    </cfRule>
    <cfRule type="cellIs" dxfId="7" priority="54" operator="equal">
      <formula>"Moderado"</formula>
    </cfRule>
    <cfRule type="cellIs" dxfId="6" priority="55" operator="equal">
      <formula>"Compatible"</formula>
    </cfRule>
  </conditionalFormatting>
  <conditionalFormatting sqref="AT23">
    <cfRule type="cellIs" dxfId="5" priority="51" operator="equal">
      <formula>"Imp Positivo"</formula>
    </cfRule>
  </conditionalFormatting>
  <conditionalFormatting sqref="AT17">
    <cfRule type="cellIs" dxfId="4" priority="2" operator="equal">
      <formula>"Crítico"</formula>
    </cfRule>
    <cfRule type="cellIs" dxfId="3" priority="3" operator="equal">
      <formula>"Severo"</formula>
    </cfRule>
    <cfRule type="cellIs" dxfId="2" priority="4" operator="equal">
      <formula>"Moderado"</formula>
    </cfRule>
    <cfRule type="cellIs" dxfId="1" priority="5" operator="equal">
      <formula>"Compatible"</formula>
    </cfRule>
  </conditionalFormatting>
  <conditionalFormatting sqref="AT17">
    <cfRule type="cellIs" dxfId="0" priority="1" operator="equal">
      <formula>"Imp Positivo"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scale="1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C21C747EAC9C44DA21200FF80E83D33" ma:contentTypeVersion="2" ma:contentTypeDescription="Crear nuevo documento." ma:contentTypeScope="" ma:versionID="395710977eff73c276ea912e5ae38a2f">
  <xsd:schema xmlns:xsd="http://www.w3.org/2001/XMLSchema" xmlns:xs="http://www.w3.org/2001/XMLSchema" xmlns:p="http://schemas.microsoft.com/office/2006/metadata/properties" xmlns:ns2="7f553e9b-0b21-4752-9301-106d5d1229d4" targetNamespace="http://schemas.microsoft.com/office/2006/metadata/properties" ma:root="true" ma:fieldsID="6f2db900cea7f53b0f93caad54c2c21a" ns2:_="">
    <xsd:import namespace="7f553e9b-0b21-4752-9301-106d5d1229d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553e9b-0b21-4752-9301-106d5d1229d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C9466F-FDF1-4705-9026-DC184C5F4F05}">
  <ds:schemaRefs>
    <ds:schemaRef ds:uri="http://schemas.microsoft.com/office/2006/documentManagement/types"/>
    <ds:schemaRef ds:uri="http://purl.org/dc/terms/"/>
    <ds:schemaRef ds:uri="7f553e9b-0b21-4752-9301-106d5d1229d4"/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E9B57A2-AECF-4DC3-8182-6F09749CC1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C2F9BF-D3E6-4E0E-A800-762B4339C6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553e9b-0b21-4752-9301-106d5d1229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Matriz Identificación con proye</vt:lpstr>
      <vt:lpstr>Cable Aéreo</vt:lpstr>
      <vt:lpstr>'Cable Aéreo'!Área_de_impresión</vt:lpstr>
      <vt:lpstr>'Matriz Identificación con proye'!Área_de_impresión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Garcia</dc:creator>
  <cp:lastModifiedBy>MUCHACHOS</cp:lastModifiedBy>
  <cp:lastPrinted>2021-03-18T23:27:19Z</cp:lastPrinted>
  <dcterms:created xsi:type="dcterms:W3CDTF">2016-06-21T16:25:56Z</dcterms:created>
  <dcterms:modified xsi:type="dcterms:W3CDTF">2022-01-16T21:57:10Z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0x0101004C21C747EAC9C44DA21200FF80E83D33</vt:lpwstr>
  </property>
</Properties>
</file>