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2A. EA DEFINITIVO V2\Cap. 8 Evaluacion Ambiental_V3\"/>
    </mc:Choice>
  </mc:AlternateContent>
  <xr:revisionPtr revIDLastSave="0" documentId="13_ncr:1_{AA4C2402-08EE-4CA5-AE00-96A1245F51BB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Matriz Identificación con proye" sheetId="10" r:id="rId1"/>
    <sheet name="Cable Aéreo" sheetId="17" r:id="rId2"/>
  </sheets>
  <externalReferences>
    <externalReference r:id="rId3"/>
  </externalReferences>
  <definedNames>
    <definedName name="_xlnm._FilterDatabase" localSheetId="1" hidden="1">'Cable Aéreo'!$A$11:$BI$159</definedName>
    <definedName name="_xlnm.Print_Area" localSheetId="1">'Cable Aéreo'!$A$1:$AT$159</definedName>
    <definedName name="_xlnm.Print_Area" localSheetId="0">'Matriz Identificación con proye'!$C$1:$AJ$30</definedName>
    <definedName name="Z_BBE90EF4_57DB_4C05_92DD_05040CD62813_.wvu.FilterData" localSheetId="1" hidden="1">'Cable Aéreo'!$D$6:$D$153</definedName>
    <definedName name="Z_BBE90EF4_57DB_4C05_92DD_05040CD62813_.wvu.PrintArea" localSheetId="1" hidden="1">'Cable Aéreo'!$A$1:$AT$159</definedName>
    <definedName name="Z_BBE90EF4_57DB_4C05_92DD_05040CD62813_.wvu.PrintArea" localSheetId="0" hidden="1">'Matriz Identificación con proye'!$C$1:$AJ$30</definedName>
  </definedNames>
  <calcPr calcId="181029"/>
  <customWorkbookViews>
    <customWorkbookView name="G" guid="{BBE90EF4-57DB-4C05-92DD-05040CD62813}" maximized="1" xWindow="-8" yWindow="-8" windowWidth="1382" windowHeight="744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66" i="17" l="1"/>
  <c r="AU165" i="17"/>
  <c r="AU164" i="17"/>
  <c r="AU163" i="17"/>
  <c r="AU162" i="17"/>
  <c r="AU167" i="17"/>
  <c r="B155" i="17" l="1"/>
  <c r="AI11" i="10"/>
  <c r="AI9" i="10"/>
  <c r="D65" i="17"/>
  <c r="AS65" i="17"/>
  <c r="AT65" i="17" s="1"/>
  <c r="D40" i="17"/>
  <c r="AS40" i="17"/>
  <c r="AT40" i="17" s="1"/>
  <c r="D139" i="17"/>
  <c r="AS139" i="17"/>
  <c r="AT139" i="17" s="1"/>
  <c r="D120" i="17"/>
  <c r="AS120" i="17"/>
  <c r="AT120" i="17" s="1"/>
  <c r="D110" i="17"/>
  <c r="AS110" i="17"/>
  <c r="AT110" i="17" s="1"/>
  <c r="D48" i="17"/>
  <c r="AS48" i="17"/>
  <c r="AT48" i="17" s="1"/>
  <c r="D15" i="17"/>
  <c r="AS15" i="17"/>
  <c r="AT15" i="17" s="1"/>
  <c r="D119" i="17"/>
  <c r="AS119" i="17"/>
  <c r="AT119" i="17" s="1"/>
  <c r="D47" i="17"/>
  <c r="AS47" i="17"/>
  <c r="AT47" i="17" s="1"/>
  <c r="BE172" i="17" l="1"/>
  <c r="AS159" i="17"/>
  <c r="AT159" i="17" s="1"/>
  <c r="D159" i="17"/>
  <c r="AS158" i="17"/>
  <c r="AT158" i="17" s="1"/>
  <c r="D158" i="17"/>
  <c r="AS157" i="17"/>
  <c r="AT157" i="17" s="1"/>
  <c r="D157" i="17"/>
  <c r="AS156" i="17"/>
  <c r="AT156" i="17" s="1"/>
  <c r="D156" i="17"/>
  <c r="AS155" i="17"/>
  <c r="AT155" i="17" s="1"/>
  <c r="D155" i="17"/>
  <c r="AS153" i="17"/>
  <c r="AT153" i="17" s="1"/>
  <c r="D153" i="17"/>
  <c r="AS152" i="17"/>
  <c r="AT152" i="17" s="1"/>
  <c r="D152" i="17"/>
  <c r="AS151" i="17"/>
  <c r="AT151" i="17" s="1"/>
  <c r="D151" i="17"/>
  <c r="AS150" i="17"/>
  <c r="AT150" i="17" s="1"/>
  <c r="D150" i="17"/>
  <c r="AS149" i="17"/>
  <c r="AT149" i="17" s="1"/>
  <c r="D149" i="17"/>
  <c r="AS148" i="17"/>
  <c r="AT148" i="17" s="1"/>
  <c r="D148" i="17"/>
  <c r="AS147" i="17"/>
  <c r="AT147" i="17" s="1"/>
  <c r="D147" i="17"/>
  <c r="AS146" i="17"/>
  <c r="AT146" i="17" s="1"/>
  <c r="D146" i="17"/>
  <c r="AS145" i="17"/>
  <c r="AT145" i="17" s="1"/>
  <c r="D145" i="17"/>
  <c r="AS144" i="17"/>
  <c r="AT144" i="17" s="1"/>
  <c r="D144" i="17"/>
  <c r="AS143" i="17"/>
  <c r="AT143" i="17" s="1"/>
  <c r="D143" i="17"/>
  <c r="AS142" i="17"/>
  <c r="AT142" i="17" s="1"/>
  <c r="D142" i="17"/>
  <c r="AS141" i="17"/>
  <c r="AT141" i="17" s="1"/>
  <c r="D141" i="17"/>
  <c r="AS140" i="17"/>
  <c r="AT140" i="17" s="1"/>
  <c r="D140" i="17"/>
  <c r="AS138" i="17"/>
  <c r="AT138" i="17" s="1"/>
  <c r="D138" i="17"/>
  <c r="AS137" i="17"/>
  <c r="AT137" i="17" s="1"/>
  <c r="D137" i="17"/>
  <c r="AS136" i="17"/>
  <c r="AT136" i="17" s="1"/>
  <c r="D136" i="17"/>
  <c r="AS135" i="17"/>
  <c r="AT135" i="17" s="1"/>
  <c r="D135" i="17"/>
  <c r="AS134" i="17"/>
  <c r="AT134" i="17" s="1"/>
  <c r="D134" i="17"/>
  <c r="AS133" i="17"/>
  <c r="AT133" i="17" s="1"/>
  <c r="D133" i="17"/>
  <c r="AS132" i="17"/>
  <c r="AT132" i="17" s="1"/>
  <c r="D132" i="17"/>
  <c r="B131" i="17"/>
  <c r="AS130" i="17"/>
  <c r="AT130" i="17" s="1"/>
  <c r="D130" i="17"/>
  <c r="AS129" i="17"/>
  <c r="AT129" i="17" s="1"/>
  <c r="D129" i="17"/>
  <c r="AS128" i="17"/>
  <c r="AT128" i="17" s="1"/>
  <c r="AS127" i="17"/>
  <c r="AT127" i="17" s="1"/>
  <c r="D127" i="17"/>
  <c r="AS126" i="17"/>
  <c r="AT126" i="17" s="1"/>
  <c r="AS125" i="17"/>
  <c r="AT125" i="17" s="1"/>
  <c r="D125" i="17"/>
  <c r="AS124" i="17"/>
  <c r="AT124" i="17" s="1"/>
  <c r="D124" i="17"/>
  <c r="AS123" i="17"/>
  <c r="AT123" i="17" s="1"/>
  <c r="D123" i="17"/>
  <c r="AS122" i="17"/>
  <c r="AT122" i="17" s="1"/>
  <c r="D122" i="17"/>
  <c r="AS121" i="17"/>
  <c r="AT121" i="17" s="1"/>
  <c r="D121" i="17"/>
  <c r="AS118" i="17"/>
  <c r="AT118" i="17" s="1"/>
  <c r="D118" i="17"/>
  <c r="AS115" i="17"/>
  <c r="AT115" i="17" s="1"/>
  <c r="D115" i="17"/>
  <c r="AS114" i="17"/>
  <c r="AT114" i="17" s="1"/>
  <c r="D114" i="17"/>
  <c r="AS113" i="17"/>
  <c r="AT113" i="17" s="1"/>
  <c r="D113" i="17"/>
  <c r="AS112" i="17"/>
  <c r="AT112" i="17" s="1"/>
  <c r="D112" i="17"/>
  <c r="AS111" i="17"/>
  <c r="AT111" i="17" s="1"/>
  <c r="D111" i="17"/>
  <c r="AS109" i="17"/>
  <c r="AT109" i="17" s="1"/>
  <c r="D109" i="17"/>
  <c r="AS108" i="17"/>
  <c r="AT108" i="17" s="1"/>
  <c r="D108" i="17"/>
  <c r="AS107" i="17"/>
  <c r="AT107" i="17" s="1"/>
  <c r="D107" i="17"/>
  <c r="AS106" i="17"/>
  <c r="AT106" i="17" s="1"/>
  <c r="D106" i="17"/>
  <c r="AS105" i="17"/>
  <c r="AT105" i="17" s="1"/>
  <c r="D105" i="17"/>
  <c r="AS104" i="17"/>
  <c r="AT104" i="17" s="1"/>
  <c r="D104" i="17"/>
  <c r="AS102" i="17"/>
  <c r="AT102" i="17" s="1"/>
  <c r="D102" i="17"/>
  <c r="AS101" i="17"/>
  <c r="AT101" i="17" s="1"/>
  <c r="D101" i="17"/>
  <c r="AS100" i="17"/>
  <c r="AT100" i="17" s="1"/>
  <c r="D100" i="17"/>
  <c r="AS99" i="17"/>
  <c r="AT99" i="17" s="1"/>
  <c r="D99" i="17"/>
  <c r="AS98" i="17"/>
  <c r="AT98" i="17" s="1"/>
  <c r="D98" i="17"/>
  <c r="AS97" i="17"/>
  <c r="AT97" i="17" s="1"/>
  <c r="D97" i="17"/>
  <c r="AS96" i="17"/>
  <c r="AT96" i="17" s="1"/>
  <c r="D96" i="17"/>
  <c r="AS95" i="17"/>
  <c r="AT95" i="17" s="1"/>
  <c r="D95" i="17"/>
  <c r="AS94" i="17"/>
  <c r="AT94" i="17" s="1"/>
  <c r="D94" i="17"/>
  <c r="AS93" i="17"/>
  <c r="AT93" i="17" s="1"/>
  <c r="D93" i="17"/>
  <c r="AS92" i="17"/>
  <c r="AT92" i="17" s="1"/>
  <c r="D92" i="17"/>
  <c r="AS91" i="17"/>
  <c r="AT91" i="17" s="1"/>
  <c r="D91" i="17"/>
  <c r="AS90" i="17"/>
  <c r="AT90" i="17" s="1"/>
  <c r="D90" i="17"/>
  <c r="AS89" i="17"/>
  <c r="AT89" i="17" s="1"/>
  <c r="D89" i="17"/>
  <c r="AS88" i="17"/>
  <c r="AT88" i="17" s="1"/>
  <c r="D88" i="17"/>
  <c r="AS87" i="17"/>
  <c r="AT87" i="17" s="1"/>
  <c r="D87" i="17"/>
  <c r="AS86" i="17"/>
  <c r="AT86" i="17" s="1"/>
  <c r="D86" i="17"/>
  <c r="AS85" i="17"/>
  <c r="AT85" i="17" s="1"/>
  <c r="D85" i="17"/>
  <c r="AS84" i="17"/>
  <c r="AT84" i="17" s="1"/>
  <c r="D84" i="17"/>
  <c r="AS83" i="17"/>
  <c r="AT83" i="17" s="1"/>
  <c r="D83" i="17"/>
  <c r="AS82" i="17"/>
  <c r="AT82" i="17" s="1"/>
  <c r="D82" i="17"/>
  <c r="AS81" i="17"/>
  <c r="AT81" i="17" s="1"/>
  <c r="D81" i="17"/>
  <c r="AS80" i="17"/>
  <c r="AT80" i="17" s="1"/>
  <c r="D80" i="17"/>
  <c r="AS79" i="17"/>
  <c r="AT79" i="17" s="1"/>
  <c r="D79" i="17"/>
  <c r="AS78" i="17"/>
  <c r="AT78" i="17" s="1"/>
  <c r="D78" i="17"/>
  <c r="AS77" i="17"/>
  <c r="AT77" i="17" s="1"/>
  <c r="D77" i="17"/>
  <c r="AS76" i="17"/>
  <c r="AT76" i="17" s="1"/>
  <c r="D76" i="17"/>
  <c r="AS75" i="17"/>
  <c r="AT75" i="17" s="1"/>
  <c r="D75" i="17"/>
  <c r="AS74" i="17"/>
  <c r="AT74" i="17" s="1"/>
  <c r="D74" i="17"/>
  <c r="AS73" i="17"/>
  <c r="AT73" i="17" s="1"/>
  <c r="D73" i="17"/>
  <c r="AS72" i="17"/>
  <c r="AT72" i="17" s="1"/>
  <c r="D72" i="17"/>
  <c r="AS71" i="17"/>
  <c r="AT71" i="17" s="1"/>
  <c r="D71" i="17"/>
  <c r="AS70" i="17"/>
  <c r="AT70" i="17" s="1"/>
  <c r="D70" i="17"/>
  <c r="AS69" i="17"/>
  <c r="AT69" i="17" s="1"/>
  <c r="D69" i="17"/>
  <c r="AS68" i="17"/>
  <c r="AT68" i="17" s="1"/>
  <c r="D68" i="17"/>
  <c r="AS66" i="17"/>
  <c r="AT66" i="17" s="1"/>
  <c r="D66" i="17"/>
  <c r="AS64" i="17"/>
  <c r="AT64" i="17" s="1"/>
  <c r="D64" i="17"/>
  <c r="AS63" i="17"/>
  <c r="AT63" i="17" s="1"/>
  <c r="D63" i="17"/>
  <c r="AS62" i="17"/>
  <c r="AT62" i="17" s="1"/>
  <c r="D62" i="17"/>
  <c r="AS61" i="17"/>
  <c r="AT61" i="17" s="1"/>
  <c r="D61" i="17"/>
  <c r="AS60" i="17"/>
  <c r="AT60" i="17" s="1"/>
  <c r="D60" i="17"/>
  <c r="AS59" i="17"/>
  <c r="AT59" i="17" s="1"/>
  <c r="D59" i="17"/>
  <c r="AS58" i="17"/>
  <c r="AT58" i="17" s="1"/>
  <c r="D58" i="17"/>
  <c r="AS57" i="17"/>
  <c r="AT57" i="17" s="1"/>
  <c r="D57" i="17"/>
  <c r="AS56" i="17"/>
  <c r="AT56" i="17" s="1"/>
  <c r="D56" i="17"/>
  <c r="AS55" i="17"/>
  <c r="AT55" i="17" s="1"/>
  <c r="D55" i="17"/>
  <c r="AS53" i="17"/>
  <c r="AT53" i="17" s="1"/>
  <c r="D53" i="17"/>
  <c r="AS52" i="17"/>
  <c r="AT52" i="17" s="1"/>
  <c r="D52" i="17"/>
  <c r="AS51" i="17"/>
  <c r="AT51" i="17" s="1"/>
  <c r="D51" i="17"/>
  <c r="AS50" i="17"/>
  <c r="AT50" i="17" s="1"/>
  <c r="D50" i="17"/>
  <c r="AS49" i="17"/>
  <c r="AT49" i="17" s="1"/>
  <c r="D49" i="17"/>
  <c r="AS46" i="17"/>
  <c r="AT46" i="17" s="1"/>
  <c r="D46" i="17"/>
  <c r="AS45" i="17"/>
  <c r="AT45" i="17" s="1"/>
  <c r="D45" i="17"/>
  <c r="AS44" i="17"/>
  <c r="AT44" i="17" s="1"/>
  <c r="D44" i="17"/>
  <c r="AS43" i="17"/>
  <c r="AT43" i="17" s="1"/>
  <c r="D43" i="17"/>
  <c r="AS42" i="17"/>
  <c r="AT42" i="17" s="1"/>
  <c r="D42" i="17"/>
  <c r="AS41" i="17"/>
  <c r="AT41" i="17" s="1"/>
  <c r="D41" i="17"/>
  <c r="AS39" i="17"/>
  <c r="AT39" i="17" s="1"/>
  <c r="D39" i="17"/>
  <c r="AS38" i="17"/>
  <c r="AT38" i="17" s="1"/>
  <c r="D38" i="17"/>
  <c r="AS37" i="17"/>
  <c r="AT37" i="17" s="1"/>
  <c r="AS36" i="17"/>
  <c r="AT36" i="17" s="1"/>
  <c r="AS35" i="17"/>
  <c r="AT35" i="17" s="1"/>
  <c r="AS34" i="17"/>
  <c r="AT34" i="17" s="1"/>
  <c r="AS33" i="17"/>
  <c r="AT33" i="17" s="1"/>
  <c r="AS32" i="17"/>
  <c r="AT32" i="17" s="1"/>
  <c r="AS31" i="17"/>
  <c r="AT31" i="17" s="1"/>
  <c r="D31" i="17"/>
  <c r="AS30" i="17"/>
  <c r="AT30" i="17" s="1"/>
  <c r="D30" i="17"/>
  <c r="AS29" i="17"/>
  <c r="AT29" i="17" s="1"/>
  <c r="D29" i="17"/>
  <c r="AS28" i="17"/>
  <c r="AT28" i="17" s="1"/>
  <c r="D28" i="17"/>
  <c r="AS27" i="17"/>
  <c r="AT27" i="17" s="1"/>
  <c r="D27" i="17"/>
  <c r="AS26" i="17"/>
  <c r="AT26" i="17" s="1"/>
  <c r="D26" i="17"/>
  <c r="AS25" i="17"/>
  <c r="AT25" i="17" s="1"/>
  <c r="D25" i="17"/>
  <c r="AS24" i="17"/>
  <c r="AT24" i="17" s="1"/>
  <c r="D24" i="17"/>
  <c r="AS23" i="17"/>
  <c r="AT23" i="17" s="1"/>
  <c r="D23" i="17"/>
  <c r="AS22" i="17"/>
  <c r="AT22" i="17" s="1"/>
  <c r="D22" i="17"/>
  <c r="AS21" i="17"/>
  <c r="AT21" i="17" s="1"/>
  <c r="D21" i="17"/>
  <c r="A20" i="17"/>
  <c r="AS19" i="17"/>
  <c r="AT19" i="17" s="1"/>
  <c r="D19" i="17"/>
  <c r="AS18" i="17"/>
  <c r="AT18" i="17" s="1"/>
  <c r="D18" i="17"/>
  <c r="AS17" i="17"/>
  <c r="AT17" i="17" s="1"/>
  <c r="D17" i="17"/>
  <c r="AS16" i="17"/>
  <c r="AT16" i="17" s="1"/>
  <c r="D16" i="17"/>
  <c r="AS14" i="17"/>
  <c r="AT14" i="17" s="1"/>
  <c r="D14" i="17"/>
  <c r="AS13" i="17"/>
  <c r="AT13" i="17" s="1"/>
  <c r="D13" i="17"/>
  <c r="AS12" i="17"/>
  <c r="AT12" i="17" s="1"/>
  <c r="D12" i="17"/>
  <c r="AS11" i="17"/>
  <c r="AT11" i="17" s="1"/>
  <c r="D11" i="17"/>
  <c r="A10" i="17"/>
  <c r="BD171" i="17" l="1"/>
  <c r="BF164" i="17"/>
  <c r="AX166" i="17"/>
  <c r="AZ165" i="17"/>
  <c r="BF167" i="17"/>
  <c r="BF166" i="17"/>
  <c r="AZ166" i="17"/>
  <c r="BB170" i="17"/>
  <c r="AZ170" i="17"/>
  <c r="BF170" i="17"/>
  <c r="AX170" i="17"/>
  <c r="BD170" i="17"/>
  <c r="AZ169" i="17"/>
  <c r="BF169" i="17"/>
  <c r="AX169" i="17"/>
  <c r="BD169" i="17"/>
  <c r="BB169" i="17"/>
  <c r="BF163" i="17"/>
  <c r="AX163" i="17"/>
  <c r="BD163" i="17"/>
  <c r="BB163" i="17"/>
  <c r="AZ163" i="17"/>
  <c r="AZ164" i="17"/>
  <c r="BF165" i="17"/>
  <c r="AZ167" i="17"/>
  <c r="AX171" i="17"/>
  <c r="BF171" i="17"/>
  <c r="BB164" i="17"/>
  <c r="BB165" i="17"/>
  <c r="BB166" i="17"/>
  <c r="BB167" i="17"/>
  <c r="AZ171" i="17"/>
  <c r="BD164" i="17"/>
  <c r="BD165" i="17"/>
  <c r="BD166" i="17"/>
  <c r="BD167" i="17"/>
  <c r="BB171" i="17"/>
  <c r="AX164" i="17"/>
  <c r="AX165" i="17"/>
  <c r="AX167" i="17"/>
  <c r="AX172" i="17" l="1"/>
  <c r="AY166" i="17" s="1"/>
  <c r="AZ172" i="17"/>
  <c r="BA166" i="17" s="1"/>
  <c r="BF172" i="17"/>
  <c r="BG164" i="17" s="1"/>
  <c r="BD172" i="17"/>
  <c r="BB172" i="17"/>
  <c r="BC167" i="17" s="1"/>
  <c r="BA170" i="17"/>
  <c r="BA165" i="17" l="1"/>
  <c r="AY164" i="17"/>
  <c r="AY170" i="17"/>
  <c r="AY167" i="17"/>
  <c r="AY169" i="17"/>
  <c r="BC164" i="17"/>
  <c r="BA167" i="17"/>
  <c r="AY165" i="17"/>
  <c r="AY163" i="17"/>
  <c r="AY171" i="17"/>
  <c r="BG170" i="17"/>
  <c r="BA163" i="17"/>
  <c r="BA171" i="17"/>
  <c r="BA164" i="17"/>
  <c r="BH164" i="17" s="1"/>
  <c r="BA169" i="17"/>
  <c r="BC163" i="17"/>
  <c r="BG171" i="17"/>
  <c r="BC169" i="17"/>
  <c r="BC166" i="17"/>
  <c r="BH166" i="17" s="1"/>
  <c r="BG167" i="17"/>
  <c r="BG166" i="17"/>
  <c r="BG169" i="17"/>
  <c r="BG163" i="17"/>
  <c r="BC170" i="17"/>
  <c r="BC165" i="17"/>
  <c r="BC171" i="17"/>
  <c r="BG165" i="17"/>
  <c r="BH170" i="17" l="1"/>
  <c r="BH167" i="17"/>
  <c r="BH163" i="17"/>
  <c r="AY172" i="17"/>
  <c r="BA172" i="17"/>
  <c r="BH165" i="17"/>
  <c r="BH169" i="17"/>
  <c r="BH171" i="17"/>
  <c r="BC172" i="17"/>
  <c r="BG172" i="17"/>
  <c r="BH172" i="17" l="1"/>
  <c r="BI166" i="17" s="1"/>
  <c r="BI169" i="17" l="1"/>
  <c r="BI165" i="17"/>
  <c r="BI171" i="17"/>
  <c r="BI164" i="17"/>
  <c r="BI167" i="17"/>
  <c r="BI170" i="17"/>
  <c r="BI163" i="17"/>
  <c r="AI27" i="10"/>
  <c r="BI172" i="17" l="1"/>
  <c r="AI18" i="10"/>
  <c r="AI17" i="10"/>
  <c r="AI15" i="10"/>
  <c r="AI13" i="10"/>
  <c r="AI12" i="10"/>
  <c r="AI20" i="10" l="1"/>
  <c r="AI30" i="10" l="1"/>
  <c r="AI28" i="10"/>
  <c r="AI24" i="10"/>
  <c r="AI25" i="10"/>
  <c r="AI23" i="10"/>
  <c r="C22" i="10"/>
  <c r="C26" i="10" s="1"/>
  <c r="C10" i="10"/>
</calcChain>
</file>

<file path=xl/sharedStrings.xml><?xml version="1.0" encoding="utf-8"?>
<sst xmlns="http://schemas.openxmlformats.org/spreadsheetml/2006/main" count="371" uniqueCount="164">
  <si>
    <t>ACTIVIDAD</t>
  </si>
  <si>
    <t>Geomorfología</t>
  </si>
  <si>
    <t>1.1</t>
  </si>
  <si>
    <t>Suelos</t>
  </si>
  <si>
    <t>2.1</t>
  </si>
  <si>
    <t>3.1</t>
  </si>
  <si>
    <t>3.2</t>
  </si>
  <si>
    <t>6.1</t>
  </si>
  <si>
    <t>7.1</t>
  </si>
  <si>
    <t>Calidad del Aire</t>
  </si>
  <si>
    <t>7.2</t>
  </si>
  <si>
    <t>7.3</t>
  </si>
  <si>
    <t>Paisaje</t>
  </si>
  <si>
    <t>MEDIO BIÓTICO</t>
  </si>
  <si>
    <t>Flora</t>
  </si>
  <si>
    <t>Vegetación</t>
  </si>
  <si>
    <t>Fauna</t>
  </si>
  <si>
    <t>Especies</t>
  </si>
  <si>
    <t>Hábitat</t>
  </si>
  <si>
    <t>Identificacion</t>
  </si>
  <si>
    <t>ELEMENTOS Y ASPECTOS AMBIENTALES</t>
  </si>
  <si>
    <t>IMPACTOS</t>
  </si>
  <si>
    <t>MEDIO ABIÓTICO</t>
  </si>
  <si>
    <t>ACTIVIDADES</t>
  </si>
  <si>
    <t>VALORACIÓN DEL IMPACTO</t>
  </si>
  <si>
    <t>Intensidad (In)</t>
  </si>
  <si>
    <t>Extensión (Ex)</t>
  </si>
  <si>
    <t>Momento (Mo)</t>
  </si>
  <si>
    <t>Persistencia (Pe)</t>
  </si>
  <si>
    <t>Reversibilidad (Rv)</t>
  </si>
  <si>
    <t>Recuperabilidad (Mc)</t>
  </si>
  <si>
    <t>Sinergia (Si)</t>
  </si>
  <si>
    <t>Acumulación (Ac)</t>
  </si>
  <si>
    <t>Efecto (Ef)</t>
  </si>
  <si>
    <t>Periodicidad (Pr)</t>
  </si>
  <si>
    <t>Resilencia (Rs)</t>
  </si>
  <si>
    <t>Compatible</t>
  </si>
  <si>
    <t>Moderado</t>
  </si>
  <si>
    <t>Severo</t>
  </si>
  <si>
    <t>Crítico</t>
  </si>
  <si>
    <t>2 - Media</t>
  </si>
  <si>
    <t>4 - Alta</t>
  </si>
  <si>
    <t>8 - Muy alta</t>
  </si>
  <si>
    <t>FASE</t>
  </si>
  <si>
    <t>1 - Puntual</t>
  </si>
  <si>
    <t>2 - Local</t>
  </si>
  <si>
    <t>4 - Extenso</t>
  </si>
  <si>
    <t>(+) 4 - Crítico</t>
  </si>
  <si>
    <t>1- Largo plazo</t>
  </si>
  <si>
    <t>2 - Mediano plazo</t>
  </si>
  <si>
    <t>3 - Corto plazo</t>
  </si>
  <si>
    <t>4 - Inmediato</t>
  </si>
  <si>
    <t>1 - Fugaz</t>
  </si>
  <si>
    <t>2 - temporal</t>
  </si>
  <si>
    <t>4 - Permanente</t>
  </si>
  <si>
    <t>1 - Corto plazo</t>
  </si>
  <si>
    <t>4 - Irreversible</t>
  </si>
  <si>
    <t>1 - Inmediato</t>
  </si>
  <si>
    <t>4 - Mitigable o compensable</t>
  </si>
  <si>
    <t>8 - Irrecuperable</t>
  </si>
  <si>
    <t>1 - Sin sinergismo</t>
  </si>
  <si>
    <t>2 - Sinergismo moderaado</t>
  </si>
  <si>
    <t>4 - Altamente sinérgico</t>
  </si>
  <si>
    <t>1 - Simple</t>
  </si>
  <si>
    <t>2 - Acumulativo</t>
  </si>
  <si>
    <t>1 - Indirecto</t>
  </si>
  <si>
    <t>2 - Directo</t>
  </si>
  <si>
    <t>1 - Irregular y discontinuos</t>
  </si>
  <si>
    <t>2 - Periodicos</t>
  </si>
  <si>
    <t>1 - Tolerante</t>
  </si>
  <si>
    <t>2 - Sensible</t>
  </si>
  <si>
    <t>4 - Intolerante</t>
  </si>
  <si>
    <t>5.1</t>
  </si>
  <si>
    <t>5.2</t>
  </si>
  <si>
    <t>MATRIZ  DE IDENTIFICACION DE IMPACTOS CON PROYECTO</t>
  </si>
  <si>
    <t xml:space="preserve">MATRIZ  DE EVALUACION DE IMPACTOS CON PROYECTO   </t>
  </si>
  <si>
    <t xml:space="preserve">(+1) Benéfico </t>
  </si>
  <si>
    <t xml:space="preserve">(-1) Perjudicial </t>
  </si>
  <si>
    <t>4 - Continuos</t>
  </si>
  <si>
    <t>1 - Baja</t>
  </si>
  <si>
    <t>12 - Total</t>
  </si>
  <si>
    <t>8 - Total</t>
  </si>
  <si>
    <t>Importancia (I)
I = +/-(3In + 2Ex + Mo + Pe + Rv + Si + Ac + Ef + Pr + Mc + Rs)</t>
  </si>
  <si>
    <t>Impacto positivo</t>
  </si>
  <si>
    <t>5.3</t>
  </si>
  <si>
    <t>8.1</t>
  </si>
  <si>
    <t>8.3</t>
  </si>
  <si>
    <t>9.1</t>
  </si>
  <si>
    <t xml:space="preserve">Geomorfologia </t>
  </si>
  <si>
    <t>CONSTRUCCIÓN</t>
  </si>
  <si>
    <t>Recuperación de áreas intervenidas</t>
  </si>
  <si>
    <t>Instalación de infraestructura temporal</t>
  </si>
  <si>
    <t>Señalización y movilización de peatones y tráfico vehicular</t>
  </si>
  <si>
    <t xml:space="preserve">Desmonte, descapote y limpieza </t>
  </si>
  <si>
    <t>Manejo y Disposición de material sobrante</t>
  </si>
  <si>
    <t>Rellenos, colocación del material granular</t>
  </si>
  <si>
    <t>Imprimación y colocación de concreto asfáltico</t>
  </si>
  <si>
    <t>Empradización</t>
  </si>
  <si>
    <t xml:space="preserve">IMPACTOS AMBIENTALES </t>
  </si>
  <si>
    <t>COMPONENTE Y ELEMENTOS  AMBIENTALES</t>
  </si>
  <si>
    <t>Morfodinámica</t>
  </si>
  <si>
    <t xml:space="preserve">Modificación y generación de procesos geodinámicos </t>
  </si>
  <si>
    <t>Calidad del suelo</t>
  </si>
  <si>
    <t xml:space="preserve">Alteración de la estructura del suelo </t>
  </si>
  <si>
    <t xml:space="preserve">Contaminación de suelos </t>
  </si>
  <si>
    <t xml:space="preserve">Hidrología </t>
  </si>
  <si>
    <t xml:space="preserve">Calidad de las aguas superficiales </t>
  </si>
  <si>
    <t xml:space="preserve">Atmósfera </t>
  </si>
  <si>
    <t xml:space="preserve">Niveles de presión sonora </t>
  </si>
  <si>
    <t>Integridad paisajística</t>
  </si>
  <si>
    <t xml:space="preserve">Servicios ecosistemicos </t>
  </si>
  <si>
    <t xml:space="preserve">Afectación de las coberturas vegetales a permanecer </t>
  </si>
  <si>
    <t xml:space="preserve">Alteración del hábitat y conectividad de fauna silvestre </t>
  </si>
  <si>
    <t>Uso del suelo</t>
  </si>
  <si>
    <t xml:space="preserve">Cambio uso actual del suelo </t>
  </si>
  <si>
    <t>2.3</t>
  </si>
  <si>
    <t>Demoliciones de infraestructura existente</t>
  </si>
  <si>
    <t>Alteración en la calidad del recurso hídrico superficial</t>
  </si>
  <si>
    <t>Alteración a la calidad del aire</t>
  </si>
  <si>
    <t xml:space="preserve">Alteración en los niveles de presión sonora </t>
  </si>
  <si>
    <t>Cambios en las unidades de Paisaje</t>
  </si>
  <si>
    <t>2.2</t>
  </si>
  <si>
    <t xml:space="preserve">1.2 </t>
  </si>
  <si>
    <t>X</t>
  </si>
  <si>
    <t xml:space="preserve">Alteración de servicios ecosistemicos </t>
  </si>
  <si>
    <t xml:space="preserve">Afectación o Perdida de especies en veda </t>
  </si>
  <si>
    <t>CONSORCIO CS</t>
  </si>
  <si>
    <t>Tratamientos silviculturales</t>
  </si>
  <si>
    <t>Excavaciones y Movimientos de Tierras</t>
  </si>
  <si>
    <t xml:space="preserve">Traslado de Servicios Públicos </t>
  </si>
  <si>
    <t>Pilotaje</t>
  </si>
  <si>
    <t xml:space="preserve">OPERACIÓN </t>
  </si>
  <si>
    <t>Plantación de arbolado</t>
  </si>
  <si>
    <t>Implementación de Sistemas SUDS</t>
  </si>
  <si>
    <t>Tránsito de Vehículos</t>
  </si>
  <si>
    <t>Tendido Cable aéreo</t>
  </si>
  <si>
    <t>Mantenimiento del sistema y sus elementos</t>
  </si>
  <si>
    <t>Circulación de cabinas</t>
  </si>
  <si>
    <t>Funcionamiento del cuarto de potencia</t>
  </si>
  <si>
    <t>Operación del Sistema</t>
  </si>
  <si>
    <t>Construcción de obras de drenaje (cunetas, alcantarillas)</t>
  </si>
  <si>
    <t>Alteración de la cobertura vegetal</t>
  </si>
  <si>
    <t>Afectación de la cobertura vegetal</t>
  </si>
  <si>
    <t>TOTAL IINTERACCIONES</t>
  </si>
  <si>
    <t>Hidrologia</t>
  </si>
  <si>
    <t>Atmosfera</t>
  </si>
  <si>
    <t>Servicios Ecosistemicos</t>
  </si>
  <si>
    <t>Critico</t>
  </si>
  <si>
    <t>Positivo</t>
  </si>
  <si>
    <t>Componente</t>
  </si>
  <si>
    <t>Total</t>
  </si>
  <si>
    <t>%</t>
  </si>
  <si>
    <t>MEDIO ABIOTICO</t>
  </si>
  <si>
    <t>MEDIO BIOTICO</t>
  </si>
  <si>
    <t>Operación, transporte y mantenimiento correctivo de maquinaria y equipos</t>
  </si>
  <si>
    <t>manejo, Transporte y disposición de residuo sólidos</t>
  </si>
  <si>
    <t xml:space="preserve">Traslado de redes de servicios públicos </t>
  </si>
  <si>
    <t>Manejo y Disposición de RCD</t>
  </si>
  <si>
    <t>Construcción de elementos de contención (pantallas, pilotes y otros elementos)</t>
  </si>
  <si>
    <t>Construcción de edificaciones (Estaciones)</t>
  </si>
  <si>
    <t>Instalación de Torres (Pilonas)</t>
  </si>
  <si>
    <t>Manejo de combustibles, aceites y lubricantes y otras sustancias químicas</t>
  </si>
  <si>
    <t>PRELIMINAR</t>
  </si>
  <si>
    <t>Alteración de la fauna silvestre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</si>
</sst>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4"/>
      <name val="Arial"/>
      <family val="2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9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textRotation="90" wrapText="1"/>
    </xf>
    <xf numFmtId="0" fontId="7" fillId="2" borderId="13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13" fillId="3" borderId="8" xfId="0" applyFont="1" applyFill="1" applyBorder="1" applyAlignment="1">
      <alignment horizontal="center" textRotation="90" wrapText="1"/>
    </xf>
    <xf numFmtId="0" fontId="13" fillId="3" borderId="6" xfId="0" applyFont="1" applyFill="1" applyBorder="1" applyAlignment="1">
      <alignment horizontal="center" textRotation="90" wrapText="1"/>
    </xf>
    <xf numFmtId="0" fontId="13" fillId="3" borderId="28" xfId="0" applyFont="1" applyFill="1" applyBorder="1" applyAlignment="1">
      <alignment horizontal="center" textRotation="90" wrapText="1"/>
    </xf>
    <xf numFmtId="0" fontId="13" fillId="3" borderId="13" xfId="0" applyFont="1" applyFill="1" applyBorder="1" applyAlignment="1">
      <alignment horizontal="center" textRotation="90" wrapText="1"/>
    </xf>
    <xf numFmtId="0" fontId="1" fillId="4" borderId="1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164" fontId="0" fillId="0" borderId="9" xfId="1" applyNumberFormat="1" applyFont="1" applyBorder="1" applyAlignment="1">
      <alignment vertical="center"/>
    </xf>
    <xf numFmtId="164" fontId="0" fillId="0" borderId="9" xfId="0" applyNumberFormat="1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9" fontId="17" fillId="0" borderId="9" xfId="1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9" fontId="17" fillId="0" borderId="5" xfId="1" applyFont="1" applyBorder="1" applyAlignment="1">
      <alignment vertical="center"/>
    </xf>
    <xf numFmtId="9" fontId="17" fillId="0" borderId="7" xfId="1" applyFont="1" applyBorder="1" applyAlignment="1">
      <alignment vertical="center"/>
    </xf>
    <xf numFmtId="9" fontId="17" fillId="0" borderId="48" xfId="1" applyFont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textRotation="90" wrapText="1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9" xfId="0" applyFont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2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9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textRotation="90" wrapText="1"/>
    </xf>
    <xf numFmtId="0" fontId="13" fillId="3" borderId="42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textRotation="90" wrapText="1"/>
    </xf>
    <xf numFmtId="0" fontId="13" fillId="3" borderId="32" xfId="0" applyFont="1" applyFill="1" applyBorder="1" applyAlignment="1">
      <alignment horizontal="center" textRotation="90" wrapText="1"/>
    </xf>
    <xf numFmtId="0" fontId="13" fillId="3" borderId="31" xfId="0" applyFont="1" applyFill="1" applyBorder="1" applyAlignment="1">
      <alignment horizontal="center" textRotation="90" wrapText="1"/>
    </xf>
    <xf numFmtId="0" fontId="13" fillId="3" borderId="24" xfId="0" applyFont="1" applyFill="1" applyBorder="1" applyAlignment="1">
      <alignment horizontal="center" textRotation="90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textRotation="90" wrapText="1"/>
    </xf>
    <xf numFmtId="0" fontId="13" fillId="3" borderId="44" xfId="0" applyFont="1" applyFill="1" applyBorder="1" applyAlignment="1">
      <alignment horizontal="center" textRotation="90" wrapText="1"/>
    </xf>
    <xf numFmtId="0" fontId="13" fillId="3" borderId="21" xfId="0" applyFont="1" applyFill="1" applyBorder="1" applyAlignment="1">
      <alignment horizont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1" fillId="4" borderId="44" xfId="0" applyFont="1" applyFill="1" applyBorder="1" applyAlignment="1">
      <alignment horizontal="left" vertical="center" wrapText="1"/>
    </xf>
    <xf numFmtId="0" fontId="1" fillId="4" borderId="37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110"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92D050"/>
      </font>
    </dxf>
    <dxf>
      <font>
        <b/>
        <i val="0"/>
        <color rgb="FFFFCC00"/>
      </font>
    </dxf>
    <dxf>
      <font>
        <b/>
        <i val="0"/>
        <color theme="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'Matriz Identificación con proye'!$E$9:$AG$30</c:f>
              <c:multiLvlStrCache>
                <c:ptCount val="22"/>
                <c:lvl>
                  <c:pt idx="11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11">
                    <c:v>X</c:v>
                  </c:pt>
                  <c:pt idx="19">
                    <c:v>X</c:v>
                  </c:pt>
                </c:lvl>
                <c:lvl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9">
                    <c:v>X</c:v>
                  </c:pt>
                </c:lvl>
                <c:lvl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</c:lvl>
                <c:lvl>
                  <c:pt idx="8">
                    <c:v>X</c:v>
                  </c:pt>
                  <c:pt idx="9">
                    <c:v>X</c:v>
                  </c:pt>
                </c:lvl>
                <c:lvl>
                  <c:pt idx="3">
                    <c:v>X</c:v>
                  </c:pt>
                  <c:pt idx="6">
                    <c:v>X</c:v>
                  </c:pt>
                </c:lvl>
                <c:lvl>
                  <c:pt idx="8">
                    <c:v>X</c:v>
                  </c:pt>
                  <c:pt idx="9">
                    <c:v>X</c:v>
                  </c:pt>
                  <c:pt idx="18">
                    <c:v>X</c:v>
                  </c:pt>
                </c:lvl>
                <c:lvl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8">
                    <c:v>X</c:v>
                  </c:pt>
                </c:lvl>
                <c:lvl>
                  <c:pt idx="2">
                    <c:v>X</c:v>
                  </c:pt>
                  <c:pt idx="4">
                    <c:v>X</c:v>
                  </c:pt>
                  <c:pt idx="6">
                    <c:v>X</c:v>
                  </c:pt>
                  <c:pt idx="15">
                    <c:v>X</c:v>
                  </c:pt>
                  <c:pt idx="18">
                    <c:v>X</c:v>
                  </c:pt>
                  <c:pt idx="21">
                    <c:v>X</c:v>
                  </c:pt>
                </c:lvl>
                <c:lvl>
                  <c:pt idx="4">
                    <c:v>X</c:v>
                  </c:pt>
                  <c:pt idx="11">
                    <c:v>X</c:v>
                  </c:pt>
                  <c:pt idx="15">
                    <c:v>X</c:v>
                  </c:pt>
                  <c:pt idx="18">
                    <c:v>X</c:v>
                  </c:pt>
                  <c:pt idx="21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4">
                    <c:v>X</c:v>
                  </c:pt>
                  <c:pt idx="11">
                    <c:v>X</c:v>
                  </c:pt>
                  <c:pt idx="15">
                    <c:v>X</c:v>
                  </c:pt>
                  <c:pt idx="18">
                    <c:v>X</c:v>
                  </c:pt>
                  <c:pt idx="21">
                    <c:v>X</c:v>
                  </c:pt>
                </c:lvl>
                <c:lvl>
                  <c:pt idx="0">
                    <c:v>X</c:v>
                  </c:pt>
                  <c:pt idx="8">
                    <c:v>X</c:v>
                  </c:pt>
                  <c:pt idx="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5">
                    <c:v>X</c:v>
                  </c:pt>
                  <c:pt idx="19">
                    <c:v>X</c:v>
                  </c:pt>
                </c:lvl>
                <c:lvl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</c:lvl>
                <c:lvl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5">
                    <c:v>X</c:v>
                  </c:pt>
                  <c:pt idx="18">
                    <c:v>X</c:v>
                  </c:pt>
                </c:lvl>
                <c:lvl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4">
                    <c:v>X</c:v>
                  </c:pt>
                  <c:pt idx="11">
                    <c:v>X</c:v>
                  </c:pt>
                  <c:pt idx="14">
                    <c:v>X</c:v>
                  </c:pt>
                  <c:pt idx="18">
                    <c:v>X</c:v>
                  </c:pt>
                </c:lvl>
                <c:lvl>
                  <c:pt idx="0">
                    <c:v>X</c:v>
                  </c:pt>
                  <c:pt idx="4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4">
                    <c:v>X</c:v>
                  </c:pt>
                  <c:pt idx="18">
                    <c:v>X</c:v>
                  </c:pt>
                </c:lvl>
                <c:lvl>
                  <c:pt idx="2">
                    <c:v>X</c:v>
                  </c:pt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5">
                    <c:v>X</c:v>
                  </c:pt>
                  <c:pt idx="19">
                    <c:v>X</c:v>
                  </c:pt>
                </c:lvl>
                <c:lvl>
                  <c:pt idx="2">
                    <c:v>X</c:v>
                  </c:pt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5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4">
                    <c:v>X</c:v>
                  </c:pt>
                  <c:pt idx="16">
                    <c:v>X</c:v>
                  </c:pt>
                  <c:pt idx="18">
                    <c:v>X</c:v>
                  </c:pt>
                  <c:pt idx="19">
                    <c:v>X</c:v>
                  </c:pt>
                  <c:pt idx="21">
                    <c:v>X</c:v>
                  </c:pt>
                </c:lvl>
                <c:lvl>
                  <c:pt idx="2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8">
                    <c:v>X</c:v>
                  </c:pt>
                  <c:pt idx="19">
                    <c:v>X</c:v>
                  </c:pt>
                  <c:pt idx="21">
                    <c:v>X</c:v>
                  </c:pt>
                </c:lvl>
                <c:lvl>
                  <c:pt idx="2">
                    <c:v>X</c:v>
                  </c:pt>
                  <c:pt idx="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Modificación y generación de procesos geodinámicos </c:v>
                  </c:pt>
                  <c:pt idx="2">
                    <c:v>Alteración de la estructura del suelo </c:v>
                  </c:pt>
                  <c:pt idx="3">
                    <c:v>Contaminación de suelos </c:v>
                  </c:pt>
                  <c:pt idx="4">
                    <c:v>Cambio uso actual del suelo </c:v>
                  </c:pt>
                  <c:pt idx="6">
                    <c:v>Alteración en la calidad del recurso hídrico superficial</c:v>
                  </c:pt>
                  <c:pt idx="8">
                    <c:v>Alteración a la calidad del aire</c:v>
                  </c:pt>
                  <c:pt idx="9">
                    <c:v>Alteración en los niveles de presión sonora </c:v>
                  </c:pt>
                  <c:pt idx="11">
                    <c:v>Cambios en las unidades de Paisaje</c:v>
                  </c:pt>
                  <c:pt idx="14">
                    <c:v>Afectación de la cobertura vegetal</c:v>
                  </c:pt>
                  <c:pt idx="15">
                    <c:v>Afectación de las coberturas vegetales a permanecer </c:v>
                  </c:pt>
                  <c:pt idx="16">
                    <c:v>Afectación o Perdida de especies en veda </c:v>
                  </c:pt>
                  <c:pt idx="18">
                    <c:v>Alteración de la fauna silvestre</c:v>
                  </c:pt>
                  <c:pt idx="19">
                    <c:v>Alteración del hábitat y conectividad de fauna silvestre </c:v>
                  </c:pt>
                  <c:pt idx="21">
                    <c:v>Alteración de servicios ecosistemicos </c:v>
                  </c:pt>
                </c:lvl>
              </c:multiLvlStrCache>
            </c:multiLvlStrRef>
          </c:cat>
          <c:val>
            <c:numRef>
              <c:f>'Matriz Identificación con proye'!$AH$9:$AH$30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FD13-4CBD-9183-FEC9F9AD120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'Matriz Identificación con proye'!$E$9:$AG$30</c:f>
              <c:multiLvlStrCache>
                <c:ptCount val="22"/>
                <c:lvl>
                  <c:pt idx="11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11">
                    <c:v>X</c:v>
                  </c:pt>
                  <c:pt idx="19">
                    <c:v>X</c:v>
                  </c:pt>
                </c:lvl>
                <c:lvl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9">
                    <c:v>X</c:v>
                  </c:pt>
                </c:lvl>
                <c:lvl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</c:lvl>
                <c:lvl>
                  <c:pt idx="8">
                    <c:v>X</c:v>
                  </c:pt>
                  <c:pt idx="9">
                    <c:v>X</c:v>
                  </c:pt>
                </c:lvl>
                <c:lvl>
                  <c:pt idx="3">
                    <c:v>X</c:v>
                  </c:pt>
                  <c:pt idx="6">
                    <c:v>X</c:v>
                  </c:pt>
                </c:lvl>
                <c:lvl>
                  <c:pt idx="8">
                    <c:v>X</c:v>
                  </c:pt>
                  <c:pt idx="9">
                    <c:v>X</c:v>
                  </c:pt>
                  <c:pt idx="18">
                    <c:v>X</c:v>
                  </c:pt>
                </c:lvl>
                <c:lvl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8">
                    <c:v>X</c:v>
                  </c:pt>
                </c:lvl>
                <c:lvl>
                  <c:pt idx="2">
                    <c:v>X</c:v>
                  </c:pt>
                  <c:pt idx="4">
                    <c:v>X</c:v>
                  </c:pt>
                  <c:pt idx="6">
                    <c:v>X</c:v>
                  </c:pt>
                  <c:pt idx="15">
                    <c:v>X</c:v>
                  </c:pt>
                  <c:pt idx="18">
                    <c:v>X</c:v>
                  </c:pt>
                  <c:pt idx="21">
                    <c:v>X</c:v>
                  </c:pt>
                </c:lvl>
                <c:lvl>
                  <c:pt idx="4">
                    <c:v>X</c:v>
                  </c:pt>
                  <c:pt idx="11">
                    <c:v>X</c:v>
                  </c:pt>
                  <c:pt idx="15">
                    <c:v>X</c:v>
                  </c:pt>
                  <c:pt idx="18">
                    <c:v>X</c:v>
                  </c:pt>
                  <c:pt idx="21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4">
                    <c:v>X</c:v>
                  </c:pt>
                  <c:pt idx="11">
                    <c:v>X</c:v>
                  </c:pt>
                  <c:pt idx="15">
                    <c:v>X</c:v>
                  </c:pt>
                  <c:pt idx="18">
                    <c:v>X</c:v>
                  </c:pt>
                  <c:pt idx="21">
                    <c:v>X</c:v>
                  </c:pt>
                </c:lvl>
                <c:lvl>
                  <c:pt idx="0">
                    <c:v>X</c:v>
                  </c:pt>
                  <c:pt idx="8">
                    <c:v>X</c:v>
                  </c:pt>
                  <c:pt idx="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5">
                    <c:v>X</c:v>
                  </c:pt>
                  <c:pt idx="19">
                    <c:v>X</c:v>
                  </c:pt>
                </c:lvl>
                <c:lvl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</c:lvl>
                <c:lvl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5">
                    <c:v>X</c:v>
                  </c:pt>
                  <c:pt idx="18">
                    <c:v>X</c:v>
                  </c:pt>
                </c:lvl>
                <c:lvl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4">
                    <c:v>X</c:v>
                  </c:pt>
                  <c:pt idx="11">
                    <c:v>X</c:v>
                  </c:pt>
                  <c:pt idx="14">
                    <c:v>X</c:v>
                  </c:pt>
                  <c:pt idx="18">
                    <c:v>X</c:v>
                  </c:pt>
                </c:lvl>
                <c:lvl>
                  <c:pt idx="0">
                    <c:v>X</c:v>
                  </c:pt>
                  <c:pt idx="4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4">
                    <c:v>X</c:v>
                  </c:pt>
                  <c:pt idx="18">
                    <c:v>X</c:v>
                  </c:pt>
                </c:lvl>
                <c:lvl>
                  <c:pt idx="2">
                    <c:v>X</c:v>
                  </c:pt>
                  <c:pt idx="3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5">
                    <c:v>X</c:v>
                  </c:pt>
                  <c:pt idx="19">
                    <c:v>X</c:v>
                  </c:pt>
                </c:lvl>
                <c:lvl>
                  <c:pt idx="2">
                    <c:v>X</c:v>
                  </c:pt>
                  <c:pt idx="3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5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4">
                    <c:v>X</c:v>
                  </c:pt>
                  <c:pt idx="16">
                    <c:v>X</c:v>
                  </c:pt>
                  <c:pt idx="18">
                    <c:v>X</c:v>
                  </c:pt>
                  <c:pt idx="19">
                    <c:v>X</c:v>
                  </c:pt>
                  <c:pt idx="21">
                    <c:v>X</c:v>
                  </c:pt>
                </c:lvl>
                <c:lvl>
                  <c:pt idx="2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4">
                    <c:v>X</c:v>
                  </c:pt>
                  <c:pt idx="15">
                    <c:v>X</c:v>
                  </c:pt>
                  <c:pt idx="16">
                    <c:v>X</c:v>
                  </c:pt>
                  <c:pt idx="18">
                    <c:v>X</c:v>
                  </c:pt>
                  <c:pt idx="19">
                    <c:v>X</c:v>
                  </c:pt>
                  <c:pt idx="21">
                    <c:v>X</c:v>
                  </c:pt>
                </c:lvl>
                <c:lvl>
                  <c:pt idx="2">
                    <c:v>X</c:v>
                  </c:pt>
                  <c:pt idx="9">
                    <c:v>X</c:v>
                  </c:pt>
                </c:lvl>
                <c:lvl>
                  <c:pt idx="0">
                    <c:v>X</c:v>
                  </c:pt>
                  <c:pt idx="2">
                    <c:v>X</c:v>
                  </c:pt>
                  <c:pt idx="3">
                    <c:v>X</c:v>
                  </c:pt>
                  <c:pt idx="4">
                    <c:v>X</c:v>
                  </c:pt>
                  <c:pt idx="6">
                    <c:v>X</c:v>
                  </c:pt>
                  <c:pt idx="8">
                    <c:v>X</c:v>
                  </c:pt>
                  <c:pt idx="9">
                    <c:v>X</c:v>
                  </c:pt>
                  <c:pt idx="11">
                    <c:v>X</c:v>
                  </c:pt>
                  <c:pt idx="18">
                    <c:v>X</c:v>
                  </c:pt>
                  <c:pt idx="19">
                    <c:v>X</c:v>
                  </c:pt>
                </c:lvl>
                <c:lvl>
                  <c:pt idx="0">
                    <c:v>Modificación y generación de procesos geodinámicos </c:v>
                  </c:pt>
                  <c:pt idx="2">
                    <c:v>Alteración de la estructura del suelo </c:v>
                  </c:pt>
                  <c:pt idx="3">
                    <c:v>Contaminación de suelos </c:v>
                  </c:pt>
                  <c:pt idx="4">
                    <c:v>Cambio uso actual del suelo </c:v>
                  </c:pt>
                  <c:pt idx="6">
                    <c:v>Alteración en la calidad del recurso hídrico superficial</c:v>
                  </c:pt>
                  <c:pt idx="8">
                    <c:v>Alteración a la calidad del aire</c:v>
                  </c:pt>
                  <c:pt idx="9">
                    <c:v>Alteración en los niveles de presión sonora </c:v>
                  </c:pt>
                  <c:pt idx="11">
                    <c:v>Cambios en las unidades de Paisaje</c:v>
                  </c:pt>
                  <c:pt idx="14">
                    <c:v>Afectación de la cobertura vegetal</c:v>
                  </c:pt>
                  <c:pt idx="15">
                    <c:v>Afectación de las coberturas vegetales a permanecer </c:v>
                  </c:pt>
                  <c:pt idx="16">
                    <c:v>Afectación o Perdida de especies en veda </c:v>
                  </c:pt>
                  <c:pt idx="18">
                    <c:v>Alteración de la fauna silvestre</c:v>
                  </c:pt>
                  <c:pt idx="19">
                    <c:v>Alteración del hábitat y conectividad de fauna silvestre </c:v>
                  </c:pt>
                  <c:pt idx="21">
                    <c:v>Alteración de servicios ecosistemicos </c:v>
                  </c:pt>
                </c:lvl>
              </c:multiLvlStrCache>
            </c:multiLvlStrRef>
          </c:cat>
          <c:val>
            <c:numRef>
              <c:f>'Matriz Identificación con proye'!$AI$9:$AI$30</c:f>
              <c:numCache>
                <c:formatCode>General</c:formatCode>
                <c:ptCount val="22"/>
                <c:pt idx="0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9</c:v>
                </c:pt>
                <c:pt idx="6">
                  <c:v>12</c:v>
                </c:pt>
                <c:pt idx="8">
                  <c:v>18</c:v>
                </c:pt>
                <c:pt idx="9">
                  <c:v>19</c:v>
                </c:pt>
                <c:pt idx="11">
                  <c:v>12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8">
                  <c:v>15</c:v>
                </c:pt>
                <c:pt idx="19">
                  <c:v>12</c:v>
                </c:pt>
                <c:pt idx="2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3-4CBD-9183-FEC9F9AD1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2282464"/>
        <c:axId val="712905712"/>
      </c:barChart>
      <c:catAx>
        <c:axId val="8122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2905712"/>
        <c:crosses val="autoZero"/>
        <c:auto val="1"/>
        <c:lblAlgn val="ctr"/>
        <c:lblOffset val="100"/>
        <c:noMultiLvlLbl val="0"/>
      </c:catAx>
      <c:valAx>
        <c:axId val="71290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28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24-4BBA-B5EB-2AE5C45BDD9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24-4BBA-B5EB-2AE5C45BDD9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24-4BBA-B5EB-2AE5C45BDD9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324-4BBA-B5EB-2AE5C45BDD9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324-4BBA-B5EB-2AE5C45BDD93}"/>
              </c:ext>
            </c:extLst>
          </c:dPt>
          <c:dLbls>
            <c:dLbl>
              <c:idx val="3"/>
              <c:layout>
                <c:manualLayout>
                  <c:x val="6.3200537196293108E-2"/>
                  <c:y val="2.2888832145169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24-4BBA-B5EB-2AE5C45BD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Aéreo'!$AT$162:$AT$166</c:f>
              <c:strCache>
                <c:ptCount val="5"/>
                <c:pt idx="0">
                  <c:v>Compatible</c:v>
                </c:pt>
                <c:pt idx="1">
                  <c:v>Moderado</c:v>
                </c:pt>
                <c:pt idx="2">
                  <c:v>Severo</c:v>
                </c:pt>
                <c:pt idx="3">
                  <c:v>Crítico</c:v>
                </c:pt>
                <c:pt idx="4">
                  <c:v>Impacto positivo</c:v>
                </c:pt>
              </c:strCache>
            </c:strRef>
          </c:cat>
          <c:val>
            <c:numRef>
              <c:f>'Cable Aéreo'!$AU$162:$AU$166</c:f>
              <c:numCache>
                <c:formatCode>General</c:formatCode>
                <c:ptCount val="5"/>
                <c:pt idx="0">
                  <c:v>78</c:v>
                </c:pt>
                <c:pt idx="1">
                  <c:v>36</c:v>
                </c:pt>
                <c:pt idx="2">
                  <c:v>2</c:v>
                </c:pt>
                <c:pt idx="3">
                  <c:v>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24-4BBA-B5EB-2AE5C45BDD9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83-43FF-BB50-E730B2E5329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83-43FF-BB50-E730B2E5329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83-43FF-BB50-E730B2E5329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83-43FF-BB50-E730B2E5329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83-43FF-BB50-E730B2E5329A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83-43FF-BB50-E730B2E5329A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83-43FF-BB50-E730B2E5329A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83-43FF-BB50-E730B2E5329A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C83-43FF-BB50-E730B2E532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Aéreo'!$AW$163:$AW$171</c:f>
              <c:strCache>
                <c:ptCount val="9"/>
                <c:pt idx="0">
                  <c:v>Geomorfología</c:v>
                </c:pt>
                <c:pt idx="1">
                  <c:v>Suelos</c:v>
                </c:pt>
                <c:pt idx="2">
                  <c:v>Hidrologia</c:v>
                </c:pt>
                <c:pt idx="3">
                  <c:v>Atmosfera</c:v>
                </c:pt>
                <c:pt idx="4">
                  <c:v>Paisaje</c:v>
                </c:pt>
                <c:pt idx="5">
                  <c:v>MEDIO BIOTICO</c:v>
                </c:pt>
                <c:pt idx="6">
                  <c:v>Fauna</c:v>
                </c:pt>
                <c:pt idx="7">
                  <c:v>Flora</c:v>
                </c:pt>
                <c:pt idx="8">
                  <c:v>Servicios Ecosistemicos</c:v>
                </c:pt>
              </c:strCache>
            </c:strRef>
          </c:cat>
          <c:val>
            <c:numRef>
              <c:f>'Cable Aéreo'!$AX$163:$AX$171</c:f>
              <c:numCache>
                <c:formatCode>General</c:formatCode>
                <c:ptCount val="9"/>
                <c:pt idx="0">
                  <c:v>5</c:v>
                </c:pt>
                <c:pt idx="1">
                  <c:v>19</c:v>
                </c:pt>
                <c:pt idx="2">
                  <c:v>8</c:v>
                </c:pt>
                <c:pt idx="3">
                  <c:v>25</c:v>
                </c:pt>
                <c:pt idx="4">
                  <c:v>5</c:v>
                </c:pt>
                <c:pt idx="6">
                  <c:v>12</c:v>
                </c:pt>
                <c:pt idx="7">
                  <c:v>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36-4868-85D4-C0B9403E602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C83-43FF-BB50-E730B2E5329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C83-43FF-BB50-E730B2E5329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C83-43FF-BB50-E730B2E5329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C83-43FF-BB50-E730B2E5329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C83-43FF-BB50-E730B2E5329A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C83-43FF-BB50-E730B2E5329A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C83-43FF-BB50-E730B2E5329A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C83-43FF-BB50-E730B2E5329A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C83-43FF-BB50-E730B2E532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Aéreo'!$AW$163:$AW$171</c:f>
              <c:strCache>
                <c:ptCount val="9"/>
                <c:pt idx="0">
                  <c:v>Geomorfología</c:v>
                </c:pt>
                <c:pt idx="1">
                  <c:v>Suelos</c:v>
                </c:pt>
                <c:pt idx="2">
                  <c:v>Hidrologia</c:v>
                </c:pt>
                <c:pt idx="3">
                  <c:v>Atmosfera</c:v>
                </c:pt>
                <c:pt idx="4">
                  <c:v>Paisaje</c:v>
                </c:pt>
                <c:pt idx="5">
                  <c:v>MEDIO BIOTICO</c:v>
                </c:pt>
                <c:pt idx="6">
                  <c:v>Fauna</c:v>
                </c:pt>
                <c:pt idx="7">
                  <c:v>Flora</c:v>
                </c:pt>
                <c:pt idx="8">
                  <c:v>Servicios Ecosistemicos</c:v>
                </c:pt>
              </c:strCache>
            </c:strRef>
          </c:cat>
          <c:val>
            <c:numRef>
              <c:f>'Cable Aéreo'!$AZ$163:$AZ$171</c:f>
              <c:numCache>
                <c:formatCode>General</c:formatCode>
                <c:ptCount val="9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136-4868-85D4-C0B9403E6025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C83-43FF-BB50-E730B2E5329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CC83-43FF-BB50-E730B2E5329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CC83-43FF-BB50-E730B2E5329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CC83-43FF-BB50-E730B2E5329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CC83-43FF-BB50-E730B2E5329A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CC83-43FF-BB50-E730B2E5329A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CC83-43FF-BB50-E730B2E5329A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CC83-43FF-BB50-E730B2E5329A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CC83-43FF-BB50-E730B2E532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Aéreo'!$AW$163:$AW$171</c:f>
              <c:strCache>
                <c:ptCount val="9"/>
                <c:pt idx="0">
                  <c:v>Geomorfología</c:v>
                </c:pt>
                <c:pt idx="1">
                  <c:v>Suelos</c:v>
                </c:pt>
                <c:pt idx="2">
                  <c:v>Hidrologia</c:v>
                </c:pt>
                <c:pt idx="3">
                  <c:v>Atmosfera</c:v>
                </c:pt>
                <c:pt idx="4">
                  <c:v>Paisaje</c:v>
                </c:pt>
                <c:pt idx="5">
                  <c:v>MEDIO BIOTICO</c:v>
                </c:pt>
                <c:pt idx="6">
                  <c:v>Fauna</c:v>
                </c:pt>
                <c:pt idx="7">
                  <c:v>Flora</c:v>
                </c:pt>
                <c:pt idx="8">
                  <c:v>Servicios Ecosistemicos</c:v>
                </c:pt>
              </c:strCache>
            </c:strRef>
          </c:cat>
          <c:val>
            <c:numRef>
              <c:f>'Cable Aéreo'!$BB$163:$BB$171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6136-4868-85D4-C0B9403E6025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CC83-43FF-BB50-E730B2E5329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CC83-43FF-BB50-E730B2E5329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CC83-43FF-BB50-E730B2E5329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CC83-43FF-BB50-E730B2E5329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CC83-43FF-BB50-E730B2E5329A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CC83-43FF-BB50-E730B2E5329A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CC83-43FF-BB50-E730B2E5329A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CC83-43FF-BB50-E730B2E5329A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CC83-43FF-BB50-E730B2E532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Aéreo'!$AW$163:$AW$171</c:f>
              <c:strCache>
                <c:ptCount val="9"/>
                <c:pt idx="0">
                  <c:v>Geomorfología</c:v>
                </c:pt>
                <c:pt idx="1">
                  <c:v>Suelos</c:v>
                </c:pt>
                <c:pt idx="2">
                  <c:v>Hidrologia</c:v>
                </c:pt>
                <c:pt idx="3">
                  <c:v>Atmosfera</c:v>
                </c:pt>
                <c:pt idx="4">
                  <c:v>Paisaje</c:v>
                </c:pt>
                <c:pt idx="5">
                  <c:v>MEDIO BIOTICO</c:v>
                </c:pt>
                <c:pt idx="6">
                  <c:v>Fauna</c:v>
                </c:pt>
                <c:pt idx="7">
                  <c:v>Flora</c:v>
                </c:pt>
                <c:pt idx="8">
                  <c:v>Servicios Ecosistemicos</c:v>
                </c:pt>
              </c:strCache>
            </c:strRef>
          </c:cat>
          <c:val>
            <c:numRef>
              <c:f>'Cable Aéreo'!$BD$163:$BD$171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6136-4868-85D4-C0B9403E6025}"/>
            </c:ext>
          </c:extLst>
        </c:ser>
        <c:ser>
          <c:idx val="4"/>
          <c:order val="4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Aéreo'!$AW$163:$AW$171</c:f>
              <c:strCache>
                <c:ptCount val="9"/>
                <c:pt idx="0">
                  <c:v>Geomorfología</c:v>
                </c:pt>
                <c:pt idx="1">
                  <c:v>Suelos</c:v>
                </c:pt>
                <c:pt idx="2">
                  <c:v>Hidrologia</c:v>
                </c:pt>
                <c:pt idx="3">
                  <c:v>Atmosfera</c:v>
                </c:pt>
                <c:pt idx="4">
                  <c:v>Paisaje</c:v>
                </c:pt>
                <c:pt idx="5">
                  <c:v>MEDIO BIOTICO</c:v>
                </c:pt>
                <c:pt idx="6">
                  <c:v>Fauna</c:v>
                </c:pt>
                <c:pt idx="7">
                  <c:v>Flora</c:v>
                </c:pt>
                <c:pt idx="8">
                  <c:v>Servicios Ecosistemicos</c:v>
                </c:pt>
              </c:strCache>
            </c:strRef>
          </c:cat>
          <c:val>
            <c:numRef>
              <c:f>'Cable Aéreo'!$BF$163:$BF$171</c:f>
            </c:numRef>
          </c:val>
          <c:extLst>
            <c:ext xmlns:c16="http://schemas.microsoft.com/office/drawing/2014/chart" uri="{C3380CC4-5D6E-409C-BE32-E72D297353CC}">
              <c16:uniqueId val="{0000005E-6136-4868-85D4-C0B9403E6025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0-6136-4868-85D4-C0B9403E602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2-6136-4868-85D4-C0B9403E602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4-6136-4868-85D4-C0B9403E602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6-6136-4868-85D4-C0B9403E602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8-6136-4868-85D4-C0B9403E602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A-6136-4868-85D4-C0B9403E602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C-6136-4868-85D4-C0B9403E602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E-6136-4868-85D4-C0B9403E6025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0-6136-4868-85D4-C0B9403E60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Aéreo'!$AW$163:$AW$171</c:f>
              <c:strCache>
                <c:ptCount val="9"/>
                <c:pt idx="0">
                  <c:v>Geomorfología</c:v>
                </c:pt>
                <c:pt idx="1">
                  <c:v>Suelos</c:v>
                </c:pt>
                <c:pt idx="2">
                  <c:v>Hidrologia</c:v>
                </c:pt>
                <c:pt idx="3">
                  <c:v>Atmosfera</c:v>
                </c:pt>
                <c:pt idx="4">
                  <c:v>Paisaje</c:v>
                </c:pt>
                <c:pt idx="5">
                  <c:v>MEDIO BIOTICO</c:v>
                </c:pt>
                <c:pt idx="6">
                  <c:v>Fauna</c:v>
                </c:pt>
                <c:pt idx="7">
                  <c:v>Flora</c:v>
                </c:pt>
                <c:pt idx="8">
                  <c:v>Servicios Ecosistemicos</c:v>
                </c:pt>
              </c:strCache>
            </c:strRef>
          </c:cat>
          <c:val>
            <c:numRef>
              <c:f>'Cable Aéreo'!$BH$163:$BH$171</c:f>
              <c:numCache>
                <c:formatCode>General</c:formatCode>
                <c:ptCount val="9"/>
                <c:pt idx="0">
                  <c:v>9.0918803418803407</c:v>
                </c:pt>
                <c:pt idx="1">
                  <c:v>33.438034188034187</c:v>
                </c:pt>
                <c:pt idx="2">
                  <c:v>12.185897435897436</c:v>
                </c:pt>
                <c:pt idx="3">
                  <c:v>36.542735042735039</c:v>
                </c:pt>
                <c:pt idx="4">
                  <c:v>12.147435897435898</c:v>
                </c:pt>
                <c:pt idx="6">
                  <c:v>22.320512820512821</c:v>
                </c:pt>
                <c:pt idx="7">
                  <c:v>13.217948717948717</c:v>
                </c:pt>
                <c:pt idx="8">
                  <c:v>5.0555555555555554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1-6136-4868-85D4-C0B9403E6025}"/>
            </c:ext>
          </c:extLst>
        </c:ser>
        <c:ser>
          <c:idx val="6"/>
          <c:order val="6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3-6136-4868-85D4-C0B9403E602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5-6136-4868-85D4-C0B9403E602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7-6136-4868-85D4-C0B9403E602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9-6136-4868-85D4-C0B9403E602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B-6136-4868-85D4-C0B9403E602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D-6136-4868-85D4-C0B9403E602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F-6136-4868-85D4-C0B9403E6025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6136-4868-85D4-C0B9403E6025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6136-4868-85D4-C0B9403E60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'Cable Aéreo'!$AW$163:$AW$171</c:f>
              <c:strCache>
                <c:ptCount val="9"/>
                <c:pt idx="0">
                  <c:v>Geomorfología</c:v>
                </c:pt>
                <c:pt idx="1">
                  <c:v>Suelos</c:v>
                </c:pt>
                <c:pt idx="2">
                  <c:v>Hidrologia</c:v>
                </c:pt>
                <c:pt idx="3">
                  <c:v>Atmosfera</c:v>
                </c:pt>
                <c:pt idx="4">
                  <c:v>Paisaje</c:v>
                </c:pt>
                <c:pt idx="5">
                  <c:v>MEDIO BIOTICO</c:v>
                </c:pt>
                <c:pt idx="6">
                  <c:v>Fauna</c:v>
                </c:pt>
                <c:pt idx="7">
                  <c:v>Flora</c:v>
                </c:pt>
                <c:pt idx="8">
                  <c:v>Servicios Ecosistemicos</c:v>
                </c:pt>
              </c:strCache>
            </c:strRef>
          </c:cat>
          <c:val>
            <c:numRef>
              <c:f>'Cable Aéreo'!$BI$163:$BI$171</c:f>
              <c:numCache>
                <c:formatCode>0.0%</c:formatCode>
                <c:ptCount val="9"/>
                <c:pt idx="0">
                  <c:v>6.31380579297246E-2</c:v>
                </c:pt>
                <c:pt idx="1">
                  <c:v>0.23220857075023746</c:v>
                </c:pt>
                <c:pt idx="2">
                  <c:v>8.4624287749287763E-2</c:v>
                </c:pt>
                <c:pt idx="3">
                  <c:v>0.25376899335232672</c:v>
                </c:pt>
                <c:pt idx="4">
                  <c:v>8.4357193732193747E-2</c:v>
                </c:pt>
                <c:pt idx="6">
                  <c:v>0.15500356125356129</c:v>
                </c:pt>
                <c:pt idx="7">
                  <c:v>9.1791310541310553E-2</c:v>
                </c:pt>
                <c:pt idx="8">
                  <c:v>3.5108024691358028E-2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4-6136-4868-85D4-C0B9403E60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317500</xdr:colOff>
      <xdr:row>4</xdr:row>
      <xdr:rowOff>396884</xdr:rowOff>
    </xdr:from>
    <xdr:to>
      <xdr:col>51</xdr:col>
      <xdr:colOff>222250</xdr:colOff>
      <xdr:row>7</xdr:row>
      <xdr:rowOff>222250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5D4D7F-0B61-4AEA-A355-F2C5F9ECA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159</xdr:row>
      <xdr:rowOff>133350</xdr:rowOff>
    </xdr:from>
    <xdr:to>
      <xdr:col>32</xdr:col>
      <xdr:colOff>247650</xdr:colOff>
      <xdr:row>186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4C49CD-AB2B-4449-B096-519AE483B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95250</xdr:colOff>
      <xdr:row>172</xdr:row>
      <xdr:rowOff>104773</xdr:rowOff>
    </xdr:from>
    <xdr:to>
      <xdr:col>48</xdr:col>
      <xdr:colOff>1350818</xdr:colOff>
      <xdr:row>202</xdr:row>
      <xdr:rowOff>86590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57FBDD3-C988-42BE-88D3-D4AA24B56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bie\Documents\INGEMA\PUERTO%20CARTAGENA\EVALUACION%20AMBIENTAL\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Matriz Identificación"/>
      <sheetName val="H2Matriz Evaluación"/>
      <sheetName val="H3Matriz Evaluación Consolidado"/>
      <sheetName val="M.E.C. Oculta"/>
      <sheetName val="H4Resumen Consolidado"/>
      <sheetName val="R.C. Oculto"/>
      <sheetName val="H5Análisis Consolidado"/>
      <sheetName val="Gráfica"/>
    </sheetNames>
    <sheetDataSet>
      <sheetData sheetId="0" refreshError="1">
        <row r="6">
          <cell r="G6" t="str">
            <v>Administración y Gerencia</v>
          </cell>
        </row>
        <row r="9">
          <cell r="C9">
            <v>1</v>
          </cell>
        </row>
        <row r="13">
          <cell r="C13">
            <v>2</v>
          </cell>
        </row>
        <row r="42">
          <cell r="D42" t="str">
            <v>Fauna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C1:AJ31"/>
  <sheetViews>
    <sheetView showGridLines="0" view="pageBreakPreview" topLeftCell="B1" zoomScale="47" zoomScaleNormal="47" zoomScaleSheetLayoutView="47" workbookViewId="0">
      <pane xSplit="3" ySplit="3" topLeftCell="E13" activePane="bottomRight" state="frozen"/>
      <selection activeCell="B1" sqref="B1"/>
      <selection pane="topRight" activeCell="E1" sqref="E1"/>
      <selection pane="bottomLeft" activeCell="B4" sqref="B4"/>
      <selection pane="bottomRight" activeCell="E27" sqref="E27:F27"/>
    </sheetView>
  </sheetViews>
  <sheetFormatPr baseColWidth="10" defaultColWidth="11.42578125" defaultRowHeight="15" x14ac:dyDescent="0.25"/>
  <cols>
    <col min="1" max="2" width="11.42578125" style="1"/>
    <col min="3" max="3" width="11" style="19" customWidth="1"/>
    <col min="4" max="4" width="48.28515625" style="1" customWidth="1"/>
    <col min="5" max="5" width="55" style="21" customWidth="1"/>
    <col min="6" max="6" width="15.28515625" style="21" customWidth="1"/>
    <col min="7" max="7" width="11.42578125" style="21" customWidth="1"/>
    <col min="8" max="8" width="15.7109375" style="21" customWidth="1"/>
    <col min="9" max="9" width="8" style="19" customWidth="1"/>
    <col min="10" max="10" width="8.140625" style="19" customWidth="1"/>
    <col min="11" max="12" width="6.42578125" style="19" customWidth="1"/>
    <col min="13" max="13" width="14" style="19" customWidth="1"/>
    <col min="14" max="14" width="7.140625" style="104" customWidth="1"/>
    <col min="15" max="15" width="7.140625" style="112" customWidth="1"/>
    <col min="16" max="17" width="7.140625" style="19" customWidth="1"/>
    <col min="18" max="18" width="17.5703125" style="19" customWidth="1"/>
    <col min="19" max="20" width="13.28515625" style="19" customWidth="1"/>
    <col min="21" max="21" width="14" style="19" customWidth="1"/>
    <col min="22" max="24" width="9" style="19" customWidth="1"/>
    <col min="25" max="25" width="11.7109375" style="19" customWidth="1"/>
    <col min="26" max="26" width="9" style="19" customWidth="1"/>
    <col min="27" max="27" width="11.7109375" style="112" customWidth="1"/>
    <col min="28" max="28" width="9" style="19" customWidth="1"/>
    <col min="29" max="29" width="11.140625" style="19" customWidth="1"/>
    <col min="30" max="30" width="13.42578125" style="19" customWidth="1"/>
    <col min="31" max="31" width="10.140625" style="19" customWidth="1"/>
    <col min="32" max="32" width="11.5703125" style="19" customWidth="1"/>
    <col min="33" max="33" width="11.28515625" style="19" customWidth="1"/>
    <col min="34" max="34" width="4" style="1" customWidth="1"/>
    <col min="35" max="35" width="13" style="19" bestFit="1" customWidth="1"/>
    <col min="36" max="16384" width="11.42578125" style="1"/>
  </cols>
  <sheetData>
    <row r="1" spans="3:35" ht="27" customHeight="1" x14ac:dyDescent="0.25">
      <c r="C1" s="132" t="s">
        <v>126</v>
      </c>
      <c r="D1" s="132"/>
      <c r="E1" s="138" t="s">
        <v>74</v>
      </c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"/>
      <c r="AE1" s="20"/>
      <c r="AF1" s="20"/>
      <c r="AG1" s="20"/>
      <c r="AH1" s="125"/>
      <c r="AI1" s="125"/>
    </row>
    <row r="2" spans="3:35" ht="42" customHeight="1" x14ac:dyDescent="0.25">
      <c r="C2" s="132"/>
      <c r="D2" s="132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"/>
      <c r="AE2" s="20"/>
      <c r="AF2" s="20"/>
      <c r="AG2" s="20"/>
      <c r="AH2" s="125"/>
      <c r="AI2" s="125"/>
    </row>
    <row r="3" spans="3:35" ht="57" customHeight="1" x14ac:dyDescent="0.25">
      <c r="C3" s="132"/>
      <c r="D3" s="132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"/>
      <c r="AE3" s="20"/>
      <c r="AF3" s="20"/>
      <c r="AG3" s="20"/>
      <c r="AH3" s="125"/>
      <c r="AI3" s="125"/>
    </row>
    <row r="4" spans="3:35" ht="1.5" customHeight="1" thickBot="1" x14ac:dyDescent="0.3">
      <c r="C4" s="18" t="s">
        <v>19</v>
      </c>
      <c r="D4" s="8"/>
      <c r="E4" s="18"/>
    </row>
    <row r="5" spans="3:35" ht="78.75" customHeight="1" x14ac:dyDescent="0.25">
      <c r="C5" s="133" t="s">
        <v>99</v>
      </c>
      <c r="D5" s="134"/>
      <c r="E5" s="129" t="s">
        <v>98</v>
      </c>
      <c r="F5" s="47" t="s">
        <v>43</v>
      </c>
      <c r="G5" s="128" t="s">
        <v>162</v>
      </c>
      <c r="H5" s="128"/>
      <c r="I5" s="126" t="s">
        <v>89</v>
      </c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8" t="s">
        <v>131</v>
      </c>
      <c r="AE5" s="128"/>
      <c r="AF5" s="128"/>
      <c r="AG5" s="131"/>
      <c r="AI5" s="127" t="s">
        <v>143</v>
      </c>
    </row>
    <row r="6" spans="3:35" ht="179.25" customHeight="1" thickBot="1" x14ac:dyDescent="0.3">
      <c r="C6" s="135"/>
      <c r="D6" s="136"/>
      <c r="E6" s="130"/>
      <c r="F6" s="48" t="s">
        <v>0</v>
      </c>
      <c r="G6" s="82" t="s">
        <v>91</v>
      </c>
      <c r="H6" s="49" t="s">
        <v>92</v>
      </c>
      <c r="I6" s="49" t="s">
        <v>127</v>
      </c>
      <c r="J6" s="49" t="s">
        <v>93</v>
      </c>
      <c r="K6" s="49" t="s">
        <v>128</v>
      </c>
      <c r="L6" s="49" t="s">
        <v>116</v>
      </c>
      <c r="M6" s="49" t="s">
        <v>156</v>
      </c>
      <c r="N6" s="49" t="s">
        <v>159</v>
      </c>
      <c r="O6" s="82" t="s">
        <v>160</v>
      </c>
      <c r="P6" s="49" t="s">
        <v>157</v>
      </c>
      <c r="Q6" s="49" t="s">
        <v>95</v>
      </c>
      <c r="R6" s="49" t="s">
        <v>140</v>
      </c>
      <c r="S6" s="49" t="s">
        <v>96</v>
      </c>
      <c r="T6" s="49" t="s">
        <v>130</v>
      </c>
      <c r="U6" s="49" t="s">
        <v>158</v>
      </c>
      <c r="V6" s="49" t="s">
        <v>97</v>
      </c>
      <c r="W6" s="49" t="s">
        <v>132</v>
      </c>
      <c r="X6" s="49" t="s">
        <v>133</v>
      </c>
      <c r="Y6" s="49" t="s">
        <v>154</v>
      </c>
      <c r="Z6" s="49" t="s">
        <v>134</v>
      </c>
      <c r="AA6" s="82" t="s">
        <v>161</v>
      </c>
      <c r="AB6" s="49" t="s">
        <v>135</v>
      </c>
      <c r="AC6" s="49" t="s">
        <v>155</v>
      </c>
      <c r="AD6" s="49" t="s">
        <v>136</v>
      </c>
      <c r="AE6" s="49" t="s">
        <v>137</v>
      </c>
      <c r="AF6" s="49" t="s">
        <v>138</v>
      </c>
      <c r="AG6" s="50" t="s">
        <v>139</v>
      </c>
      <c r="AI6" s="127"/>
    </row>
    <row r="7" spans="3:35" ht="32.25" customHeight="1" thickBot="1" x14ac:dyDescent="0.3">
      <c r="C7" s="140" t="s">
        <v>22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I7" s="22"/>
    </row>
    <row r="8" spans="3:35" ht="32.25" customHeight="1" x14ac:dyDescent="0.25">
      <c r="C8" s="43">
        <v>1</v>
      </c>
      <c r="D8" s="145" t="s">
        <v>1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7"/>
      <c r="AI8" s="45"/>
    </row>
    <row r="9" spans="3:35" ht="32.25" customHeight="1" x14ac:dyDescent="0.25">
      <c r="C9" s="41" t="s">
        <v>2</v>
      </c>
      <c r="D9" s="38" t="s">
        <v>100</v>
      </c>
      <c r="E9" s="124" t="s">
        <v>101</v>
      </c>
      <c r="F9" s="124"/>
      <c r="G9" s="34" t="s">
        <v>123</v>
      </c>
      <c r="H9" s="34"/>
      <c r="I9" s="42"/>
      <c r="J9" s="42" t="s">
        <v>123</v>
      </c>
      <c r="K9" s="42" t="s">
        <v>123</v>
      </c>
      <c r="L9" s="42"/>
      <c r="M9" s="42"/>
      <c r="N9" s="42" t="s">
        <v>123</v>
      </c>
      <c r="O9" s="113" t="s">
        <v>123</v>
      </c>
      <c r="P9" s="42" t="s">
        <v>123</v>
      </c>
      <c r="Q9" s="42"/>
      <c r="R9" s="42"/>
      <c r="S9" s="42"/>
      <c r="T9" s="42" t="s">
        <v>123</v>
      </c>
      <c r="U9" s="42" t="s">
        <v>123</v>
      </c>
      <c r="V9" s="42" t="s">
        <v>123</v>
      </c>
      <c r="W9" s="42"/>
      <c r="X9" s="42"/>
      <c r="Y9" s="42"/>
      <c r="Z9" s="42"/>
      <c r="AA9" s="113"/>
      <c r="AB9" s="42"/>
      <c r="AC9" s="42"/>
      <c r="AD9" s="42"/>
      <c r="AE9" s="35" t="s">
        <v>123</v>
      </c>
      <c r="AF9" s="35"/>
      <c r="AG9" s="36"/>
      <c r="AI9" s="24">
        <f>+COUNTA(G9:AG9)</f>
        <v>10</v>
      </c>
    </row>
    <row r="10" spans="3:35" ht="32.25" customHeight="1" x14ac:dyDescent="0.25">
      <c r="C10" s="44">
        <f>+C8+1</f>
        <v>2</v>
      </c>
      <c r="D10" s="142" t="s">
        <v>3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4"/>
      <c r="AI10" s="46"/>
    </row>
    <row r="11" spans="3:35" ht="32.25" customHeight="1" x14ac:dyDescent="0.25">
      <c r="C11" s="41" t="s">
        <v>4</v>
      </c>
      <c r="D11" s="139" t="s">
        <v>102</v>
      </c>
      <c r="E11" s="124" t="s">
        <v>103</v>
      </c>
      <c r="F11" s="124"/>
      <c r="G11" s="34" t="s">
        <v>123</v>
      </c>
      <c r="H11" s="34" t="s">
        <v>123</v>
      </c>
      <c r="I11" s="42" t="s">
        <v>123</v>
      </c>
      <c r="J11" s="42" t="s">
        <v>123</v>
      </c>
      <c r="K11" s="42" t="s">
        <v>123</v>
      </c>
      <c r="L11" s="42" t="s">
        <v>123</v>
      </c>
      <c r="M11" s="42" t="s">
        <v>123</v>
      </c>
      <c r="N11" s="42"/>
      <c r="O11" s="113"/>
      <c r="P11" s="42" t="s">
        <v>123</v>
      </c>
      <c r="Q11" s="42"/>
      <c r="R11" s="42"/>
      <c r="S11" s="42"/>
      <c r="T11" s="42" t="s">
        <v>123</v>
      </c>
      <c r="U11" s="42"/>
      <c r="V11" s="42" t="s">
        <v>123</v>
      </c>
      <c r="W11" s="42"/>
      <c r="X11" s="42" t="s">
        <v>123</v>
      </c>
      <c r="Y11" s="42"/>
      <c r="Z11" s="42"/>
      <c r="AA11" s="113"/>
      <c r="AB11" s="42"/>
      <c r="AC11" s="42"/>
      <c r="AD11" s="42"/>
      <c r="AE11" s="35"/>
      <c r="AF11" s="35"/>
      <c r="AG11" s="36"/>
      <c r="AI11" s="24">
        <f>+COUNTA(G11:AG11)</f>
        <v>11</v>
      </c>
    </row>
    <row r="12" spans="3:35" ht="32.25" customHeight="1" x14ac:dyDescent="0.25">
      <c r="C12" s="41" t="s">
        <v>121</v>
      </c>
      <c r="D12" s="139"/>
      <c r="E12" s="124" t="s">
        <v>104</v>
      </c>
      <c r="F12" s="124"/>
      <c r="G12" s="34" t="s">
        <v>123</v>
      </c>
      <c r="H12" s="34"/>
      <c r="I12" s="42"/>
      <c r="J12" s="42"/>
      <c r="K12" s="42" t="s">
        <v>123</v>
      </c>
      <c r="L12" s="42" t="s">
        <v>123</v>
      </c>
      <c r="M12" s="42" t="s">
        <v>123</v>
      </c>
      <c r="N12" s="42"/>
      <c r="O12" s="113"/>
      <c r="P12" s="42" t="s">
        <v>123</v>
      </c>
      <c r="Q12" s="42"/>
      <c r="R12" s="42"/>
      <c r="S12" s="42" t="s">
        <v>123</v>
      </c>
      <c r="T12" s="42" t="s">
        <v>123</v>
      </c>
      <c r="U12" s="42"/>
      <c r="V12" s="42"/>
      <c r="W12" s="42"/>
      <c r="X12" s="42"/>
      <c r="Y12" s="42" t="s">
        <v>123</v>
      </c>
      <c r="Z12" s="42"/>
      <c r="AA12" s="113" t="s">
        <v>123</v>
      </c>
      <c r="AB12" s="42"/>
      <c r="AC12" s="42" t="s">
        <v>123</v>
      </c>
      <c r="AD12" s="42" t="s">
        <v>123</v>
      </c>
      <c r="AE12" s="35"/>
      <c r="AF12" s="35"/>
      <c r="AG12" s="36"/>
      <c r="AI12" s="24">
        <f>+COUNTA(G12:AG12)</f>
        <v>11</v>
      </c>
    </row>
    <row r="13" spans="3:35" ht="32.25" customHeight="1" x14ac:dyDescent="0.25">
      <c r="C13" s="41" t="s">
        <v>115</v>
      </c>
      <c r="D13" s="38" t="s">
        <v>113</v>
      </c>
      <c r="E13" s="124" t="s">
        <v>114</v>
      </c>
      <c r="F13" s="124"/>
      <c r="G13" s="34" t="s">
        <v>123</v>
      </c>
      <c r="H13" s="34"/>
      <c r="I13" s="42" t="s">
        <v>123</v>
      </c>
      <c r="J13" s="42" t="s">
        <v>123</v>
      </c>
      <c r="K13" s="42" t="s">
        <v>123</v>
      </c>
      <c r="L13" s="42"/>
      <c r="M13" s="42"/>
      <c r="N13" s="42" t="s">
        <v>123</v>
      </c>
      <c r="O13" s="113" t="s">
        <v>123</v>
      </c>
      <c r="P13" s="42"/>
      <c r="Q13" s="42"/>
      <c r="R13" s="42"/>
      <c r="S13" s="42"/>
      <c r="T13" s="42"/>
      <c r="U13" s="42"/>
      <c r="V13" s="42" t="s">
        <v>123</v>
      </c>
      <c r="W13" s="42" t="s">
        <v>123</v>
      </c>
      <c r="X13" s="42" t="s">
        <v>123</v>
      </c>
      <c r="Y13" s="42"/>
      <c r="Z13" s="42"/>
      <c r="AA13" s="113"/>
      <c r="AB13" s="42"/>
      <c r="AC13" s="42"/>
      <c r="AD13" s="42"/>
      <c r="AE13" s="35"/>
      <c r="AF13" s="35"/>
      <c r="AG13" s="36"/>
      <c r="AI13" s="24">
        <f>+COUNTA(G13:AG13)</f>
        <v>9</v>
      </c>
    </row>
    <row r="14" spans="3:35" ht="32.25" customHeight="1" x14ac:dyDescent="0.25">
      <c r="C14" s="44">
        <v>3</v>
      </c>
      <c r="D14" s="142" t="s">
        <v>105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4"/>
      <c r="AI14" s="46"/>
    </row>
    <row r="15" spans="3:35" ht="43.5" customHeight="1" x14ac:dyDescent="0.25">
      <c r="C15" s="39" t="s">
        <v>5</v>
      </c>
      <c r="D15" s="38" t="s">
        <v>106</v>
      </c>
      <c r="E15" s="137" t="s">
        <v>117</v>
      </c>
      <c r="F15" s="137"/>
      <c r="G15" s="51" t="s">
        <v>123</v>
      </c>
      <c r="H15" s="51"/>
      <c r="I15" s="42" t="s">
        <v>123</v>
      </c>
      <c r="J15" s="42" t="s">
        <v>123</v>
      </c>
      <c r="K15" s="42" t="s">
        <v>123</v>
      </c>
      <c r="L15" s="42"/>
      <c r="M15" s="42" t="s">
        <v>123</v>
      </c>
      <c r="N15" s="42"/>
      <c r="O15" s="113"/>
      <c r="P15" s="42"/>
      <c r="Q15" s="42" t="s">
        <v>123</v>
      </c>
      <c r="R15" s="42" t="s">
        <v>123</v>
      </c>
      <c r="S15" s="42"/>
      <c r="T15" s="42" t="s">
        <v>123</v>
      </c>
      <c r="U15" s="42"/>
      <c r="V15" s="35"/>
      <c r="W15" s="35"/>
      <c r="X15" s="35" t="s">
        <v>123</v>
      </c>
      <c r="Y15" s="35" t="s">
        <v>123</v>
      </c>
      <c r="Z15" s="35"/>
      <c r="AA15" s="113" t="s">
        <v>123</v>
      </c>
      <c r="AB15" s="35"/>
      <c r="AC15" s="35"/>
      <c r="AD15" s="35" t="s">
        <v>123</v>
      </c>
      <c r="AE15" s="35"/>
      <c r="AF15" s="35"/>
      <c r="AG15" s="36"/>
      <c r="AI15" s="24">
        <f>+COUNTA(G15:AG15)</f>
        <v>12</v>
      </c>
    </row>
    <row r="16" spans="3:35" ht="32.25" customHeight="1" x14ac:dyDescent="0.25">
      <c r="C16" s="44">
        <v>5</v>
      </c>
      <c r="D16" s="142" t="s">
        <v>107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4"/>
      <c r="AI16" s="46"/>
    </row>
    <row r="17" spans="3:36" ht="32.25" customHeight="1" x14ac:dyDescent="0.25">
      <c r="C17" s="39" t="s">
        <v>72</v>
      </c>
      <c r="D17" s="54" t="s">
        <v>9</v>
      </c>
      <c r="E17" s="124" t="s">
        <v>118</v>
      </c>
      <c r="F17" s="124"/>
      <c r="G17" s="34" t="s">
        <v>123</v>
      </c>
      <c r="H17" s="34"/>
      <c r="I17" s="42" t="s">
        <v>123</v>
      </c>
      <c r="J17" s="42" t="s">
        <v>123</v>
      </c>
      <c r="K17" s="42" t="s">
        <v>123</v>
      </c>
      <c r="L17" s="42" t="s">
        <v>123</v>
      </c>
      <c r="M17" s="42" t="s">
        <v>123</v>
      </c>
      <c r="N17" s="42" t="s">
        <v>123</v>
      </c>
      <c r="O17" s="113"/>
      <c r="P17" s="42" t="s">
        <v>123</v>
      </c>
      <c r="Q17" s="42" t="s">
        <v>123</v>
      </c>
      <c r="R17" s="42" t="s">
        <v>123</v>
      </c>
      <c r="S17" s="42" t="s">
        <v>123</v>
      </c>
      <c r="T17" s="42" t="s">
        <v>123</v>
      </c>
      <c r="U17" s="42" t="s">
        <v>123</v>
      </c>
      <c r="V17" s="42"/>
      <c r="W17" s="42"/>
      <c r="X17" s="42"/>
      <c r="Y17" s="42" t="s">
        <v>123</v>
      </c>
      <c r="Z17" s="42" t="s">
        <v>123</v>
      </c>
      <c r="AA17" s="113"/>
      <c r="AB17" s="42" t="s">
        <v>123</v>
      </c>
      <c r="AC17" s="42" t="s">
        <v>123</v>
      </c>
      <c r="AD17" s="42" t="s">
        <v>123</v>
      </c>
      <c r="AE17" s="35"/>
      <c r="AF17" s="35"/>
      <c r="AG17" s="36"/>
      <c r="AI17" s="24">
        <f>+COUNTA(G17:AG17)</f>
        <v>18</v>
      </c>
    </row>
    <row r="18" spans="3:36" ht="38.25" customHeight="1" x14ac:dyDescent="0.25">
      <c r="C18" s="39" t="s">
        <v>73</v>
      </c>
      <c r="D18" s="38" t="s">
        <v>108</v>
      </c>
      <c r="E18" s="124" t="s">
        <v>119</v>
      </c>
      <c r="F18" s="124"/>
      <c r="G18" s="34" t="s">
        <v>123</v>
      </c>
      <c r="H18" s="34" t="s">
        <v>123</v>
      </c>
      <c r="I18" s="42" t="s">
        <v>123</v>
      </c>
      <c r="J18" s="42" t="s">
        <v>123</v>
      </c>
      <c r="K18" s="42" t="s">
        <v>123</v>
      </c>
      <c r="L18" s="42" t="s">
        <v>123</v>
      </c>
      <c r="M18" s="42" t="s">
        <v>123</v>
      </c>
      <c r="N18" s="42" t="s">
        <v>123</v>
      </c>
      <c r="O18" s="113"/>
      <c r="P18" s="42" t="s">
        <v>123</v>
      </c>
      <c r="Q18" s="42" t="s">
        <v>123</v>
      </c>
      <c r="R18" s="42" t="s">
        <v>123</v>
      </c>
      <c r="S18" s="42" t="s">
        <v>123</v>
      </c>
      <c r="T18" s="42" t="s">
        <v>123</v>
      </c>
      <c r="U18" s="42" t="s">
        <v>123</v>
      </c>
      <c r="V18" s="42"/>
      <c r="W18" s="42"/>
      <c r="X18" s="42"/>
      <c r="Y18" s="42" t="s">
        <v>123</v>
      </c>
      <c r="Z18" s="42" t="s">
        <v>123</v>
      </c>
      <c r="AA18" s="113"/>
      <c r="AB18" s="42" t="s">
        <v>123</v>
      </c>
      <c r="AC18" s="42" t="s">
        <v>123</v>
      </c>
      <c r="AD18" s="42" t="s">
        <v>123</v>
      </c>
      <c r="AE18" s="35"/>
      <c r="AF18" s="35"/>
      <c r="AG18" s="36"/>
      <c r="AI18" s="24">
        <f>+COUNTA(G18:AG18)</f>
        <v>19</v>
      </c>
    </row>
    <row r="19" spans="3:36" ht="32.25" customHeight="1" x14ac:dyDescent="0.25">
      <c r="C19" s="44">
        <v>6</v>
      </c>
      <c r="D19" s="142" t="s">
        <v>12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4"/>
      <c r="AI19" s="46"/>
    </row>
    <row r="20" spans="3:36" ht="32.25" customHeight="1" thickBot="1" x14ac:dyDescent="0.3">
      <c r="C20" s="40" t="s">
        <v>7</v>
      </c>
      <c r="D20" s="37" t="s">
        <v>109</v>
      </c>
      <c r="E20" s="141" t="s">
        <v>120</v>
      </c>
      <c r="F20" s="141"/>
      <c r="G20" s="32" t="s">
        <v>123</v>
      </c>
      <c r="H20" s="32"/>
      <c r="I20" s="32" t="s">
        <v>123</v>
      </c>
      <c r="J20" s="32" t="s">
        <v>123</v>
      </c>
      <c r="K20" s="32" t="s">
        <v>123</v>
      </c>
      <c r="L20" s="32" t="s">
        <v>123</v>
      </c>
      <c r="M20" s="114"/>
      <c r="N20" s="32" t="s">
        <v>123</v>
      </c>
      <c r="O20" s="114" t="s">
        <v>123</v>
      </c>
      <c r="P20" s="32" t="s">
        <v>123</v>
      </c>
      <c r="Q20" s="114"/>
      <c r="R20" s="32"/>
      <c r="S20" s="52"/>
      <c r="T20" s="114"/>
      <c r="U20" s="114"/>
      <c r="V20" s="32" t="s">
        <v>123</v>
      </c>
      <c r="W20" s="32" t="s">
        <v>123</v>
      </c>
      <c r="X20" s="32"/>
      <c r="Y20" s="32"/>
      <c r="Z20" s="114"/>
      <c r="AA20" s="114"/>
      <c r="AB20" s="52"/>
      <c r="AC20" s="52"/>
      <c r="AD20" s="52"/>
      <c r="AE20" s="32" t="s">
        <v>123</v>
      </c>
      <c r="AF20" s="52"/>
      <c r="AG20" s="122" t="s">
        <v>123</v>
      </c>
      <c r="AI20" s="53">
        <f>+COUNTA(G20:AG20)</f>
        <v>12</v>
      </c>
    </row>
    <row r="21" spans="3:36" ht="32.25" customHeight="1" thickBot="1" x14ac:dyDescent="0.3">
      <c r="C21" s="140" t="s">
        <v>13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26"/>
      <c r="AI21" s="27"/>
      <c r="AJ21" s="26"/>
    </row>
    <row r="22" spans="3:36" ht="32.25" customHeight="1" x14ac:dyDescent="0.25">
      <c r="C22" s="43">
        <f>+C19+1</f>
        <v>7</v>
      </c>
      <c r="D22" s="145" t="s">
        <v>14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7"/>
      <c r="AI22" s="45"/>
    </row>
    <row r="23" spans="3:36" ht="32.25" customHeight="1" x14ac:dyDescent="0.25">
      <c r="C23" s="39" t="s">
        <v>8</v>
      </c>
      <c r="D23" s="139" t="s">
        <v>15</v>
      </c>
      <c r="E23" s="124" t="s">
        <v>142</v>
      </c>
      <c r="F23" s="124"/>
      <c r="G23" s="34"/>
      <c r="H23" s="34"/>
      <c r="I23" s="35" t="s">
        <v>123</v>
      </c>
      <c r="J23" s="35" t="s">
        <v>123</v>
      </c>
      <c r="K23" s="35"/>
      <c r="L23" s="35"/>
      <c r="M23" s="35"/>
      <c r="N23" s="35" t="s">
        <v>123</v>
      </c>
      <c r="O23" s="115" t="s">
        <v>123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115"/>
      <c r="AB23" s="35"/>
      <c r="AC23" s="35"/>
      <c r="AD23" s="35"/>
      <c r="AE23" s="35"/>
      <c r="AF23" s="35"/>
      <c r="AG23" s="36"/>
      <c r="AI23" s="24">
        <f>+COUNTA(G23:AG23)</f>
        <v>4</v>
      </c>
    </row>
    <row r="24" spans="3:36" ht="32.25" customHeight="1" x14ac:dyDescent="0.25">
      <c r="C24" s="39" t="s">
        <v>10</v>
      </c>
      <c r="D24" s="139"/>
      <c r="E24" s="124" t="s">
        <v>111</v>
      </c>
      <c r="F24" s="124"/>
      <c r="G24" s="34"/>
      <c r="H24" s="34"/>
      <c r="I24" s="35" t="s">
        <v>123</v>
      </c>
      <c r="J24" s="35"/>
      <c r="K24" s="35" t="s">
        <v>123</v>
      </c>
      <c r="L24" s="35"/>
      <c r="M24" s="35" t="s">
        <v>123</v>
      </c>
      <c r="N24" s="35"/>
      <c r="O24" s="115"/>
      <c r="P24" s="35"/>
      <c r="Q24" s="35"/>
      <c r="R24" s="35" t="s">
        <v>123</v>
      </c>
      <c r="S24" s="35"/>
      <c r="T24" s="35" t="s">
        <v>123</v>
      </c>
      <c r="U24" s="35"/>
      <c r="V24" s="35" t="s">
        <v>123</v>
      </c>
      <c r="W24" s="35" t="s">
        <v>123</v>
      </c>
      <c r="X24" s="35" t="s">
        <v>123</v>
      </c>
      <c r="Y24" s="35"/>
      <c r="Z24" s="35"/>
      <c r="AA24" s="115"/>
      <c r="AB24" s="35"/>
      <c r="AC24" s="35"/>
      <c r="AD24" s="35"/>
      <c r="AE24" s="35"/>
      <c r="AF24" s="35"/>
      <c r="AG24" s="36"/>
      <c r="AI24" s="24">
        <f>+COUNTA(G24:AG24)</f>
        <v>8</v>
      </c>
    </row>
    <row r="25" spans="3:36" ht="32.25" customHeight="1" x14ac:dyDescent="0.25">
      <c r="C25" s="39" t="s">
        <v>11</v>
      </c>
      <c r="D25" s="139"/>
      <c r="E25" s="124" t="s">
        <v>125</v>
      </c>
      <c r="F25" s="124"/>
      <c r="G25" s="34"/>
      <c r="H25" s="34"/>
      <c r="I25" s="35" t="s">
        <v>123</v>
      </c>
      <c r="J25" s="35" t="s">
        <v>123</v>
      </c>
      <c r="K25" s="35"/>
      <c r="L25" s="35"/>
      <c r="M25" s="35"/>
      <c r="N25" s="35"/>
      <c r="O25" s="11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115"/>
      <c r="AB25" s="35"/>
      <c r="AC25" s="35"/>
      <c r="AD25" s="35"/>
      <c r="AE25" s="35"/>
      <c r="AF25" s="35"/>
      <c r="AG25" s="36"/>
      <c r="AI25" s="24">
        <f>+COUNTA(G25:AG25)</f>
        <v>2</v>
      </c>
    </row>
    <row r="26" spans="3:36" ht="32.25" customHeight="1" x14ac:dyDescent="0.25">
      <c r="C26" s="44">
        <f>+C22+1</f>
        <v>8</v>
      </c>
      <c r="D26" s="142" t="s">
        <v>16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4"/>
      <c r="AI26" s="46"/>
    </row>
    <row r="27" spans="3:36" ht="32.25" customHeight="1" x14ac:dyDescent="0.25">
      <c r="C27" s="39" t="s">
        <v>85</v>
      </c>
      <c r="D27" s="54" t="s">
        <v>17</v>
      </c>
      <c r="E27" s="124" t="s">
        <v>163</v>
      </c>
      <c r="F27" s="124"/>
      <c r="G27" s="34" t="s">
        <v>123</v>
      </c>
      <c r="H27" s="34"/>
      <c r="I27" s="42" t="s">
        <v>123</v>
      </c>
      <c r="J27" s="42" t="s">
        <v>123</v>
      </c>
      <c r="K27" s="42" t="s">
        <v>123</v>
      </c>
      <c r="L27" s="42" t="s">
        <v>123</v>
      </c>
      <c r="M27" s="42"/>
      <c r="N27" s="42" t="s">
        <v>123</v>
      </c>
      <c r="O27" s="113" t="s">
        <v>123</v>
      </c>
      <c r="P27" s="42" t="s">
        <v>123</v>
      </c>
      <c r="Q27" s="42" t="s">
        <v>123</v>
      </c>
      <c r="R27" s="42" t="s">
        <v>123</v>
      </c>
      <c r="S27" s="42"/>
      <c r="T27" s="42"/>
      <c r="U27" s="42"/>
      <c r="V27" s="42" t="s">
        <v>123</v>
      </c>
      <c r="W27" s="42" t="s">
        <v>123</v>
      </c>
      <c r="X27" s="42" t="s">
        <v>123</v>
      </c>
      <c r="Y27" s="42" t="s">
        <v>123</v>
      </c>
      <c r="Z27" s="42" t="s">
        <v>123</v>
      </c>
      <c r="AA27" s="113"/>
      <c r="AB27" s="42"/>
      <c r="AC27" s="42"/>
      <c r="AD27" s="42"/>
      <c r="AE27" s="35"/>
      <c r="AF27" s="35"/>
      <c r="AG27" s="36"/>
      <c r="AI27" s="24">
        <f>+COUNTA(G27:AG27)</f>
        <v>15</v>
      </c>
    </row>
    <row r="28" spans="3:36" ht="32.25" customHeight="1" x14ac:dyDescent="0.25">
      <c r="C28" s="39" t="s">
        <v>86</v>
      </c>
      <c r="D28" s="38" t="s">
        <v>18</v>
      </c>
      <c r="E28" s="124" t="s">
        <v>112</v>
      </c>
      <c r="F28" s="124"/>
      <c r="G28" s="34" t="s">
        <v>123</v>
      </c>
      <c r="H28" s="34"/>
      <c r="I28" s="35" t="s">
        <v>123</v>
      </c>
      <c r="J28" s="35" t="s">
        <v>123</v>
      </c>
      <c r="K28" s="35" t="s">
        <v>123</v>
      </c>
      <c r="L28" s="35" t="s">
        <v>123</v>
      </c>
      <c r="M28" s="35" t="s">
        <v>123</v>
      </c>
      <c r="N28" s="35"/>
      <c r="O28" s="115"/>
      <c r="P28" s="35" t="s">
        <v>123</v>
      </c>
      <c r="Q28" s="35" t="s">
        <v>123</v>
      </c>
      <c r="R28" s="35"/>
      <c r="S28" s="35"/>
      <c r="T28" s="35" t="s">
        <v>123</v>
      </c>
      <c r="U28" s="35"/>
      <c r="V28" s="35"/>
      <c r="W28" s="35"/>
      <c r="X28" s="35"/>
      <c r="Y28" s="35"/>
      <c r="Z28" s="35"/>
      <c r="AA28" s="115"/>
      <c r="AB28" s="35"/>
      <c r="AC28" s="35"/>
      <c r="AD28" s="35" t="s">
        <v>123</v>
      </c>
      <c r="AE28" s="35" t="s">
        <v>123</v>
      </c>
      <c r="AF28" s="35"/>
      <c r="AG28" s="36" t="s">
        <v>123</v>
      </c>
      <c r="AI28" s="24">
        <f>+COUNTA(G28:AG28)</f>
        <v>12</v>
      </c>
    </row>
    <row r="29" spans="3:36" ht="32.25" customHeight="1" x14ac:dyDescent="0.25">
      <c r="C29" s="44">
        <v>9</v>
      </c>
      <c r="D29" s="142" t="s">
        <v>110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4"/>
      <c r="AI29" s="46"/>
    </row>
    <row r="30" spans="3:36" ht="32.25" customHeight="1" thickBot="1" x14ac:dyDescent="0.3">
      <c r="C30" s="40" t="s">
        <v>87</v>
      </c>
      <c r="D30" s="37" t="s">
        <v>110</v>
      </c>
      <c r="E30" s="141" t="s">
        <v>124</v>
      </c>
      <c r="F30" s="141"/>
      <c r="G30" s="31"/>
      <c r="H30" s="31"/>
      <c r="I30" s="32" t="s">
        <v>123</v>
      </c>
      <c r="J30" s="32" t="s">
        <v>123</v>
      </c>
      <c r="K30" s="32"/>
      <c r="L30" s="32"/>
      <c r="M30" s="32"/>
      <c r="N30" s="32"/>
      <c r="O30" s="114"/>
      <c r="P30" s="32"/>
      <c r="Q30" s="32"/>
      <c r="R30" s="32"/>
      <c r="S30" s="32"/>
      <c r="T30" s="32"/>
      <c r="U30" s="32"/>
      <c r="V30" s="32" t="s">
        <v>123</v>
      </c>
      <c r="W30" s="32" t="s">
        <v>123</v>
      </c>
      <c r="X30" s="32" t="s">
        <v>123</v>
      </c>
      <c r="Y30" s="32"/>
      <c r="Z30" s="32"/>
      <c r="AA30" s="114"/>
      <c r="AB30" s="32"/>
      <c r="AC30" s="32"/>
      <c r="AD30" s="32"/>
      <c r="AE30" s="30"/>
      <c r="AF30" s="30"/>
      <c r="AG30" s="33"/>
      <c r="AI30" s="25">
        <f>+COUNTA(G30:AG30)</f>
        <v>5</v>
      </c>
    </row>
    <row r="31" spans="3:36" ht="15.75" thickBot="1" x14ac:dyDescent="0.3">
      <c r="AI31" s="28"/>
    </row>
  </sheetData>
  <customSheetViews>
    <customSheetView guid="{BBE90EF4-57DB-4C05-92DD-05040CD62813}" scale="47" showPageBreaks="1" showGridLines="0" fitToPage="1" printArea="1" view="pageBreakPreview" topLeftCell="B1">
      <pane xSplit="5" ySplit="8" topLeftCell="G54" activePane="bottomRight" state="frozen"/>
      <selection pane="bottomRight" activeCell="C40" sqref="C40:AB60"/>
      <pageMargins left="0.19685039370078741" right="0.19685039370078741" top="0.19685039370078741" bottom="0.19685039370078741" header="0.31496062992125984" footer="0.31496062992125984"/>
      <printOptions horizontalCentered="1" verticalCentered="1"/>
      <pageSetup scale="26" orientation="landscape" r:id="rId1"/>
    </customSheetView>
  </customSheetViews>
  <mergeCells count="35">
    <mergeCell ref="E30:F30"/>
    <mergeCell ref="D29:AG29"/>
    <mergeCell ref="D16:AG16"/>
    <mergeCell ref="D19:AG19"/>
    <mergeCell ref="D8:AG8"/>
    <mergeCell ref="D10:AG10"/>
    <mergeCell ref="D14:AG14"/>
    <mergeCell ref="E17:F17"/>
    <mergeCell ref="E18:F18"/>
    <mergeCell ref="E20:F20"/>
    <mergeCell ref="C21:AG21"/>
    <mergeCell ref="E27:F27"/>
    <mergeCell ref="E28:F28"/>
    <mergeCell ref="D23:D25"/>
    <mergeCell ref="D22:AG22"/>
    <mergeCell ref="D26:AG26"/>
    <mergeCell ref="C1:D3"/>
    <mergeCell ref="C5:D6"/>
    <mergeCell ref="E9:F9"/>
    <mergeCell ref="E11:F11"/>
    <mergeCell ref="E15:F15"/>
    <mergeCell ref="E1:AC3"/>
    <mergeCell ref="D11:D12"/>
    <mergeCell ref="E12:F12"/>
    <mergeCell ref="E13:F13"/>
    <mergeCell ref="C7:AG7"/>
    <mergeCell ref="E23:F23"/>
    <mergeCell ref="E24:F24"/>
    <mergeCell ref="E25:F25"/>
    <mergeCell ref="AH1:AI3"/>
    <mergeCell ref="I5:AC5"/>
    <mergeCell ref="AI5:AI6"/>
    <mergeCell ref="G5:H5"/>
    <mergeCell ref="E5:E6"/>
    <mergeCell ref="AD5:AG5"/>
  </mergeCells>
  <phoneticPr fontId="1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scale="58" orientation="landscape" r:id="rId2"/>
  <ignoredErrors>
    <ignoredError sqref="C11:C13 C17 C20 C23:C25 C27 C30 C28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5C41-7ED3-4F80-825B-86029FE269D0}">
  <sheetPr>
    <pageSetUpPr fitToPage="1"/>
  </sheetPr>
  <dimension ref="A1:BI172"/>
  <sheetViews>
    <sheetView showGridLines="0" tabSelected="1" zoomScale="50" zoomScaleNormal="50" zoomScaleSheetLayoutView="55" workbookViewId="0">
      <pane ySplit="8" topLeftCell="A9" activePane="bottomLeft" state="frozen"/>
      <selection pane="bottomLeft" activeCell="AZ191" sqref="AZ191"/>
    </sheetView>
  </sheetViews>
  <sheetFormatPr baseColWidth="10" defaultColWidth="11.42578125" defaultRowHeight="15" x14ac:dyDescent="0.25"/>
  <cols>
    <col min="1" max="1" width="8.42578125" style="2" customWidth="1"/>
    <col min="2" max="2" width="21.42578125" style="2" customWidth="1"/>
    <col min="3" max="3" width="36.28515625" style="4" customWidth="1"/>
    <col min="4" max="4" width="79.140625" style="5" customWidth="1"/>
    <col min="5" max="6" width="3.7109375" style="2" hidden="1" customWidth="1"/>
    <col min="7" max="23" width="3.5703125" style="2" hidden="1" customWidth="1"/>
    <col min="24" max="29" width="3.7109375" style="2" hidden="1" customWidth="1"/>
    <col min="30" max="30" width="7.5703125" style="2" hidden="1" customWidth="1"/>
    <col min="31" max="31" width="4.140625" style="2" hidden="1" customWidth="1"/>
    <col min="32" max="32" width="3.7109375" style="2" hidden="1" customWidth="1"/>
    <col min="33" max="33" width="7.85546875" style="2" hidden="1" customWidth="1"/>
    <col min="34" max="34" width="8.42578125" style="2" hidden="1" customWidth="1"/>
    <col min="35" max="38" width="3.7109375" style="2" hidden="1" customWidth="1"/>
    <col min="39" max="39" width="8.42578125" style="2" hidden="1" customWidth="1"/>
    <col min="40" max="43" width="3.7109375" style="2" hidden="1" customWidth="1"/>
    <col min="44" max="44" width="4.28515625" style="2" hidden="1" customWidth="1"/>
    <col min="45" max="45" width="7" style="55" customWidth="1"/>
    <col min="46" max="46" width="21.42578125" style="2" customWidth="1"/>
    <col min="47" max="47" width="15.85546875" style="2" bestFit="1" customWidth="1"/>
    <col min="48" max="48" width="10.7109375" style="2" bestFit="1" customWidth="1"/>
    <col min="49" max="49" width="26" style="2" customWidth="1"/>
    <col min="50" max="50" width="16.5703125" style="2" customWidth="1"/>
    <col min="51" max="51" width="15.140625" style="2" customWidth="1"/>
    <col min="52" max="52" width="14" style="2" customWidth="1"/>
    <col min="53" max="53" width="16.85546875" style="2" customWidth="1"/>
    <col min="54" max="57" width="11.42578125" style="2" customWidth="1"/>
    <col min="58" max="58" width="11.42578125" style="2" hidden="1" customWidth="1"/>
    <col min="59" max="60" width="11.42578125" style="2" customWidth="1"/>
    <col min="61" max="16384" width="11.42578125" style="2"/>
  </cols>
  <sheetData>
    <row r="1" spans="1:47" ht="84.75" hidden="1" customHeight="1" x14ac:dyDescent="0.25">
      <c r="A1" s="150"/>
      <c r="B1" s="150"/>
      <c r="C1" s="150"/>
      <c r="D1" s="151" t="s">
        <v>75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3"/>
      <c r="AS1" s="153"/>
      <c r="AT1" s="153"/>
    </row>
    <row r="2" spans="1:47" ht="21" hidden="1" customHeight="1" x14ac:dyDescent="0.25">
      <c r="A2" s="150"/>
      <c r="B2" s="150"/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</row>
    <row r="3" spans="1:47" ht="21" hidden="1" x14ac:dyDescent="0.25">
      <c r="A3" s="154"/>
      <c r="B3" s="154"/>
      <c r="C3" s="154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23"/>
      <c r="AS3" s="23"/>
      <c r="AT3" s="23"/>
    </row>
    <row r="4" spans="1:47" hidden="1" x14ac:dyDescent="0.25"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</row>
    <row r="5" spans="1:47" ht="15.75" hidden="1" thickBot="1" x14ac:dyDescent="0.3">
      <c r="A5" s="3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</row>
    <row r="6" spans="1:47" ht="41.25" customHeight="1" thickBot="1" x14ac:dyDescent="0.3">
      <c r="A6" s="155" t="s">
        <v>20</v>
      </c>
      <c r="B6" s="156"/>
      <c r="C6" s="161" t="s">
        <v>21</v>
      </c>
      <c r="D6" s="161" t="s">
        <v>23</v>
      </c>
      <c r="E6" s="164" t="s">
        <v>24</v>
      </c>
      <c r="F6" s="164"/>
      <c r="G6" s="164"/>
      <c r="H6" s="164"/>
      <c r="I6" s="164"/>
      <c r="J6" s="164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6"/>
    </row>
    <row r="7" spans="1:47" ht="50.25" customHeight="1" x14ac:dyDescent="0.25">
      <c r="A7" s="157"/>
      <c r="B7" s="158"/>
      <c r="C7" s="162"/>
      <c r="D7" s="157"/>
      <c r="E7" s="167">
        <v>0</v>
      </c>
      <c r="F7" s="168"/>
      <c r="G7" s="181" t="s">
        <v>25</v>
      </c>
      <c r="H7" s="182"/>
      <c r="I7" s="182"/>
      <c r="J7" s="182"/>
      <c r="K7" s="168"/>
      <c r="L7" s="183" t="s">
        <v>26</v>
      </c>
      <c r="M7" s="183"/>
      <c r="N7" s="183"/>
      <c r="O7" s="183"/>
      <c r="P7" s="183"/>
      <c r="Q7" s="183" t="s">
        <v>27</v>
      </c>
      <c r="R7" s="183"/>
      <c r="S7" s="183"/>
      <c r="T7" s="183"/>
      <c r="U7" s="183"/>
      <c r="V7" s="175" t="s">
        <v>28</v>
      </c>
      <c r="W7" s="176"/>
      <c r="X7" s="177"/>
      <c r="Y7" s="175" t="s">
        <v>29</v>
      </c>
      <c r="Z7" s="176"/>
      <c r="AA7" s="177"/>
      <c r="AB7" s="175" t="s">
        <v>30</v>
      </c>
      <c r="AC7" s="176"/>
      <c r="AD7" s="176"/>
      <c r="AE7" s="177"/>
      <c r="AF7" s="175" t="s">
        <v>31</v>
      </c>
      <c r="AG7" s="176"/>
      <c r="AH7" s="177"/>
      <c r="AI7" s="175" t="s">
        <v>32</v>
      </c>
      <c r="AJ7" s="177"/>
      <c r="AK7" s="175" t="s">
        <v>33</v>
      </c>
      <c r="AL7" s="177"/>
      <c r="AM7" s="175" t="s">
        <v>34</v>
      </c>
      <c r="AN7" s="176"/>
      <c r="AO7" s="177"/>
      <c r="AP7" s="175" t="s">
        <v>35</v>
      </c>
      <c r="AQ7" s="176"/>
      <c r="AR7" s="178"/>
      <c r="AS7" s="179" t="s">
        <v>82</v>
      </c>
      <c r="AT7" s="156"/>
    </row>
    <row r="8" spans="1:47" ht="49.5" customHeight="1" thickBot="1" x14ac:dyDescent="0.3">
      <c r="A8" s="159"/>
      <c r="B8" s="160"/>
      <c r="C8" s="163"/>
      <c r="D8" s="159"/>
      <c r="E8" s="57" t="s">
        <v>76</v>
      </c>
      <c r="F8" s="58" t="s">
        <v>77</v>
      </c>
      <c r="G8" s="58" t="s">
        <v>79</v>
      </c>
      <c r="H8" s="58" t="s">
        <v>40</v>
      </c>
      <c r="I8" s="58" t="s">
        <v>41</v>
      </c>
      <c r="J8" s="58" t="s">
        <v>42</v>
      </c>
      <c r="K8" s="58" t="s">
        <v>80</v>
      </c>
      <c r="L8" s="58" t="s">
        <v>44</v>
      </c>
      <c r="M8" s="58" t="s">
        <v>45</v>
      </c>
      <c r="N8" s="58" t="s">
        <v>46</v>
      </c>
      <c r="O8" s="58" t="s">
        <v>81</v>
      </c>
      <c r="P8" s="58" t="s">
        <v>47</v>
      </c>
      <c r="Q8" s="58" t="s">
        <v>48</v>
      </c>
      <c r="R8" s="58" t="s">
        <v>49</v>
      </c>
      <c r="S8" s="58" t="s">
        <v>50</v>
      </c>
      <c r="T8" s="58" t="s">
        <v>51</v>
      </c>
      <c r="U8" s="58" t="s">
        <v>47</v>
      </c>
      <c r="V8" s="58" t="s">
        <v>52</v>
      </c>
      <c r="W8" s="58" t="s">
        <v>53</v>
      </c>
      <c r="X8" s="58" t="s">
        <v>54</v>
      </c>
      <c r="Y8" s="58" t="s">
        <v>55</v>
      </c>
      <c r="Z8" s="58" t="s">
        <v>49</v>
      </c>
      <c r="AA8" s="58" t="s">
        <v>56</v>
      </c>
      <c r="AB8" s="58" t="s">
        <v>57</v>
      </c>
      <c r="AC8" s="58" t="s">
        <v>49</v>
      </c>
      <c r="AD8" s="58" t="s">
        <v>58</v>
      </c>
      <c r="AE8" s="58" t="s">
        <v>59</v>
      </c>
      <c r="AF8" s="58" t="s">
        <v>60</v>
      </c>
      <c r="AG8" s="58" t="s">
        <v>61</v>
      </c>
      <c r="AH8" s="58" t="s">
        <v>62</v>
      </c>
      <c r="AI8" s="58" t="s">
        <v>63</v>
      </c>
      <c r="AJ8" s="58" t="s">
        <v>64</v>
      </c>
      <c r="AK8" s="58" t="s">
        <v>65</v>
      </c>
      <c r="AL8" s="58" t="s">
        <v>66</v>
      </c>
      <c r="AM8" s="58" t="s">
        <v>67</v>
      </c>
      <c r="AN8" s="58" t="s">
        <v>68</v>
      </c>
      <c r="AO8" s="58" t="s">
        <v>78</v>
      </c>
      <c r="AP8" s="59" t="s">
        <v>69</v>
      </c>
      <c r="AQ8" s="59" t="s">
        <v>70</v>
      </c>
      <c r="AR8" s="60" t="s">
        <v>71</v>
      </c>
      <c r="AS8" s="180"/>
      <c r="AT8" s="160"/>
    </row>
    <row r="9" spans="1:47" s="1" customFormat="1" ht="32.25" customHeight="1" thickBot="1" x14ac:dyDescent="0.3">
      <c r="A9" s="169" t="s">
        <v>22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</row>
    <row r="10" spans="1:47" s="1" customFormat="1" ht="32.25" customHeight="1" x14ac:dyDescent="0.25">
      <c r="A10" s="61">
        <f>+'[1]H1Matriz Identificación'!C9</f>
        <v>1</v>
      </c>
      <c r="B10" s="170" t="s">
        <v>88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1"/>
    </row>
    <row r="11" spans="1:47" ht="26.25" customHeight="1" x14ac:dyDescent="0.25">
      <c r="A11" s="172" t="s">
        <v>122</v>
      </c>
      <c r="B11" s="173" t="s">
        <v>100</v>
      </c>
      <c r="C11" s="174" t="s">
        <v>101</v>
      </c>
      <c r="D11" s="62" t="str">
        <f>+'Matriz Identificación con proye'!G6</f>
        <v>Instalación de infraestructura temporal</v>
      </c>
      <c r="E11" s="148">
        <v>-1</v>
      </c>
      <c r="F11" s="148"/>
      <c r="G11" s="148">
        <v>1</v>
      </c>
      <c r="H11" s="148"/>
      <c r="I11" s="148"/>
      <c r="J11" s="148"/>
      <c r="K11" s="148"/>
      <c r="L11" s="148">
        <v>1</v>
      </c>
      <c r="M11" s="148"/>
      <c r="N11" s="148"/>
      <c r="O11" s="148"/>
      <c r="P11" s="148"/>
      <c r="Q11" s="148">
        <v>3</v>
      </c>
      <c r="R11" s="148"/>
      <c r="S11" s="148"/>
      <c r="T11" s="148"/>
      <c r="U11" s="148"/>
      <c r="V11" s="148">
        <v>1</v>
      </c>
      <c r="W11" s="148"/>
      <c r="X11" s="148"/>
      <c r="Y11" s="148">
        <v>1</v>
      </c>
      <c r="Z11" s="148"/>
      <c r="AA11" s="148"/>
      <c r="AB11" s="148">
        <v>1</v>
      </c>
      <c r="AC11" s="148"/>
      <c r="AD11" s="148"/>
      <c r="AE11" s="148"/>
      <c r="AF11" s="148">
        <v>1</v>
      </c>
      <c r="AG11" s="148"/>
      <c r="AH11" s="148"/>
      <c r="AI11" s="148">
        <v>2</v>
      </c>
      <c r="AJ11" s="148"/>
      <c r="AK11" s="148">
        <v>2</v>
      </c>
      <c r="AL11" s="148"/>
      <c r="AM11" s="148">
        <v>1</v>
      </c>
      <c r="AN11" s="148"/>
      <c r="AO11" s="148"/>
      <c r="AP11" s="148">
        <v>1</v>
      </c>
      <c r="AQ11" s="148"/>
      <c r="AR11" s="148"/>
      <c r="AS11" s="63">
        <f t="shared" ref="AS11:AS19" si="0">+E11*(3*G11+2*L11+Q11+V11+Y11+AB11+AF11+AI11+AK11+AM11+AP11)</f>
        <v>-18</v>
      </c>
      <c r="AT11" s="64" t="str">
        <f t="shared" ref="AT11:AT19" si="1">IF(AND(AS11&lt;0,AS11&gt;=-25),"Compatible",IF(AND(AS11&lt;=-26,AS11&gt;=-50),"Moderado",IF(AND(AS11&lt;=-51,AS11&gt;=-75),"Severo",IF(AND(AS11&lt;=-76,AS11&gt;=-100),"Crítico",IF(AND(AS11&gt;0,AS11&lt;=100),"Imp Positivo","")))))</f>
        <v>Compatible</v>
      </c>
      <c r="AU11" s="2">
        <v>1</v>
      </c>
    </row>
    <row r="12" spans="1:47" ht="26.25" customHeight="1" x14ac:dyDescent="0.25">
      <c r="A12" s="172"/>
      <c r="B12" s="173"/>
      <c r="C12" s="174"/>
      <c r="D12" s="62" t="str">
        <f>+'Matriz Identificación con proye'!J6</f>
        <v xml:space="preserve">Desmonte, descapote y limpieza </v>
      </c>
      <c r="E12" s="148">
        <v>-1</v>
      </c>
      <c r="F12" s="148"/>
      <c r="G12" s="148">
        <v>1</v>
      </c>
      <c r="H12" s="148"/>
      <c r="I12" s="148"/>
      <c r="J12" s="148"/>
      <c r="K12" s="148"/>
      <c r="L12" s="148">
        <v>1</v>
      </c>
      <c r="M12" s="148"/>
      <c r="N12" s="148"/>
      <c r="O12" s="148"/>
      <c r="P12" s="148"/>
      <c r="Q12" s="148">
        <v>3</v>
      </c>
      <c r="R12" s="148"/>
      <c r="S12" s="148"/>
      <c r="T12" s="148"/>
      <c r="U12" s="148"/>
      <c r="V12" s="148">
        <v>1</v>
      </c>
      <c r="W12" s="148"/>
      <c r="X12" s="148"/>
      <c r="Y12" s="148">
        <v>1</v>
      </c>
      <c r="Z12" s="148"/>
      <c r="AA12" s="148"/>
      <c r="AB12" s="148">
        <v>1</v>
      </c>
      <c r="AC12" s="148"/>
      <c r="AD12" s="148"/>
      <c r="AE12" s="148"/>
      <c r="AF12" s="148">
        <v>1</v>
      </c>
      <c r="AG12" s="148"/>
      <c r="AH12" s="148"/>
      <c r="AI12" s="148">
        <v>2</v>
      </c>
      <c r="AJ12" s="148"/>
      <c r="AK12" s="148">
        <v>2</v>
      </c>
      <c r="AL12" s="148"/>
      <c r="AM12" s="148">
        <v>1</v>
      </c>
      <c r="AN12" s="148"/>
      <c r="AO12" s="148"/>
      <c r="AP12" s="148">
        <v>1</v>
      </c>
      <c r="AQ12" s="148"/>
      <c r="AR12" s="148"/>
      <c r="AS12" s="63">
        <f t="shared" si="0"/>
        <v>-18</v>
      </c>
      <c r="AT12" s="64" t="str">
        <f t="shared" si="1"/>
        <v>Compatible</v>
      </c>
    </row>
    <row r="13" spans="1:47" ht="26.25" customHeight="1" x14ac:dyDescent="0.25">
      <c r="A13" s="172"/>
      <c r="B13" s="173"/>
      <c r="C13" s="174"/>
      <c r="D13" s="62" t="str">
        <f>+'Matriz Identificación con proye'!K6</f>
        <v>Excavaciones y Movimientos de Tierras</v>
      </c>
      <c r="E13" s="148">
        <v>-1</v>
      </c>
      <c r="F13" s="148"/>
      <c r="G13" s="148">
        <v>2</v>
      </c>
      <c r="H13" s="148"/>
      <c r="I13" s="148"/>
      <c r="J13" s="148"/>
      <c r="K13" s="148"/>
      <c r="L13" s="148">
        <v>2</v>
      </c>
      <c r="M13" s="148"/>
      <c r="N13" s="148"/>
      <c r="O13" s="148"/>
      <c r="P13" s="148"/>
      <c r="Q13" s="148">
        <v>1</v>
      </c>
      <c r="R13" s="148"/>
      <c r="S13" s="148"/>
      <c r="T13" s="148"/>
      <c r="U13" s="148"/>
      <c r="V13" s="148">
        <v>4</v>
      </c>
      <c r="W13" s="148"/>
      <c r="X13" s="148"/>
      <c r="Y13" s="148">
        <v>4</v>
      </c>
      <c r="Z13" s="148"/>
      <c r="AA13" s="148"/>
      <c r="AB13" s="148">
        <v>4</v>
      </c>
      <c r="AC13" s="148"/>
      <c r="AD13" s="148"/>
      <c r="AE13" s="148"/>
      <c r="AF13" s="148">
        <v>1</v>
      </c>
      <c r="AG13" s="148"/>
      <c r="AH13" s="148"/>
      <c r="AI13" s="148">
        <v>2</v>
      </c>
      <c r="AJ13" s="148"/>
      <c r="AK13" s="148">
        <v>2</v>
      </c>
      <c r="AL13" s="148"/>
      <c r="AM13" s="148">
        <v>4</v>
      </c>
      <c r="AN13" s="148"/>
      <c r="AO13" s="148"/>
      <c r="AP13" s="148">
        <v>1</v>
      </c>
      <c r="AQ13" s="148"/>
      <c r="AR13" s="148"/>
      <c r="AS13" s="63">
        <f t="shared" si="0"/>
        <v>-33</v>
      </c>
      <c r="AT13" s="64" t="str">
        <f t="shared" si="1"/>
        <v>Moderado</v>
      </c>
    </row>
    <row r="14" spans="1:47" s="110" customFormat="1" ht="26.25" customHeight="1" x14ac:dyDescent="0.25">
      <c r="A14" s="172"/>
      <c r="B14" s="173"/>
      <c r="C14" s="174"/>
      <c r="D14" s="103" t="str">
        <f>+'Matriz Identificación con proye'!N6</f>
        <v>Construcción de edificaciones (Estaciones)</v>
      </c>
      <c r="E14" s="149">
        <v>-1</v>
      </c>
      <c r="F14" s="149"/>
      <c r="G14" s="149">
        <v>1</v>
      </c>
      <c r="H14" s="149"/>
      <c r="I14" s="149"/>
      <c r="J14" s="149"/>
      <c r="K14" s="149"/>
      <c r="L14" s="149">
        <v>1</v>
      </c>
      <c r="M14" s="149"/>
      <c r="N14" s="149"/>
      <c r="O14" s="149"/>
      <c r="P14" s="149"/>
      <c r="Q14" s="149">
        <v>3</v>
      </c>
      <c r="R14" s="149"/>
      <c r="S14" s="149"/>
      <c r="T14" s="149"/>
      <c r="U14" s="149"/>
      <c r="V14" s="149">
        <v>1</v>
      </c>
      <c r="W14" s="149"/>
      <c r="X14" s="149"/>
      <c r="Y14" s="149">
        <v>1</v>
      </c>
      <c r="Z14" s="149"/>
      <c r="AA14" s="149"/>
      <c r="AB14" s="149">
        <v>1</v>
      </c>
      <c r="AC14" s="149"/>
      <c r="AD14" s="149"/>
      <c r="AE14" s="149"/>
      <c r="AF14" s="149">
        <v>1</v>
      </c>
      <c r="AG14" s="149"/>
      <c r="AH14" s="149"/>
      <c r="AI14" s="149">
        <v>2</v>
      </c>
      <c r="AJ14" s="149"/>
      <c r="AK14" s="149">
        <v>2</v>
      </c>
      <c r="AL14" s="149"/>
      <c r="AM14" s="149">
        <v>1</v>
      </c>
      <c r="AN14" s="149"/>
      <c r="AO14" s="149"/>
      <c r="AP14" s="149">
        <v>1</v>
      </c>
      <c r="AQ14" s="149"/>
      <c r="AR14" s="149"/>
      <c r="AS14" s="105">
        <f t="shared" si="0"/>
        <v>-18</v>
      </c>
      <c r="AT14" s="106" t="str">
        <f t="shared" si="1"/>
        <v>Compatible</v>
      </c>
      <c r="AU14" s="2"/>
    </row>
    <row r="15" spans="1:47" s="116" customFormat="1" ht="26.25" customHeight="1" x14ac:dyDescent="0.25">
      <c r="A15" s="172"/>
      <c r="B15" s="173"/>
      <c r="C15" s="174"/>
      <c r="D15" s="62" t="str">
        <f>+'Matriz Identificación con proye'!O6</f>
        <v>Instalación de Torres (Pilonas)</v>
      </c>
      <c r="E15" s="148">
        <v>1</v>
      </c>
      <c r="F15" s="148"/>
      <c r="G15" s="148">
        <v>2</v>
      </c>
      <c r="H15" s="148"/>
      <c r="I15" s="148"/>
      <c r="J15" s="148"/>
      <c r="K15" s="148"/>
      <c r="L15" s="148">
        <v>1</v>
      </c>
      <c r="M15" s="148"/>
      <c r="N15" s="148"/>
      <c r="O15" s="148"/>
      <c r="P15" s="148"/>
      <c r="Q15" s="148">
        <v>2</v>
      </c>
      <c r="R15" s="148"/>
      <c r="S15" s="148"/>
      <c r="T15" s="148"/>
      <c r="U15" s="148"/>
      <c r="V15" s="148">
        <v>4</v>
      </c>
      <c r="W15" s="148"/>
      <c r="X15" s="148"/>
      <c r="Y15" s="148">
        <v>4</v>
      </c>
      <c r="Z15" s="148"/>
      <c r="AA15" s="148"/>
      <c r="AB15" s="148">
        <v>8</v>
      </c>
      <c r="AC15" s="148"/>
      <c r="AD15" s="148"/>
      <c r="AE15" s="148"/>
      <c r="AF15" s="148">
        <v>1</v>
      </c>
      <c r="AG15" s="148"/>
      <c r="AH15" s="148"/>
      <c r="AI15" s="148">
        <v>2</v>
      </c>
      <c r="AJ15" s="148"/>
      <c r="AK15" s="148">
        <v>2</v>
      </c>
      <c r="AL15" s="148"/>
      <c r="AM15" s="148">
        <v>1</v>
      </c>
      <c r="AN15" s="148"/>
      <c r="AO15" s="148"/>
      <c r="AP15" s="148">
        <v>1</v>
      </c>
      <c r="AQ15" s="148"/>
      <c r="AR15" s="148"/>
      <c r="AS15" s="101">
        <f t="shared" ref="AS15" si="2">+E15*(3*G15+2*L15+Q15+V15+Y15+AB15+AF15+AI15+AK15+AM15+AP15)</f>
        <v>33</v>
      </c>
      <c r="AT15" s="64" t="str">
        <f t="shared" ref="AT15" si="3">IF(AND(AS15&lt;0,AS15&gt;=-25),"Compatible",IF(AND(AS15&lt;=-26,AS15&gt;=-50),"Moderado",IF(AND(AS15&lt;=-51,AS15&gt;=-75),"Severo",IF(AND(AS15&lt;=-76,AS15&gt;=-100),"Crítico",IF(AND(AS15&gt;0,AS15&lt;=100),"Imp Positivo","")))))</f>
        <v>Imp Positivo</v>
      </c>
    </row>
    <row r="16" spans="1:47" ht="26.25" customHeight="1" x14ac:dyDescent="0.25">
      <c r="A16" s="172"/>
      <c r="B16" s="173"/>
      <c r="C16" s="174"/>
      <c r="D16" s="62" t="str">
        <f>+'Matriz Identificación con proye'!P6</f>
        <v>Manejo y Disposición de RCD</v>
      </c>
      <c r="E16" s="148">
        <v>-1</v>
      </c>
      <c r="F16" s="148"/>
      <c r="G16" s="148">
        <v>1</v>
      </c>
      <c r="H16" s="148"/>
      <c r="I16" s="148"/>
      <c r="J16" s="148"/>
      <c r="K16" s="148"/>
      <c r="L16" s="148">
        <v>1</v>
      </c>
      <c r="M16" s="148"/>
      <c r="N16" s="148"/>
      <c r="O16" s="148"/>
      <c r="P16" s="148"/>
      <c r="Q16" s="148">
        <v>3</v>
      </c>
      <c r="R16" s="148"/>
      <c r="S16" s="148"/>
      <c r="T16" s="148"/>
      <c r="U16" s="148"/>
      <c r="V16" s="148">
        <v>1</v>
      </c>
      <c r="W16" s="148"/>
      <c r="X16" s="148"/>
      <c r="Y16" s="148">
        <v>1</v>
      </c>
      <c r="Z16" s="148"/>
      <c r="AA16" s="148"/>
      <c r="AB16" s="148">
        <v>1</v>
      </c>
      <c r="AC16" s="148"/>
      <c r="AD16" s="148"/>
      <c r="AE16" s="148"/>
      <c r="AF16" s="148">
        <v>1</v>
      </c>
      <c r="AG16" s="148"/>
      <c r="AH16" s="148"/>
      <c r="AI16" s="148">
        <v>2</v>
      </c>
      <c r="AJ16" s="148"/>
      <c r="AK16" s="148">
        <v>2</v>
      </c>
      <c r="AL16" s="148"/>
      <c r="AM16" s="148">
        <v>1</v>
      </c>
      <c r="AN16" s="148"/>
      <c r="AO16" s="148"/>
      <c r="AP16" s="148">
        <v>1</v>
      </c>
      <c r="AQ16" s="148"/>
      <c r="AR16" s="148"/>
      <c r="AS16" s="63">
        <f t="shared" si="0"/>
        <v>-18</v>
      </c>
      <c r="AT16" s="64" t="str">
        <f t="shared" si="1"/>
        <v>Compatible</v>
      </c>
    </row>
    <row r="17" spans="1:47" ht="26.25" customHeight="1" x14ac:dyDescent="0.25">
      <c r="A17" s="172"/>
      <c r="B17" s="173"/>
      <c r="C17" s="174"/>
      <c r="D17" s="62" t="str">
        <f>+'Matriz Identificación con proye'!T6</f>
        <v>Pilotaje</v>
      </c>
      <c r="E17" s="148">
        <v>-1</v>
      </c>
      <c r="F17" s="148"/>
      <c r="G17" s="148">
        <v>1</v>
      </c>
      <c r="H17" s="148"/>
      <c r="I17" s="148"/>
      <c r="J17" s="148"/>
      <c r="K17" s="148"/>
      <c r="L17" s="148">
        <v>1</v>
      </c>
      <c r="M17" s="148"/>
      <c r="N17" s="148"/>
      <c r="O17" s="148"/>
      <c r="P17" s="148"/>
      <c r="Q17" s="148">
        <v>3</v>
      </c>
      <c r="R17" s="148"/>
      <c r="S17" s="148"/>
      <c r="T17" s="148"/>
      <c r="U17" s="148"/>
      <c r="V17" s="148">
        <v>1</v>
      </c>
      <c r="W17" s="148"/>
      <c r="X17" s="148"/>
      <c r="Y17" s="148">
        <v>1</v>
      </c>
      <c r="Z17" s="148"/>
      <c r="AA17" s="148"/>
      <c r="AB17" s="148">
        <v>1</v>
      </c>
      <c r="AC17" s="148"/>
      <c r="AD17" s="148"/>
      <c r="AE17" s="148"/>
      <c r="AF17" s="148">
        <v>1</v>
      </c>
      <c r="AG17" s="148"/>
      <c r="AH17" s="148"/>
      <c r="AI17" s="148">
        <v>2</v>
      </c>
      <c r="AJ17" s="148"/>
      <c r="AK17" s="148">
        <v>2</v>
      </c>
      <c r="AL17" s="148"/>
      <c r="AM17" s="148">
        <v>1</v>
      </c>
      <c r="AN17" s="148"/>
      <c r="AO17" s="148"/>
      <c r="AP17" s="148">
        <v>1</v>
      </c>
      <c r="AQ17" s="148"/>
      <c r="AR17" s="148"/>
      <c r="AS17" s="63">
        <f t="shared" si="0"/>
        <v>-18</v>
      </c>
      <c r="AT17" s="64" t="str">
        <f t="shared" si="1"/>
        <v>Compatible</v>
      </c>
    </row>
    <row r="18" spans="1:47" ht="43.5" customHeight="1" x14ac:dyDescent="0.25">
      <c r="A18" s="172"/>
      <c r="B18" s="173"/>
      <c r="C18" s="174"/>
      <c r="D18" s="62" t="str">
        <f>+'Matriz Identificación con proye'!U6</f>
        <v>Construcción de elementos de contención (pantallas, pilotes y otros elementos)</v>
      </c>
      <c r="E18" s="148">
        <v>1</v>
      </c>
      <c r="F18" s="148"/>
      <c r="G18" s="148">
        <v>2</v>
      </c>
      <c r="H18" s="148"/>
      <c r="I18" s="148"/>
      <c r="J18" s="148"/>
      <c r="K18" s="148"/>
      <c r="L18" s="148">
        <v>2</v>
      </c>
      <c r="M18" s="148"/>
      <c r="N18" s="148"/>
      <c r="O18" s="148"/>
      <c r="P18" s="148"/>
      <c r="Q18" s="148">
        <v>1</v>
      </c>
      <c r="R18" s="148"/>
      <c r="S18" s="148"/>
      <c r="T18" s="148"/>
      <c r="U18" s="148"/>
      <c r="V18" s="148">
        <v>4</v>
      </c>
      <c r="W18" s="148"/>
      <c r="X18" s="148"/>
      <c r="Y18" s="148">
        <v>4</v>
      </c>
      <c r="Z18" s="148"/>
      <c r="AA18" s="148"/>
      <c r="AB18" s="148">
        <v>4</v>
      </c>
      <c r="AC18" s="148"/>
      <c r="AD18" s="148"/>
      <c r="AE18" s="148"/>
      <c r="AF18" s="148">
        <v>1</v>
      </c>
      <c r="AG18" s="148"/>
      <c r="AH18" s="148"/>
      <c r="AI18" s="148">
        <v>1</v>
      </c>
      <c r="AJ18" s="148"/>
      <c r="AK18" s="148">
        <v>2</v>
      </c>
      <c r="AL18" s="148"/>
      <c r="AM18" s="148">
        <v>4</v>
      </c>
      <c r="AN18" s="148"/>
      <c r="AO18" s="148"/>
      <c r="AP18" s="148">
        <v>1</v>
      </c>
      <c r="AQ18" s="148"/>
      <c r="AR18" s="148"/>
      <c r="AS18" s="63">
        <f t="shared" si="0"/>
        <v>32</v>
      </c>
      <c r="AT18" s="64" t="str">
        <f t="shared" si="1"/>
        <v>Imp Positivo</v>
      </c>
    </row>
    <row r="19" spans="1:47" ht="26.25" customHeight="1" x14ac:dyDescent="0.25">
      <c r="A19" s="172"/>
      <c r="B19" s="173"/>
      <c r="C19" s="174"/>
      <c r="D19" s="62" t="str">
        <f>+'Matriz Identificación con proye'!V6</f>
        <v>Empradización</v>
      </c>
      <c r="E19" s="148">
        <v>1</v>
      </c>
      <c r="F19" s="148"/>
      <c r="G19" s="148">
        <v>2</v>
      </c>
      <c r="H19" s="148"/>
      <c r="I19" s="148"/>
      <c r="J19" s="148"/>
      <c r="K19" s="148"/>
      <c r="L19" s="148">
        <v>2</v>
      </c>
      <c r="M19" s="148"/>
      <c r="N19" s="148"/>
      <c r="O19" s="148"/>
      <c r="P19" s="148"/>
      <c r="Q19" s="148">
        <v>1</v>
      </c>
      <c r="R19" s="148"/>
      <c r="S19" s="148"/>
      <c r="T19" s="148"/>
      <c r="U19" s="148"/>
      <c r="V19" s="148">
        <v>4</v>
      </c>
      <c r="W19" s="148"/>
      <c r="X19" s="148"/>
      <c r="Y19" s="148">
        <v>4</v>
      </c>
      <c r="Z19" s="148"/>
      <c r="AA19" s="148"/>
      <c r="AB19" s="148">
        <v>4</v>
      </c>
      <c r="AC19" s="148"/>
      <c r="AD19" s="148"/>
      <c r="AE19" s="148"/>
      <c r="AF19" s="148">
        <v>1</v>
      </c>
      <c r="AG19" s="148"/>
      <c r="AH19" s="148"/>
      <c r="AI19" s="148">
        <v>1</v>
      </c>
      <c r="AJ19" s="148"/>
      <c r="AK19" s="148">
        <v>2</v>
      </c>
      <c r="AL19" s="148"/>
      <c r="AM19" s="148">
        <v>4</v>
      </c>
      <c r="AN19" s="148"/>
      <c r="AO19" s="148"/>
      <c r="AP19" s="148">
        <v>1</v>
      </c>
      <c r="AQ19" s="148"/>
      <c r="AR19" s="148"/>
      <c r="AS19" s="63">
        <f t="shared" si="0"/>
        <v>32</v>
      </c>
      <c r="AT19" s="64" t="str">
        <f t="shared" si="1"/>
        <v>Imp Positivo</v>
      </c>
    </row>
    <row r="20" spans="1:47" s="1" customFormat="1" ht="32.25" customHeight="1" x14ac:dyDescent="0.25">
      <c r="A20" s="65">
        <f>+'[1]H1Matriz Identificación'!C13</f>
        <v>2</v>
      </c>
      <c r="B20" s="187" t="s">
        <v>3</v>
      </c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8"/>
    </row>
    <row r="21" spans="1:47" s="1" customFormat="1" ht="27" customHeight="1" x14ac:dyDescent="0.25">
      <c r="A21" s="184" t="s">
        <v>4</v>
      </c>
      <c r="B21" s="185" t="s">
        <v>102</v>
      </c>
      <c r="C21" s="174" t="s">
        <v>103</v>
      </c>
      <c r="D21" s="62" t="str">
        <f>+'Matriz Identificación con proye'!G6</f>
        <v>Instalación de infraestructura temporal</v>
      </c>
      <c r="E21" s="148">
        <v>-1</v>
      </c>
      <c r="F21" s="148"/>
      <c r="G21" s="148">
        <v>1</v>
      </c>
      <c r="H21" s="148"/>
      <c r="I21" s="148"/>
      <c r="J21" s="148"/>
      <c r="K21" s="148"/>
      <c r="L21" s="148">
        <v>1</v>
      </c>
      <c r="M21" s="148"/>
      <c r="N21" s="148"/>
      <c r="O21" s="148"/>
      <c r="P21" s="148"/>
      <c r="Q21" s="148">
        <v>3</v>
      </c>
      <c r="R21" s="148"/>
      <c r="S21" s="148"/>
      <c r="T21" s="148"/>
      <c r="U21" s="148"/>
      <c r="V21" s="148">
        <v>1</v>
      </c>
      <c r="W21" s="148"/>
      <c r="X21" s="148"/>
      <c r="Y21" s="148">
        <v>1</v>
      </c>
      <c r="Z21" s="148"/>
      <c r="AA21" s="148"/>
      <c r="AB21" s="148">
        <v>1</v>
      </c>
      <c r="AC21" s="148"/>
      <c r="AD21" s="148"/>
      <c r="AE21" s="148"/>
      <c r="AF21" s="148">
        <v>1</v>
      </c>
      <c r="AG21" s="148"/>
      <c r="AH21" s="148"/>
      <c r="AI21" s="148">
        <v>2</v>
      </c>
      <c r="AJ21" s="148"/>
      <c r="AK21" s="148">
        <v>2</v>
      </c>
      <c r="AL21" s="148"/>
      <c r="AM21" s="148">
        <v>1</v>
      </c>
      <c r="AN21" s="148"/>
      <c r="AO21" s="148"/>
      <c r="AP21" s="148">
        <v>1</v>
      </c>
      <c r="AQ21" s="148"/>
      <c r="AR21" s="148"/>
      <c r="AS21" s="63">
        <f t="shared" ref="AS21:AS49" si="4">+E21*(3*G21+2*L21+Q21+V21+Y21+AB21+AF21+AI21+AK21+AM21+AP21)</f>
        <v>-18</v>
      </c>
      <c r="AT21" s="64" t="str">
        <f t="shared" ref="AT21:AT49" si="5">IF(AND(AS21&lt;0,AS21&gt;=-25),"Compatible",IF(AND(AS21&lt;=-26,AS21&gt;=-50),"Moderado",IF(AND(AS21&lt;=-51,AS21&gt;=-75),"Severo",IF(AND(AS21&lt;=-76,AS21&gt;=-100),"Crítico",IF(AND(AS21&gt;0,AS21&lt;=100),"Imp Positivo","")))))</f>
        <v>Compatible</v>
      </c>
      <c r="AU21" s="2"/>
    </row>
    <row r="22" spans="1:47" s="1" customFormat="1" ht="42" customHeight="1" x14ac:dyDescent="0.25">
      <c r="A22" s="184"/>
      <c r="B22" s="186"/>
      <c r="C22" s="174"/>
      <c r="D22" s="62" t="str">
        <f>+'Matriz Identificación con proye'!H6</f>
        <v>Señalización y movilización de peatones y tráfico vehicular</v>
      </c>
      <c r="E22" s="148">
        <v>-1</v>
      </c>
      <c r="F22" s="148"/>
      <c r="G22" s="148">
        <v>1</v>
      </c>
      <c r="H22" s="148"/>
      <c r="I22" s="148"/>
      <c r="J22" s="148"/>
      <c r="K22" s="148"/>
      <c r="L22" s="148">
        <v>1</v>
      </c>
      <c r="M22" s="148"/>
      <c r="N22" s="148"/>
      <c r="O22" s="148"/>
      <c r="P22" s="148"/>
      <c r="Q22" s="148">
        <v>3</v>
      </c>
      <c r="R22" s="148"/>
      <c r="S22" s="148"/>
      <c r="T22" s="148"/>
      <c r="U22" s="148"/>
      <c r="V22" s="148">
        <v>1</v>
      </c>
      <c r="W22" s="148"/>
      <c r="X22" s="148"/>
      <c r="Y22" s="148">
        <v>1</v>
      </c>
      <c r="Z22" s="148"/>
      <c r="AA22" s="148"/>
      <c r="AB22" s="148">
        <v>1</v>
      </c>
      <c r="AC22" s="148"/>
      <c r="AD22" s="148"/>
      <c r="AE22" s="148"/>
      <c r="AF22" s="148">
        <v>1</v>
      </c>
      <c r="AG22" s="148"/>
      <c r="AH22" s="148"/>
      <c r="AI22" s="148">
        <v>2</v>
      </c>
      <c r="AJ22" s="148"/>
      <c r="AK22" s="148">
        <v>2</v>
      </c>
      <c r="AL22" s="148"/>
      <c r="AM22" s="148">
        <v>1</v>
      </c>
      <c r="AN22" s="148"/>
      <c r="AO22" s="148"/>
      <c r="AP22" s="148">
        <v>1</v>
      </c>
      <c r="AQ22" s="148"/>
      <c r="AR22" s="148"/>
      <c r="AS22" s="63">
        <f t="shared" si="4"/>
        <v>-18</v>
      </c>
      <c r="AT22" s="64" t="str">
        <f t="shared" si="5"/>
        <v>Compatible</v>
      </c>
      <c r="AU22" s="2"/>
    </row>
    <row r="23" spans="1:47" s="1" customFormat="1" ht="27" customHeight="1" x14ac:dyDescent="0.25">
      <c r="A23" s="184"/>
      <c r="B23" s="186"/>
      <c r="C23" s="174"/>
      <c r="D23" s="62" t="str">
        <f>+'Matriz Identificación con proye'!I6</f>
        <v>Tratamientos silviculturales</v>
      </c>
      <c r="E23" s="148">
        <v>-1</v>
      </c>
      <c r="F23" s="148"/>
      <c r="G23" s="148">
        <v>1</v>
      </c>
      <c r="H23" s="148"/>
      <c r="I23" s="148"/>
      <c r="J23" s="148"/>
      <c r="K23" s="148"/>
      <c r="L23" s="148">
        <v>1</v>
      </c>
      <c r="M23" s="148"/>
      <c r="N23" s="148"/>
      <c r="O23" s="148"/>
      <c r="P23" s="148"/>
      <c r="Q23" s="148">
        <v>3</v>
      </c>
      <c r="R23" s="148"/>
      <c r="S23" s="148"/>
      <c r="T23" s="148"/>
      <c r="U23" s="148"/>
      <c r="V23" s="148">
        <v>1</v>
      </c>
      <c r="W23" s="148"/>
      <c r="X23" s="148"/>
      <c r="Y23" s="148">
        <v>1</v>
      </c>
      <c r="Z23" s="148"/>
      <c r="AA23" s="148"/>
      <c r="AB23" s="148">
        <v>1</v>
      </c>
      <c r="AC23" s="148"/>
      <c r="AD23" s="148"/>
      <c r="AE23" s="148"/>
      <c r="AF23" s="148">
        <v>1</v>
      </c>
      <c r="AG23" s="148"/>
      <c r="AH23" s="148"/>
      <c r="AI23" s="148">
        <v>2</v>
      </c>
      <c r="AJ23" s="148"/>
      <c r="AK23" s="148">
        <v>2</v>
      </c>
      <c r="AL23" s="148"/>
      <c r="AM23" s="148">
        <v>1</v>
      </c>
      <c r="AN23" s="148"/>
      <c r="AO23" s="148"/>
      <c r="AP23" s="148">
        <v>1</v>
      </c>
      <c r="AQ23" s="148"/>
      <c r="AR23" s="148"/>
      <c r="AS23" s="63">
        <f t="shared" si="4"/>
        <v>-18</v>
      </c>
      <c r="AT23" s="64" t="str">
        <f t="shared" si="5"/>
        <v>Compatible</v>
      </c>
      <c r="AU23" s="2"/>
    </row>
    <row r="24" spans="1:47" s="1" customFormat="1" ht="27" customHeight="1" x14ac:dyDescent="0.25">
      <c r="A24" s="184"/>
      <c r="B24" s="186"/>
      <c r="C24" s="174"/>
      <c r="D24" s="62" t="str">
        <f>+'Matriz Identificación con proye'!J6</f>
        <v xml:space="preserve">Desmonte, descapote y limpieza </v>
      </c>
      <c r="E24" s="148">
        <v>-1</v>
      </c>
      <c r="F24" s="148"/>
      <c r="G24" s="148">
        <v>1</v>
      </c>
      <c r="H24" s="148"/>
      <c r="I24" s="148"/>
      <c r="J24" s="148"/>
      <c r="K24" s="148"/>
      <c r="L24" s="148">
        <v>1</v>
      </c>
      <c r="M24" s="148"/>
      <c r="N24" s="148"/>
      <c r="O24" s="148"/>
      <c r="P24" s="148"/>
      <c r="Q24" s="148">
        <v>3</v>
      </c>
      <c r="R24" s="148"/>
      <c r="S24" s="148"/>
      <c r="T24" s="148"/>
      <c r="U24" s="148"/>
      <c r="V24" s="148">
        <v>4</v>
      </c>
      <c r="W24" s="148"/>
      <c r="X24" s="148"/>
      <c r="Y24" s="148">
        <v>2</v>
      </c>
      <c r="Z24" s="148"/>
      <c r="AA24" s="148"/>
      <c r="AB24" s="148">
        <v>1</v>
      </c>
      <c r="AC24" s="148"/>
      <c r="AD24" s="148"/>
      <c r="AE24" s="148"/>
      <c r="AF24" s="148">
        <v>1</v>
      </c>
      <c r="AG24" s="148"/>
      <c r="AH24" s="148"/>
      <c r="AI24" s="148">
        <v>2</v>
      </c>
      <c r="AJ24" s="148"/>
      <c r="AK24" s="148">
        <v>2</v>
      </c>
      <c r="AL24" s="148"/>
      <c r="AM24" s="148">
        <v>1</v>
      </c>
      <c r="AN24" s="148"/>
      <c r="AO24" s="148"/>
      <c r="AP24" s="148">
        <v>1</v>
      </c>
      <c r="AQ24" s="148"/>
      <c r="AR24" s="148"/>
      <c r="AS24" s="63">
        <f t="shared" si="4"/>
        <v>-22</v>
      </c>
      <c r="AT24" s="64" t="str">
        <f t="shared" si="5"/>
        <v>Compatible</v>
      </c>
      <c r="AU24" s="2"/>
    </row>
    <row r="25" spans="1:47" s="1" customFormat="1" ht="27" customHeight="1" x14ac:dyDescent="0.25">
      <c r="A25" s="184"/>
      <c r="B25" s="186"/>
      <c r="C25" s="174"/>
      <c r="D25" s="62" t="str">
        <f>+'Matriz Identificación con proye'!K6</f>
        <v>Excavaciones y Movimientos de Tierras</v>
      </c>
      <c r="E25" s="148">
        <v>-1</v>
      </c>
      <c r="F25" s="148"/>
      <c r="G25" s="148">
        <v>1</v>
      </c>
      <c r="H25" s="148"/>
      <c r="I25" s="148"/>
      <c r="J25" s="148"/>
      <c r="K25" s="148"/>
      <c r="L25" s="148">
        <v>1</v>
      </c>
      <c r="M25" s="148"/>
      <c r="N25" s="148"/>
      <c r="O25" s="148"/>
      <c r="P25" s="148"/>
      <c r="Q25" s="148">
        <v>1</v>
      </c>
      <c r="R25" s="148"/>
      <c r="S25" s="148"/>
      <c r="T25" s="148"/>
      <c r="U25" s="148"/>
      <c r="V25" s="148">
        <v>1</v>
      </c>
      <c r="W25" s="148"/>
      <c r="X25" s="148"/>
      <c r="Y25" s="148">
        <v>4</v>
      </c>
      <c r="Z25" s="148"/>
      <c r="AA25" s="148"/>
      <c r="AB25" s="148">
        <v>4</v>
      </c>
      <c r="AC25" s="148"/>
      <c r="AD25" s="148"/>
      <c r="AE25" s="148"/>
      <c r="AF25" s="148">
        <v>1</v>
      </c>
      <c r="AG25" s="148"/>
      <c r="AH25" s="148"/>
      <c r="AI25" s="148">
        <v>2</v>
      </c>
      <c r="AJ25" s="148"/>
      <c r="AK25" s="148">
        <v>2</v>
      </c>
      <c r="AL25" s="148"/>
      <c r="AM25" s="148">
        <v>4</v>
      </c>
      <c r="AN25" s="148"/>
      <c r="AO25" s="148"/>
      <c r="AP25" s="148">
        <v>1</v>
      </c>
      <c r="AQ25" s="148"/>
      <c r="AR25" s="148"/>
      <c r="AS25" s="63">
        <f t="shared" si="4"/>
        <v>-25</v>
      </c>
      <c r="AT25" s="64" t="str">
        <f t="shared" si="5"/>
        <v>Compatible</v>
      </c>
      <c r="AU25" s="2"/>
    </row>
    <row r="26" spans="1:47" s="1" customFormat="1" ht="27" customHeight="1" x14ac:dyDescent="0.25">
      <c r="A26" s="184"/>
      <c r="B26" s="186"/>
      <c r="C26" s="174"/>
      <c r="D26" s="62" t="str">
        <f>+'Matriz Identificación con proye'!L6</f>
        <v>Demoliciones de infraestructura existente</v>
      </c>
      <c r="E26" s="148">
        <v>-1</v>
      </c>
      <c r="F26" s="148"/>
      <c r="G26" s="148">
        <v>1</v>
      </c>
      <c r="H26" s="148"/>
      <c r="I26" s="148"/>
      <c r="J26" s="148"/>
      <c r="K26" s="148"/>
      <c r="L26" s="148">
        <v>1</v>
      </c>
      <c r="M26" s="148"/>
      <c r="N26" s="148"/>
      <c r="O26" s="148"/>
      <c r="P26" s="148"/>
      <c r="Q26" s="148">
        <v>3</v>
      </c>
      <c r="R26" s="148"/>
      <c r="S26" s="148"/>
      <c r="T26" s="148"/>
      <c r="U26" s="148"/>
      <c r="V26" s="148">
        <v>1</v>
      </c>
      <c r="W26" s="148"/>
      <c r="X26" s="148"/>
      <c r="Y26" s="148">
        <v>1</v>
      </c>
      <c r="Z26" s="148"/>
      <c r="AA26" s="148"/>
      <c r="AB26" s="148">
        <v>1</v>
      </c>
      <c r="AC26" s="148"/>
      <c r="AD26" s="148"/>
      <c r="AE26" s="148"/>
      <c r="AF26" s="148">
        <v>1</v>
      </c>
      <c r="AG26" s="148"/>
      <c r="AH26" s="148"/>
      <c r="AI26" s="148">
        <v>2</v>
      </c>
      <c r="AJ26" s="148"/>
      <c r="AK26" s="148">
        <v>2</v>
      </c>
      <c r="AL26" s="148"/>
      <c r="AM26" s="148">
        <v>1</v>
      </c>
      <c r="AN26" s="148"/>
      <c r="AO26" s="148"/>
      <c r="AP26" s="148">
        <v>1</v>
      </c>
      <c r="AQ26" s="148"/>
      <c r="AR26" s="148"/>
      <c r="AS26" s="63">
        <f t="shared" si="4"/>
        <v>-18</v>
      </c>
      <c r="AT26" s="64" t="str">
        <f t="shared" si="5"/>
        <v>Compatible</v>
      </c>
      <c r="AU26" s="2"/>
    </row>
    <row r="27" spans="1:47" s="1" customFormat="1" ht="27" customHeight="1" x14ac:dyDescent="0.25">
      <c r="A27" s="184"/>
      <c r="B27" s="186"/>
      <c r="C27" s="174"/>
      <c r="D27" s="62" t="str">
        <f>+'Matriz Identificación con proye'!M6</f>
        <v xml:space="preserve">Traslado de redes de servicios públicos </v>
      </c>
      <c r="E27" s="148">
        <v>-1</v>
      </c>
      <c r="F27" s="148"/>
      <c r="G27" s="148">
        <v>1</v>
      </c>
      <c r="H27" s="148"/>
      <c r="I27" s="148"/>
      <c r="J27" s="148"/>
      <c r="K27" s="148"/>
      <c r="L27" s="148">
        <v>1</v>
      </c>
      <c r="M27" s="148"/>
      <c r="N27" s="148"/>
      <c r="O27" s="148"/>
      <c r="P27" s="148"/>
      <c r="Q27" s="148">
        <v>3</v>
      </c>
      <c r="R27" s="148"/>
      <c r="S27" s="148"/>
      <c r="T27" s="148"/>
      <c r="U27" s="148"/>
      <c r="V27" s="148">
        <v>1</v>
      </c>
      <c r="W27" s="148"/>
      <c r="X27" s="148"/>
      <c r="Y27" s="148">
        <v>1</v>
      </c>
      <c r="Z27" s="148"/>
      <c r="AA27" s="148"/>
      <c r="AB27" s="148">
        <v>1</v>
      </c>
      <c r="AC27" s="148"/>
      <c r="AD27" s="148"/>
      <c r="AE27" s="148"/>
      <c r="AF27" s="148">
        <v>1</v>
      </c>
      <c r="AG27" s="148"/>
      <c r="AH27" s="148"/>
      <c r="AI27" s="148">
        <v>2</v>
      </c>
      <c r="AJ27" s="148"/>
      <c r="AK27" s="148">
        <v>2</v>
      </c>
      <c r="AL27" s="148"/>
      <c r="AM27" s="148">
        <v>1</v>
      </c>
      <c r="AN27" s="148"/>
      <c r="AO27" s="148"/>
      <c r="AP27" s="148">
        <v>1</v>
      </c>
      <c r="AQ27" s="148"/>
      <c r="AR27" s="148"/>
      <c r="AS27" s="63">
        <f t="shared" si="4"/>
        <v>-18</v>
      </c>
      <c r="AT27" s="64" t="str">
        <f t="shared" si="5"/>
        <v>Compatible</v>
      </c>
      <c r="AU27" s="2"/>
    </row>
    <row r="28" spans="1:47" s="1" customFormat="1" ht="27" customHeight="1" x14ac:dyDescent="0.25">
      <c r="A28" s="184"/>
      <c r="B28" s="186"/>
      <c r="C28" s="174"/>
      <c r="D28" s="62" t="str">
        <f>+'Matriz Identificación con proye'!P6</f>
        <v>Manejo y Disposición de RCD</v>
      </c>
      <c r="E28" s="148">
        <v>-1</v>
      </c>
      <c r="F28" s="148"/>
      <c r="G28" s="148">
        <v>2</v>
      </c>
      <c r="H28" s="148"/>
      <c r="I28" s="148"/>
      <c r="J28" s="148"/>
      <c r="K28" s="148"/>
      <c r="L28" s="148">
        <v>1</v>
      </c>
      <c r="M28" s="148"/>
      <c r="N28" s="148"/>
      <c r="O28" s="148"/>
      <c r="P28" s="148"/>
      <c r="Q28" s="148">
        <v>3</v>
      </c>
      <c r="R28" s="148"/>
      <c r="S28" s="148"/>
      <c r="T28" s="148"/>
      <c r="U28" s="148"/>
      <c r="V28" s="148">
        <v>2</v>
      </c>
      <c r="W28" s="148"/>
      <c r="X28" s="148"/>
      <c r="Y28" s="148">
        <v>1</v>
      </c>
      <c r="Z28" s="148"/>
      <c r="AA28" s="148"/>
      <c r="AB28" s="148">
        <v>1</v>
      </c>
      <c r="AC28" s="148"/>
      <c r="AD28" s="148"/>
      <c r="AE28" s="148"/>
      <c r="AF28" s="148">
        <v>1</v>
      </c>
      <c r="AG28" s="148"/>
      <c r="AH28" s="148"/>
      <c r="AI28" s="148">
        <v>2</v>
      </c>
      <c r="AJ28" s="148"/>
      <c r="AK28" s="148">
        <v>2</v>
      </c>
      <c r="AL28" s="148"/>
      <c r="AM28" s="148">
        <v>1</v>
      </c>
      <c r="AN28" s="148"/>
      <c r="AO28" s="148"/>
      <c r="AP28" s="148">
        <v>1</v>
      </c>
      <c r="AQ28" s="148"/>
      <c r="AR28" s="148"/>
      <c r="AS28" s="63">
        <f t="shared" si="4"/>
        <v>-22</v>
      </c>
      <c r="AT28" s="64" t="str">
        <f t="shared" si="5"/>
        <v>Compatible</v>
      </c>
      <c r="AU28" s="2"/>
    </row>
    <row r="29" spans="1:47" s="1" customFormat="1" ht="27" customHeight="1" x14ac:dyDescent="0.25">
      <c r="A29" s="184"/>
      <c r="B29" s="186"/>
      <c r="C29" s="174"/>
      <c r="D29" s="62" t="str">
        <f>+'Matriz Identificación con proye'!T6</f>
        <v>Pilotaje</v>
      </c>
      <c r="E29" s="148">
        <v>-1</v>
      </c>
      <c r="F29" s="148"/>
      <c r="G29" s="148">
        <v>2</v>
      </c>
      <c r="H29" s="148"/>
      <c r="I29" s="148"/>
      <c r="J29" s="148"/>
      <c r="K29" s="148"/>
      <c r="L29" s="148">
        <v>2</v>
      </c>
      <c r="M29" s="148"/>
      <c r="N29" s="148"/>
      <c r="O29" s="148"/>
      <c r="P29" s="148"/>
      <c r="Q29" s="148">
        <v>1</v>
      </c>
      <c r="R29" s="148"/>
      <c r="S29" s="148"/>
      <c r="T29" s="148"/>
      <c r="U29" s="148"/>
      <c r="V29" s="148">
        <v>4</v>
      </c>
      <c r="W29" s="148"/>
      <c r="X29" s="148"/>
      <c r="Y29" s="148">
        <v>4</v>
      </c>
      <c r="Z29" s="148"/>
      <c r="AA29" s="148"/>
      <c r="AB29" s="148">
        <v>4</v>
      </c>
      <c r="AC29" s="148"/>
      <c r="AD29" s="148"/>
      <c r="AE29" s="148"/>
      <c r="AF29" s="148">
        <v>1</v>
      </c>
      <c r="AG29" s="148"/>
      <c r="AH29" s="148"/>
      <c r="AI29" s="148">
        <v>2</v>
      </c>
      <c r="AJ29" s="148"/>
      <c r="AK29" s="148">
        <v>2</v>
      </c>
      <c r="AL29" s="148"/>
      <c r="AM29" s="148">
        <v>4</v>
      </c>
      <c r="AN29" s="148"/>
      <c r="AO29" s="148"/>
      <c r="AP29" s="148">
        <v>1</v>
      </c>
      <c r="AQ29" s="148"/>
      <c r="AR29" s="148"/>
      <c r="AS29" s="63">
        <f t="shared" si="4"/>
        <v>-33</v>
      </c>
      <c r="AT29" s="64" t="str">
        <f t="shared" si="5"/>
        <v>Moderado</v>
      </c>
      <c r="AU29" s="2"/>
    </row>
    <row r="30" spans="1:47" s="1" customFormat="1" ht="27" customHeight="1" x14ac:dyDescent="0.25">
      <c r="A30" s="184"/>
      <c r="B30" s="186"/>
      <c r="C30" s="174"/>
      <c r="D30" s="62" t="str">
        <f>+'Matriz Identificación con proye'!X6</f>
        <v>Implementación de Sistemas SUDS</v>
      </c>
      <c r="E30" s="148">
        <v>1</v>
      </c>
      <c r="F30" s="148"/>
      <c r="G30" s="148">
        <v>2</v>
      </c>
      <c r="H30" s="148"/>
      <c r="I30" s="148"/>
      <c r="J30" s="148"/>
      <c r="K30" s="148"/>
      <c r="L30" s="148">
        <v>2</v>
      </c>
      <c r="M30" s="148"/>
      <c r="N30" s="148"/>
      <c r="O30" s="148"/>
      <c r="P30" s="148"/>
      <c r="Q30" s="148">
        <v>1</v>
      </c>
      <c r="R30" s="148"/>
      <c r="S30" s="148"/>
      <c r="T30" s="148"/>
      <c r="U30" s="148"/>
      <c r="V30" s="148">
        <v>4</v>
      </c>
      <c r="W30" s="148"/>
      <c r="X30" s="148"/>
      <c r="Y30" s="148">
        <v>4</v>
      </c>
      <c r="Z30" s="148"/>
      <c r="AA30" s="148"/>
      <c r="AB30" s="148">
        <v>4</v>
      </c>
      <c r="AC30" s="148"/>
      <c r="AD30" s="148"/>
      <c r="AE30" s="148"/>
      <c r="AF30" s="148">
        <v>1</v>
      </c>
      <c r="AG30" s="148"/>
      <c r="AH30" s="148"/>
      <c r="AI30" s="148">
        <v>1</v>
      </c>
      <c r="AJ30" s="148"/>
      <c r="AK30" s="148">
        <v>2</v>
      </c>
      <c r="AL30" s="148"/>
      <c r="AM30" s="148">
        <v>4</v>
      </c>
      <c r="AN30" s="148"/>
      <c r="AO30" s="148"/>
      <c r="AP30" s="148">
        <v>1</v>
      </c>
      <c r="AQ30" s="148"/>
      <c r="AR30" s="148"/>
      <c r="AS30" s="63">
        <f t="shared" si="4"/>
        <v>32</v>
      </c>
      <c r="AT30" s="64" t="str">
        <f t="shared" si="5"/>
        <v>Imp Positivo</v>
      </c>
      <c r="AU30" s="2"/>
    </row>
    <row r="31" spans="1:47" s="1" customFormat="1" ht="27" customHeight="1" x14ac:dyDescent="0.25">
      <c r="A31" s="184"/>
      <c r="B31" s="186"/>
      <c r="C31" s="174"/>
      <c r="D31" s="62" t="str">
        <f>+'Matriz Identificación con proye'!V6</f>
        <v>Empradización</v>
      </c>
      <c r="E31" s="148">
        <v>1</v>
      </c>
      <c r="F31" s="148"/>
      <c r="G31" s="148">
        <v>2</v>
      </c>
      <c r="H31" s="148"/>
      <c r="I31" s="148"/>
      <c r="J31" s="148"/>
      <c r="K31" s="148"/>
      <c r="L31" s="148">
        <v>2</v>
      </c>
      <c r="M31" s="148"/>
      <c r="N31" s="148"/>
      <c r="O31" s="148"/>
      <c r="P31" s="148"/>
      <c r="Q31" s="148">
        <v>1</v>
      </c>
      <c r="R31" s="148"/>
      <c r="S31" s="148"/>
      <c r="T31" s="148"/>
      <c r="U31" s="148"/>
      <c r="V31" s="148">
        <v>4</v>
      </c>
      <c r="W31" s="148"/>
      <c r="X31" s="148"/>
      <c r="Y31" s="148">
        <v>4</v>
      </c>
      <c r="Z31" s="148"/>
      <c r="AA31" s="148"/>
      <c r="AB31" s="148">
        <v>4</v>
      </c>
      <c r="AC31" s="148"/>
      <c r="AD31" s="148"/>
      <c r="AE31" s="148"/>
      <c r="AF31" s="148">
        <v>1</v>
      </c>
      <c r="AG31" s="148"/>
      <c r="AH31" s="148"/>
      <c r="AI31" s="148">
        <v>1</v>
      </c>
      <c r="AJ31" s="148"/>
      <c r="AK31" s="148">
        <v>2</v>
      </c>
      <c r="AL31" s="148"/>
      <c r="AM31" s="148">
        <v>4</v>
      </c>
      <c r="AN31" s="148"/>
      <c r="AO31" s="148"/>
      <c r="AP31" s="148">
        <v>1</v>
      </c>
      <c r="AQ31" s="148"/>
      <c r="AR31" s="148"/>
      <c r="AS31" s="63">
        <f t="shared" si="4"/>
        <v>32</v>
      </c>
      <c r="AT31" s="64" t="str">
        <f t="shared" si="5"/>
        <v>Imp Positivo</v>
      </c>
      <c r="AU31" s="2"/>
    </row>
    <row r="32" spans="1:47" s="1" customFormat="1" ht="27" customHeight="1" x14ac:dyDescent="0.25">
      <c r="A32" s="184" t="s">
        <v>121</v>
      </c>
      <c r="B32" s="185" t="s">
        <v>102</v>
      </c>
      <c r="C32" s="174" t="s">
        <v>104</v>
      </c>
      <c r="D32" s="62" t="s">
        <v>91</v>
      </c>
      <c r="E32" s="148">
        <v>-1</v>
      </c>
      <c r="F32" s="148"/>
      <c r="G32" s="148">
        <v>1</v>
      </c>
      <c r="H32" s="148"/>
      <c r="I32" s="148"/>
      <c r="J32" s="148"/>
      <c r="K32" s="148"/>
      <c r="L32" s="148">
        <v>1</v>
      </c>
      <c r="M32" s="148"/>
      <c r="N32" s="148"/>
      <c r="O32" s="148"/>
      <c r="P32" s="148"/>
      <c r="Q32" s="148">
        <v>3</v>
      </c>
      <c r="R32" s="148"/>
      <c r="S32" s="148"/>
      <c r="T32" s="148"/>
      <c r="U32" s="148"/>
      <c r="V32" s="148">
        <v>2</v>
      </c>
      <c r="W32" s="148"/>
      <c r="X32" s="148"/>
      <c r="Y32" s="148">
        <v>2</v>
      </c>
      <c r="Z32" s="148"/>
      <c r="AA32" s="148"/>
      <c r="AB32" s="148">
        <v>1</v>
      </c>
      <c r="AC32" s="148"/>
      <c r="AD32" s="148"/>
      <c r="AE32" s="148"/>
      <c r="AF32" s="148">
        <v>1</v>
      </c>
      <c r="AG32" s="148"/>
      <c r="AH32" s="148"/>
      <c r="AI32" s="148">
        <v>1</v>
      </c>
      <c r="AJ32" s="148"/>
      <c r="AK32" s="148">
        <v>2</v>
      </c>
      <c r="AL32" s="148"/>
      <c r="AM32" s="148">
        <v>1</v>
      </c>
      <c r="AN32" s="148"/>
      <c r="AO32" s="148"/>
      <c r="AP32" s="148">
        <v>2</v>
      </c>
      <c r="AQ32" s="148"/>
      <c r="AR32" s="148"/>
      <c r="AS32" s="63">
        <f t="shared" si="4"/>
        <v>-20</v>
      </c>
      <c r="AT32" s="64" t="str">
        <f t="shared" si="5"/>
        <v>Compatible</v>
      </c>
      <c r="AU32" s="2"/>
    </row>
    <row r="33" spans="1:47" s="1" customFormat="1" ht="27" customHeight="1" x14ac:dyDescent="0.25">
      <c r="A33" s="184"/>
      <c r="B33" s="186"/>
      <c r="C33" s="174"/>
      <c r="D33" s="62" t="s">
        <v>128</v>
      </c>
      <c r="E33" s="148">
        <v>-1</v>
      </c>
      <c r="F33" s="148"/>
      <c r="G33" s="148">
        <v>2</v>
      </c>
      <c r="H33" s="148"/>
      <c r="I33" s="148"/>
      <c r="J33" s="148"/>
      <c r="K33" s="148"/>
      <c r="L33" s="148">
        <v>1</v>
      </c>
      <c r="M33" s="148"/>
      <c r="N33" s="148"/>
      <c r="O33" s="148"/>
      <c r="P33" s="148"/>
      <c r="Q33" s="148">
        <v>3</v>
      </c>
      <c r="R33" s="148"/>
      <c r="S33" s="148"/>
      <c r="T33" s="148"/>
      <c r="U33" s="148"/>
      <c r="V33" s="148">
        <v>2</v>
      </c>
      <c r="W33" s="148"/>
      <c r="X33" s="148"/>
      <c r="Y33" s="148">
        <v>1</v>
      </c>
      <c r="Z33" s="148"/>
      <c r="AA33" s="148"/>
      <c r="AB33" s="148">
        <v>1</v>
      </c>
      <c r="AC33" s="148"/>
      <c r="AD33" s="148"/>
      <c r="AE33" s="148"/>
      <c r="AF33" s="148">
        <v>1</v>
      </c>
      <c r="AG33" s="148"/>
      <c r="AH33" s="148"/>
      <c r="AI33" s="148">
        <v>2</v>
      </c>
      <c r="AJ33" s="148"/>
      <c r="AK33" s="148">
        <v>2</v>
      </c>
      <c r="AL33" s="148"/>
      <c r="AM33" s="148">
        <v>1</v>
      </c>
      <c r="AN33" s="148"/>
      <c r="AO33" s="148"/>
      <c r="AP33" s="148">
        <v>1</v>
      </c>
      <c r="AQ33" s="148"/>
      <c r="AR33" s="148"/>
      <c r="AS33" s="63">
        <f t="shared" si="4"/>
        <v>-22</v>
      </c>
      <c r="AT33" s="64" t="str">
        <f t="shared" si="5"/>
        <v>Compatible</v>
      </c>
      <c r="AU33" s="2"/>
    </row>
    <row r="34" spans="1:47" s="1" customFormat="1" ht="27" customHeight="1" x14ac:dyDescent="0.25">
      <c r="A34" s="184"/>
      <c r="B34" s="186"/>
      <c r="C34" s="174"/>
      <c r="D34" s="62" t="s">
        <v>116</v>
      </c>
      <c r="E34" s="148">
        <v>-1</v>
      </c>
      <c r="F34" s="148"/>
      <c r="G34" s="148">
        <v>2</v>
      </c>
      <c r="H34" s="148"/>
      <c r="I34" s="148"/>
      <c r="J34" s="148"/>
      <c r="K34" s="148"/>
      <c r="L34" s="148">
        <v>1</v>
      </c>
      <c r="M34" s="148"/>
      <c r="N34" s="148"/>
      <c r="O34" s="148"/>
      <c r="P34" s="148"/>
      <c r="Q34" s="148">
        <v>3</v>
      </c>
      <c r="R34" s="148"/>
      <c r="S34" s="148"/>
      <c r="T34" s="148"/>
      <c r="U34" s="148"/>
      <c r="V34" s="148">
        <v>2</v>
      </c>
      <c r="W34" s="148"/>
      <c r="X34" s="148"/>
      <c r="Y34" s="148">
        <v>1</v>
      </c>
      <c r="Z34" s="148"/>
      <c r="AA34" s="148"/>
      <c r="AB34" s="148">
        <v>1</v>
      </c>
      <c r="AC34" s="148"/>
      <c r="AD34" s="148"/>
      <c r="AE34" s="148"/>
      <c r="AF34" s="148">
        <v>1</v>
      </c>
      <c r="AG34" s="148"/>
      <c r="AH34" s="148"/>
      <c r="AI34" s="148">
        <v>2</v>
      </c>
      <c r="AJ34" s="148"/>
      <c r="AK34" s="148">
        <v>2</v>
      </c>
      <c r="AL34" s="148"/>
      <c r="AM34" s="148">
        <v>1</v>
      </c>
      <c r="AN34" s="148"/>
      <c r="AO34" s="148"/>
      <c r="AP34" s="148">
        <v>1</v>
      </c>
      <c r="AQ34" s="148"/>
      <c r="AR34" s="148"/>
      <c r="AS34" s="63">
        <f t="shared" si="4"/>
        <v>-22</v>
      </c>
      <c r="AT34" s="64" t="str">
        <f t="shared" si="5"/>
        <v>Compatible</v>
      </c>
      <c r="AU34" s="2"/>
    </row>
    <row r="35" spans="1:47" s="1" customFormat="1" ht="27" customHeight="1" x14ac:dyDescent="0.25">
      <c r="A35" s="184"/>
      <c r="B35" s="186"/>
      <c r="C35" s="174"/>
      <c r="D35" s="62" t="s">
        <v>129</v>
      </c>
      <c r="E35" s="148">
        <v>-1</v>
      </c>
      <c r="F35" s="148"/>
      <c r="G35" s="148">
        <v>2</v>
      </c>
      <c r="H35" s="148"/>
      <c r="I35" s="148"/>
      <c r="J35" s="148"/>
      <c r="K35" s="148"/>
      <c r="L35" s="148">
        <v>1</v>
      </c>
      <c r="M35" s="148"/>
      <c r="N35" s="148"/>
      <c r="O35" s="148"/>
      <c r="P35" s="148"/>
      <c r="Q35" s="148">
        <v>3</v>
      </c>
      <c r="R35" s="148"/>
      <c r="S35" s="148"/>
      <c r="T35" s="148"/>
      <c r="U35" s="148"/>
      <c r="V35" s="148">
        <v>2</v>
      </c>
      <c r="W35" s="148"/>
      <c r="X35" s="148"/>
      <c r="Y35" s="148">
        <v>1</v>
      </c>
      <c r="Z35" s="148"/>
      <c r="AA35" s="148"/>
      <c r="AB35" s="148">
        <v>1</v>
      </c>
      <c r="AC35" s="148"/>
      <c r="AD35" s="148"/>
      <c r="AE35" s="148"/>
      <c r="AF35" s="148">
        <v>1</v>
      </c>
      <c r="AG35" s="148"/>
      <c r="AH35" s="148"/>
      <c r="AI35" s="148">
        <v>2</v>
      </c>
      <c r="AJ35" s="148"/>
      <c r="AK35" s="148">
        <v>2</v>
      </c>
      <c r="AL35" s="148"/>
      <c r="AM35" s="148">
        <v>1</v>
      </c>
      <c r="AN35" s="148"/>
      <c r="AO35" s="148"/>
      <c r="AP35" s="148">
        <v>1</v>
      </c>
      <c r="AQ35" s="148"/>
      <c r="AR35" s="148"/>
      <c r="AS35" s="63">
        <f t="shared" si="4"/>
        <v>-22</v>
      </c>
      <c r="AT35" s="64" t="str">
        <f t="shared" si="5"/>
        <v>Compatible</v>
      </c>
      <c r="AU35" s="2"/>
    </row>
    <row r="36" spans="1:47" s="1" customFormat="1" ht="27" customHeight="1" x14ac:dyDescent="0.25">
      <c r="A36" s="184"/>
      <c r="B36" s="186"/>
      <c r="C36" s="174"/>
      <c r="D36" s="62" t="s">
        <v>94</v>
      </c>
      <c r="E36" s="148">
        <v>-1</v>
      </c>
      <c r="F36" s="148"/>
      <c r="G36" s="148">
        <v>2</v>
      </c>
      <c r="H36" s="148"/>
      <c r="I36" s="148"/>
      <c r="J36" s="148"/>
      <c r="K36" s="148"/>
      <c r="L36" s="148">
        <v>2</v>
      </c>
      <c r="M36" s="148"/>
      <c r="N36" s="148"/>
      <c r="O36" s="148"/>
      <c r="P36" s="148"/>
      <c r="Q36" s="148">
        <v>1</v>
      </c>
      <c r="R36" s="148"/>
      <c r="S36" s="148"/>
      <c r="T36" s="148"/>
      <c r="U36" s="148"/>
      <c r="V36" s="148">
        <v>4</v>
      </c>
      <c r="W36" s="148"/>
      <c r="X36" s="148"/>
      <c r="Y36" s="148">
        <v>4</v>
      </c>
      <c r="Z36" s="148"/>
      <c r="AA36" s="148"/>
      <c r="AB36" s="148">
        <v>4</v>
      </c>
      <c r="AC36" s="148"/>
      <c r="AD36" s="148"/>
      <c r="AE36" s="148"/>
      <c r="AF36" s="148">
        <v>1</v>
      </c>
      <c r="AG36" s="148"/>
      <c r="AH36" s="148"/>
      <c r="AI36" s="148">
        <v>2</v>
      </c>
      <c r="AJ36" s="148"/>
      <c r="AK36" s="148">
        <v>2</v>
      </c>
      <c r="AL36" s="148"/>
      <c r="AM36" s="148">
        <v>4</v>
      </c>
      <c r="AN36" s="148"/>
      <c r="AO36" s="148"/>
      <c r="AP36" s="148">
        <v>1</v>
      </c>
      <c r="AQ36" s="148"/>
      <c r="AR36" s="148"/>
      <c r="AS36" s="63">
        <f t="shared" si="4"/>
        <v>-33</v>
      </c>
      <c r="AT36" s="64" t="str">
        <f t="shared" si="5"/>
        <v>Moderado</v>
      </c>
      <c r="AU36" s="2"/>
    </row>
    <row r="37" spans="1:47" s="1" customFormat="1" ht="27" customHeight="1" x14ac:dyDescent="0.25">
      <c r="A37" s="184"/>
      <c r="B37" s="186"/>
      <c r="C37" s="174"/>
      <c r="D37" s="62" t="s">
        <v>130</v>
      </c>
      <c r="E37" s="148">
        <v>-1</v>
      </c>
      <c r="F37" s="148"/>
      <c r="G37" s="148">
        <v>2</v>
      </c>
      <c r="H37" s="148"/>
      <c r="I37" s="148"/>
      <c r="J37" s="148"/>
      <c r="K37" s="148"/>
      <c r="L37" s="148">
        <v>1</v>
      </c>
      <c r="M37" s="148"/>
      <c r="N37" s="148"/>
      <c r="O37" s="148"/>
      <c r="P37" s="148"/>
      <c r="Q37" s="148">
        <v>3</v>
      </c>
      <c r="R37" s="148"/>
      <c r="S37" s="148"/>
      <c r="T37" s="148"/>
      <c r="U37" s="148"/>
      <c r="V37" s="148">
        <v>2</v>
      </c>
      <c r="W37" s="148"/>
      <c r="X37" s="148"/>
      <c r="Y37" s="148">
        <v>1</v>
      </c>
      <c r="Z37" s="148"/>
      <c r="AA37" s="148"/>
      <c r="AB37" s="148">
        <v>1</v>
      </c>
      <c r="AC37" s="148"/>
      <c r="AD37" s="148"/>
      <c r="AE37" s="148"/>
      <c r="AF37" s="148">
        <v>1</v>
      </c>
      <c r="AG37" s="148"/>
      <c r="AH37" s="148"/>
      <c r="AI37" s="148">
        <v>2</v>
      </c>
      <c r="AJ37" s="148"/>
      <c r="AK37" s="148">
        <v>2</v>
      </c>
      <c r="AL37" s="148"/>
      <c r="AM37" s="148">
        <v>1</v>
      </c>
      <c r="AN37" s="148"/>
      <c r="AO37" s="148"/>
      <c r="AP37" s="148">
        <v>1</v>
      </c>
      <c r="AQ37" s="148"/>
      <c r="AR37" s="148"/>
      <c r="AS37" s="63">
        <f t="shared" si="4"/>
        <v>-22</v>
      </c>
      <c r="AT37" s="64" t="str">
        <f t="shared" si="5"/>
        <v>Compatible</v>
      </c>
      <c r="AU37" s="2"/>
    </row>
    <row r="38" spans="1:47" s="1" customFormat="1" ht="27" customHeight="1" x14ac:dyDescent="0.25">
      <c r="A38" s="184"/>
      <c r="B38" s="186"/>
      <c r="C38" s="174"/>
      <c r="D38" s="62" t="str">
        <f>+'Matriz Identificación con proye'!S6</f>
        <v>Imprimación y colocación de concreto asfáltico</v>
      </c>
      <c r="E38" s="148">
        <v>-1</v>
      </c>
      <c r="F38" s="148"/>
      <c r="G38" s="148">
        <v>2</v>
      </c>
      <c r="H38" s="148"/>
      <c r="I38" s="148"/>
      <c r="J38" s="148"/>
      <c r="K38" s="148"/>
      <c r="L38" s="148">
        <v>2</v>
      </c>
      <c r="M38" s="148"/>
      <c r="N38" s="148"/>
      <c r="O38" s="148"/>
      <c r="P38" s="148"/>
      <c r="Q38" s="148">
        <v>1</v>
      </c>
      <c r="R38" s="148"/>
      <c r="S38" s="148"/>
      <c r="T38" s="148"/>
      <c r="U38" s="148"/>
      <c r="V38" s="148">
        <v>4</v>
      </c>
      <c r="W38" s="148"/>
      <c r="X38" s="148"/>
      <c r="Y38" s="148">
        <v>4</v>
      </c>
      <c r="Z38" s="148"/>
      <c r="AA38" s="148"/>
      <c r="AB38" s="148">
        <v>4</v>
      </c>
      <c r="AC38" s="148"/>
      <c r="AD38" s="148"/>
      <c r="AE38" s="148"/>
      <c r="AF38" s="148">
        <v>1</v>
      </c>
      <c r="AG38" s="148"/>
      <c r="AH38" s="148"/>
      <c r="AI38" s="148">
        <v>2</v>
      </c>
      <c r="AJ38" s="148"/>
      <c r="AK38" s="148">
        <v>2</v>
      </c>
      <c r="AL38" s="148"/>
      <c r="AM38" s="148">
        <v>4</v>
      </c>
      <c r="AN38" s="148"/>
      <c r="AO38" s="148"/>
      <c r="AP38" s="148">
        <v>1</v>
      </c>
      <c r="AQ38" s="148"/>
      <c r="AR38" s="148"/>
      <c r="AS38" s="63">
        <f t="shared" si="4"/>
        <v>-33</v>
      </c>
      <c r="AT38" s="64" t="str">
        <f t="shared" si="5"/>
        <v>Moderado</v>
      </c>
      <c r="AU38" s="2"/>
    </row>
    <row r="39" spans="1:47" s="1" customFormat="1" ht="39.75" customHeight="1" x14ac:dyDescent="0.25">
      <c r="A39" s="184"/>
      <c r="B39" s="186"/>
      <c r="C39" s="174"/>
      <c r="D39" s="62" t="str">
        <f>+'Matriz Identificación con proye'!Y6</f>
        <v>Operación, transporte y mantenimiento correctivo de maquinaria y equipos</v>
      </c>
      <c r="E39" s="148">
        <v>-1</v>
      </c>
      <c r="F39" s="148"/>
      <c r="G39" s="148">
        <v>2</v>
      </c>
      <c r="H39" s="148"/>
      <c r="I39" s="148"/>
      <c r="J39" s="148"/>
      <c r="K39" s="148"/>
      <c r="L39" s="148">
        <v>1</v>
      </c>
      <c r="M39" s="148"/>
      <c r="N39" s="148"/>
      <c r="O39" s="148"/>
      <c r="P39" s="148"/>
      <c r="Q39" s="148">
        <v>3</v>
      </c>
      <c r="R39" s="148"/>
      <c r="S39" s="148"/>
      <c r="T39" s="148"/>
      <c r="U39" s="148"/>
      <c r="V39" s="148">
        <v>2</v>
      </c>
      <c r="W39" s="148"/>
      <c r="X39" s="148"/>
      <c r="Y39" s="148">
        <v>1</v>
      </c>
      <c r="Z39" s="148"/>
      <c r="AA39" s="148"/>
      <c r="AB39" s="148">
        <v>1</v>
      </c>
      <c r="AC39" s="148"/>
      <c r="AD39" s="148"/>
      <c r="AE39" s="148"/>
      <c r="AF39" s="148">
        <v>1</v>
      </c>
      <c r="AG39" s="148"/>
      <c r="AH39" s="148"/>
      <c r="AI39" s="148">
        <v>2</v>
      </c>
      <c r="AJ39" s="148"/>
      <c r="AK39" s="148">
        <v>2</v>
      </c>
      <c r="AL39" s="148"/>
      <c r="AM39" s="148">
        <v>1</v>
      </c>
      <c r="AN39" s="148"/>
      <c r="AO39" s="148"/>
      <c r="AP39" s="148">
        <v>1</v>
      </c>
      <c r="AQ39" s="148"/>
      <c r="AR39" s="148"/>
      <c r="AS39" s="63">
        <f t="shared" si="4"/>
        <v>-22</v>
      </c>
      <c r="AT39" s="64" t="str">
        <f t="shared" si="5"/>
        <v>Compatible</v>
      </c>
      <c r="AU39" s="2"/>
    </row>
    <row r="40" spans="1:47" s="117" customFormat="1" ht="39.75" customHeight="1" x14ac:dyDescent="0.25">
      <c r="A40" s="184"/>
      <c r="B40" s="186"/>
      <c r="C40" s="174"/>
      <c r="D40" s="62" t="str">
        <f>+'Matriz Identificación con proye'!AA6</f>
        <v>Manejo de combustibles, aceites y lubricantes y otras sustancias químicas</v>
      </c>
      <c r="E40" s="148">
        <v>-1</v>
      </c>
      <c r="F40" s="148"/>
      <c r="G40" s="148">
        <v>4</v>
      </c>
      <c r="H40" s="148"/>
      <c r="I40" s="148"/>
      <c r="J40" s="148"/>
      <c r="K40" s="148"/>
      <c r="L40" s="148">
        <v>2</v>
      </c>
      <c r="M40" s="148"/>
      <c r="N40" s="148"/>
      <c r="O40" s="148"/>
      <c r="P40" s="148"/>
      <c r="Q40" s="148">
        <v>4</v>
      </c>
      <c r="R40" s="148"/>
      <c r="S40" s="148"/>
      <c r="T40" s="148"/>
      <c r="U40" s="148"/>
      <c r="V40" s="148">
        <v>4</v>
      </c>
      <c r="W40" s="148"/>
      <c r="X40" s="148"/>
      <c r="Y40" s="148">
        <v>2</v>
      </c>
      <c r="Z40" s="148"/>
      <c r="AA40" s="148"/>
      <c r="AB40" s="148">
        <v>4</v>
      </c>
      <c r="AC40" s="148"/>
      <c r="AD40" s="148"/>
      <c r="AE40" s="148"/>
      <c r="AF40" s="148">
        <v>1</v>
      </c>
      <c r="AG40" s="148"/>
      <c r="AH40" s="148"/>
      <c r="AI40" s="148">
        <v>2</v>
      </c>
      <c r="AJ40" s="148"/>
      <c r="AK40" s="148">
        <v>2</v>
      </c>
      <c r="AL40" s="148"/>
      <c r="AM40" s="148">
        <v>4</v>
      </c>
      <c r="AN40" s="148"/>
      <c r="AO40" s="148"/>
      <c r="AP40" s="148">
        <v>2</v>
      </c>
      <c r="AQ40" s="148"/>
      <c r="AR40" s="148"/>
      <c r="AS40" s="101">
        <f t="shared" ref="AS40" si="6">+E40*(3*G40+2*L40+Q40+V40+Y40+AB40+AF40+AI40+AK40+AM40+AP40)</f>
        <v>-41</v>
      </c>
      <c r="AT40" s="64" t="str">
        <f t="shared" ref="AT40" si="7">IF(AND(AS40&lt;0,AS40&gt;=-25),"Compatible",IF(AND(AS40&lt;=-26,AS40&gt;=-50),"Moderado",IF(AND(AS40&lt;=-51,AS40&gt;=-75),"Severo",IF(AND(AS40&lt;=-76,AS40&gt;=-100),"Crítico",IF(AND(AS40&gt;0,AS40&lt;=100),"Imp Positivo","")))))</f>
        <v>Moderado</v>
      </c>
      <c r="AU40" s="116"/>
    </row>
    <row r="41" spans="1:47" s="1" customFormat="1" ht="30" customHeight="1" x14ac:dyDescent="0.25">
      <c r="A41" s="184"/>
      <c r="B41" s="186"/>
      <c r="C41" s="174"/>
      <c r="D41" s="62" t="str">
        <f>+'Matriz Identificación con proye'!AC6</f>
        <v>manejo, Transporte y disposición de residuo sólidos</v>
      </c>
      <c r="E41" s="148">
        <v>-1</v>
      </c>
      <c r="F41" s="148"/>
      <c r="G41" s="148">
        <v>2</v>
      </c>
      <c r="H41" s="148"/>
      <c r="I41" s="148"/>
      <c r="J41" s="148"/>
      <c r="K41" s="148"/>
      <c r="L41" s="148">
        <v>2</v>
      </c>
      <c r="M41" s="148"/>
      <c r="N41" s="148"/>
      <c r="O41" s="148"/>
      <c r="P41" s="148"/>
      <c r="Q41" s="148">
        <v>1</v>
      </c>
      <c r="R41" s="148"/>
      <c r="S41" s="148"/>
      <c r="T41" s="148"/>
      <c r="U41" s="148"/>
      <c r="V41" s="148">
        <v>4</v>
      </c>
      <c r="W41" s="148"/>
      <c r="X41" s="148"/>
      <c r="Y41" s="148">
        <v>4</v>
      </c>
      <c r="Z41" s="148"/>
      <c r="AA41" s="148"/>
      <c r="AB41" s="148">
        <v>4</v>
      </c>
      <c r="AC41" s="148"/>
      <c r="AD41" s="148"/>
      <c r="AE41" s="148"/>
      <c r="AF41" s="148">
        <v>1</v>
      </c>
      <c r="AG41" s="148"/>
      <c r="AH41" s="148"/>
      <c r="AI41" s="148">
        <v>2</v>
      </c>
      <c r="AJ41" s="148"/>
      <c r="AK41" s="148">
        <v>2</v>
      </c>
      <c r="AL41" s="148"/>
      <c r="AM41" s="148">
        <v>4</v>
      </c>
      <c r="AN41" s="148"/>
      <c r="AO41" s="148"/>
      <c r="AP41" s="148">
        <v>1</v>
      </c>
      <c r="AQ41" s="148"/>
      <c r="AR41" s="148"/>
      <c r="AS41" s="63">
        <f t="shared" si="4"/>
        <v>-33</v>
      </c>
      <c r="AT41" s="64" t="str">
        <f t="shared" si="5"/>
        <v>Moderado</v>
      </c>
      <c r="AU41" s="2"/>
    </row>
    <row r="42" spans="1:47" s="1" customFormat="1" ht="30" customHeight="1" x14ac:dyDescent="0.25">
      <c r="A42" s="184"/>
      <c r="B42" s="186"/>
      <c r="C42" s="174"/>
      <c r="D42" s="62" t="str">
        <f>+'Matriz Identificación con proye'!AD6</f>
        <v>Mantenimiento del sistema y sus elementos</v>
      </c>
      <c r="E42" s="148">
        <v>-1</v>
      </c>
      <c r="F42" s="148"/>
      <c r="G42" s="148">
        <v>1</v>
      </c>
      <c r="H42" s="148"/>
      <c r="I42" s="148"/>
      <c r="J42" s="148"/>
      <c r="K42" s="148"/>
      <c r="L42" s="148">
        <v>1</v>
      </c>
      <c r="M42" s="148"/>
      <c r="N42" s="148"/>
      <c r="O42" s="148"/>
      <c r="P42" s="148"/>
      <c r="Q42" s="148">
        <v>3</v>
      </c>
      <c r="R42" s="148"/>
      <c r="S42" s="148"/>
      <c r="T42" s="148"/>
      <c r="U42" s="148"/>
      <c r="V42" s="148">
        <v>1</v>
      </c>
      <c r="W42" s="148"/>
      <c r="X42" s="148"/>
      <c r="Y42" s="148">
        <v>1</v>
      </c>
      <c r="Z42" s="148"/>
      <c r="AA42" s="148"/>
      <c r="AB42" s="148">
        <v>1</v>
      </c>
      <c r="AC42" s="148"/>
      <c r="AD42" s="148"/>
      <c r="AE42" s="148"/>
      <c r="AF42" s="148">
        <v>1</v>
      </c>
      <c r="AG42" s="148"/>
      <c r="AH42" s="148"/>
      <c r="AI42" s="148">
        <v>2</v>
      </c>
      <c r="AJ42" s="148"/>
      <c r="AK42" s="148">
        <v>1</v>
      </c>
      <c r="AL42" s="148"/>
      <c r="AM42" s="148">
        <v>1</v>
      </c>
      <c r="AN42" s="148"/>
      <c r="AO42" s="148"/>
      <c r="AP42" s="148">
        <v>1</v>
      </c>
      <c r="AQ42" s="148"/>
      <c r="AR42" s="148"/>
      <c r="AS42" s="63">
        <f t="shared" si="4"/>
        <v>-17</v>
      </c>
      <c r="AT42" s="64" t="str">
        <f t="shared" si="5"/>
        <v>Compatible</v>
      </c>
      <c r="AU42" s="2"/>
    </row>
    <row r="43" spans="1:47" s="1" customFormat="1" ht="30" customHeight="1" x14ac:dyDescent="0.25">
      <c r="A43" s="184" t="s">
        <v>115</v>
      </c>
      <c r="B43" s="189" t="s">
        <v>113</v>
      </c>
      <c r="C43" s="174" t="s">
        <v>114</v>
      </c>
      <c r="D43" s="62" t="str">
        <f>'Matriz Identificación con proye'!G6</f>
        <v>Instalación de infraestructura temporal</v>
      </c>
      <c r="E43" s="148">
        <v>-1</v>
      </c>
      <c r="F43" s="148"/>
      <c r="G43" s="148">
        <v>2</v>
      </c>
      <c r="H43" s="148"/>
      <c r="I43" s="148"/>
      <c r="J43" s="148"/>
      <c r="K43" s="148"/>
      <c r="L43" s="148">
        <v>1</v>
      </c>
      <c r="M43" s="148"/>
      <c r="N43" s="148"/>
      <c r="O43" s="148"/>
      <c r="P43" s="148"/>
      <c r="Q43" s="148">
        <v>2</v>
      </c>
      <c r="R43" s="148"/>
      <c r="S43" s="148"/>
      <c r="T43" s="148"/>
      <c r="U43" s="148"/>
      <c r="V43" s="148">
        <v>1</v>
      </c>
      <c r="W43" s="148"/>
      <c r="X43" s="148"/>
      <c r="Y43" s="148">
        <v>2</v>
      </c>
      <c r="Z43" s="148"/>
      <c r="AA43" s="148"/>
      <c r="AB43" s="148">
        <v>1</v>
      </c>
      <c r="AC43" s="148"/>
      <c r="AD43" s="148"/>
      <c r="AE43" s="148"/>
      <c r="AF43" s="148">
        <v>2</v>
      </c>
      <c r="AG43" s="148"/>
      <c r="AH43" s="148"/>
      <c r="AI43" s="148">
        <v>2</v>
      </c>
      <c r="AJ43" s="148"/>
      <c r="AK43" s="148">
        <v>2</v>
      </c>
      <c r="AL43" s="148"/>
      <c r="AM43" s="148">
        <v>1</v>
      </c>
      <c r="AN43" s="148"/>
      <c r="AO43" s="148"/>
      <c r="AP43" s="148">
        <v>1</v>
      </c>
      <c r="AQ43" s="148"/>
      <c r="AR43" s="148"/>
      <c r="AS43" s="63">
        <f t="shared" si="4"/>
        <v>-22</v>
      </c>
      <c r="AT43" s="64" t="str">
        <f t="shared" si="5"/>
        <v>Compatible</v>
      </c>
      <c r="AU43" s="2"/>
    </row>
    <row r="44" spans="1:47" s="1" customFormat="1" ht="30" customHeight="1" x14ac:dyDescent="0.25">
      <c r="A44" s="184"/>
      <c r="B44" s="189"/>
      <c r="C44" s="174"/>
      <c r="D44" s="62" t="str">
        <f>'Matriz Identificación con proye'!I6</f>
        <v>Tratamientos silviculturales</v>
      </c>
      <c r="E44" s="148">
        <v>-1</v>
      </c>
      <c r="F44" s="148"/>
      <c r="G44" s="148">
        <v>4</v>
      </c>
      <c r="H44" s="148"/>
      <c r="I44" s="148"/>
      <c r="J44" s="148"/>
      <c r="K44" s="148"/>
      <c r="L44" s="148">
        <v>2</v>
      </c>
      <c r="M44" s="148"/>
      <c r="N44" s="148"/>
      <c r="O44" s="148"/>
      <c r="P44" s="148"/>
      <c r="Q44" s="148">
        <v>4</v>
      </c>
      <c r="R44" s="148"/>
      <c r="S44" s="148"/>
      <c r="T44" s="148"/>
      <c r="U44" s="148"/>
      <c r="V44" s="148">
        <v>4</v>
      </c>
      <c r="W44" s="148"/>
      <c r="X44" s="148"/>
      <c r="Y44" s="148">
        <v>4</v>
      </c>
      <c r="Z44" s="148"/>
      <c r="AA44" s="148"/>
      <c r="AB44" s="148">
        <v>4</v>
      </c>
      <c r="AC44" s="148"/>
      <c r="AD44" s="148"/>
      <c r="AE44" s="148"/>
      <c r="AF44" s="148">
        <v>4</v>
      </c>
      <c r="AG44" s="148"/>
      <c r="AH44" s="148"/>
      <c r="AI44" s="148">
        <v>1</v>
      </c>
      <c r="AJ44" s="148"/>
      <c r="AK44" s="148">
        <v>2</v>
      </c>
      <c r="AL44" s="148"/>
      <c r="AM44" s="148">
        <v>4</v>
      </c>
      <c r="AN44" s="148"/>
      <c r="AO44" s="148"/>
      <c r="AP44" s="148">
        <v>4</v>
      </c>
      <c r="AQ44" s="148"/>
      <c r="AR44" s="148"/>
      <c r="AS44" s="63">
        <f t="shared" si="4"/>
        <v>-47</v>
      </c>
      <c r="AT44" s="66" t="str">
        <f t="shared" si="5"/>
        <v>Moderado</v>
      </c>
      <c r="AU44" s="2"/>
    </row>
    <row r="45" spans="1:47" s="1" customFormat="1" ht="30" customHeight="1" x14ac:dyDescent="0.25">
      <c r="A45" s="184"/>
      <c r="B45" s="189"/>
      <c r="C45" s="174"/>
      <c r="D45" s="62" t="str">
        <f>'Matriz Identificación con proye'!J6</f>
        <v xml:space="preserve">Desmonte, descapote y limpieza </v>
      </c>
      <c r="E45" s="148">
        <v>-1</v>
      </c>
      <c r="F45" s="148"/>
      <c r="G45" s="148">
        <v>2</v>
      </c>
      <c r="H45" s="148"/>
      <c r="I45" s="148"/>
      <c r="J45" s="148"/>
      <c r="K45" s="148"/>
      <c r="L45" s="148">
        <v>2</v>
      </c>
      <c r="M45" s="148"/>
      <c r="N45" s="148"/>
      <c r="O45" s="148"/>
      <c r="P45" s="148"/>
      <c r="Q45" s="148">
        <v>4</v>
      </c>
      <c r="R45" s="148"/>
      <c r="S45" s="148"/>
      <c r="T45" s="148"/>
      <c r="U45" s="148"/>
      <c r="V45" s="148">
        <v>4</v>
      </c>
      <c r="W45" s="148"/>
      <c r="X45" s="148"/>
      <c r="Y45" s="148">
        <v>4</v>
      </c>
      <c r="Z45" s="148"/>
      <c r="AA45" s="148"/>
      <c r="AB45" s="148">
        <v>4</v>
      </c>
      <c r="AC45" s="148"/>
      <c r="AD45" s="148"/>
      <c r="AE45" s="148"/>
      <c r="AF45" s="148">
        <v>4</v>
      </c>
      <c r="AG45" s="148"/>
      <c r="AH45" s="148"/>
      <c r="AI45" s="148">
        <v>1</v>
      </c>
      <c r="AJ45" s="148"/>
      <c r="AK45" s="148">
        <v>2</v>
      </c>
      <c r="AL45" s="148"/>
      <c r="AM45" s="148">
        <v>4</v>
      </c>
      <c r="AN45" s="148"/>
      <c r="AO45" s="148"/>
      <c r="AP45" s="148">
        <v>4</v>
      </c>
      <c r="AQ45" s="148"/>
      <c r="AR45" s="148"/>
      <c r="AS45" s="63">
        <f t="shared" si="4"/>
        <v>-41</v>
      </c>
      <c r="AT45" s="66" t="str">
        <f t="shared" si="5"/>
        <v>Moderado</v>
      </c>
      <c r="AU45" s="2"/>
    </row>
    <row r="46" spans="1:47" s="1" customFormat="1" ht="30" customHeight="1" x14ac:dyDescent="0.25">
      <c r="A46" s="184"/>
      <c r="B46" s="189"/>
      <c r="C46" s="174"/>
      <c r="D46" s="62" t="str">
        <f>'Matriz Identificación con proye'!K6</f>
        <v>Excavaciones y Movimientos de Tierras</v>
      </c>
      <c r="E46" s="148">
        <v>-1</v>
      </c>
      <c r="F46" s="148"/>
      <c r="G46" s="148">
        <v>1</v>
      </c>
      <c r="H46" s="148"/>
      <c r="I46" s="148"/>
      <c r="J46" s="148"/>
      <c r="K46" s="148"/>
      <c r="L46" s="148">
        <v>1</v>
      </c>
      <c r="M46" s="148"/>
      <c r="N46" s="148"/>
      <c r="O46" s="148"/>
      <c r="P46" s="148"/>
      <c r="Q46" s="148">
        <v>1</v>
      </c>
      <c r="R46" s="148"/>
      <c r="S46" s="148"/>
      <c r="T46" s="148"/>
      <c r="U46" s="148"/>
      <c r="V46" s="148">
        <v>2</v>
      </c>
      <c r="W46" s="148"/>
      <c r="X46" s="148"/>
      <c r="Y46" s="148">
        <v>1</v>
      </c>
      <c r="Z46" s="148"/>
      <c r="AA46" s="148"/>
      <c r="AB46" s="148">
        <v>2</v>
      </c>
      <c r="AC46" s="148"/>
      <c r="AD46" s="148"/>
      <c r="AE46" s="148"/>
      <c r="AF46" s="148">
        <v>1</v>
      </c>
      <c r="AG46" s="148"/>
      <c r="AH46" s="148"/>
      <c r="AI46" s="148">
        <v>1</v>
      </c>
      <c r="AJ46" s="148"/>
      <c r="AK46" s="148">
        <v>2</v>
      </c>
      <c r="AL46" s="148"/>
      <c r="AM46" s="148">
        <v>4</v>
      </c>
      <c r="AN46" s="148"/>
      <c r="AO46" s="148"/>
      <c r="AP46" s="148">
        <v>1</v>
      </c>
      <c r="AQ46" s="148"/>
      <c r="AR46" s="148"/>
      <c r="AS46" s="63">
        <f t="shared" si="4"/>
        <v>-20</v>
      </c>
      <c r="AT46" s="64" t="str">
        <f t="shared" si="5"/>
        <v>Compatible</v>
      </c>
      <c r="AU46" s="2"/>
    </row>
    <row r="47" spans="1:47" s="111" customFormat="1" ht="30" customHeight="1" x14ac:dyDescent="0.25">
      <c r="A47" s="184"/>
      <c r="B47" s="189"/>
      <c r="C47" s="174"/>
      <c r="D47" s="103" t="str">
        <f>+'Matriz Identificación con proye'!N6</f>
        <v>Construcción de edificaciones (Estaciones)</v>
      </c>
      <c r="E47" s="149">
        <v>1</v>
      </c>
      <c r="F47" s="149"/>
      <c r="G47" s="149">
        <v>2</v>
      </c>
      <c r="H47" s="149"/>
      <c r="I47" s="149"/>
      <c r="J47" s="149"/>
      <c r="K47" s="149"/>
      <c r="L47" s="149">
        <v>1</v>
      </c>
      <c r="M47" s="149"/>
      <c r="N47" s="149"/>
      <c r="O47" s="149"/>
      <c r="P47" s="149"/>
      <c r="Q47" s="149">
        <v>3</v>
      </c>
      <c r="R47" s="149"/>
      <c r="S47" s="149"/>
      <c r="T47" s="149"/>
      <c r="U47" s="149"/>
      <c r="V47" s="149">
        <v>4</v>
      </c>
      <c r="W47" s="149"/>
      <c r="X47" s="149"/>
      <c r="Y47" s="149">
        <v>4</v>
      </c>
      <c r="Z47" s="149"/>
      <c r="AA47" s="149"/>
      <c r="AB47" s="149">
        <v>4</v>
      </c>
      <c r="AC47" s="149"/>
      <c r="AD47" s="149"/>
      <c r="AE47" s="149"/>
      <c r="AF47" s="149">
        <v>1</v>
      </c>
      <c r="AG47" s="149"/>
      <c r="AH47" s="149"/>
      <c r="AI47" s="149">
        <v>1</v>
      </c>
      <c r="AJ47" s="149"/>
      <c r="AK47" s="149">
        <v>2</v>
      </c>
      <c r="AL47" s="149"/>
      <c r="AM47" s="149">
        <v>4</v>
      </c>
      <c r="AN47" s="149"/>
      <c r="AO47" s="149"/>
      <c r="AP47" s="149">
        <v>1</v>
      </c>
      <c r="AQ47" s="149"/>
      <c r="AR47" s="149"/>
      <c r="AS47" s="105">
        <f t="shared" ref="AS47" si="8">+E47*(3*G47+2*L47+Q47+V47+Y47+AB47+AF47+AI47+AK47+AM47+AP47)</f>
        <v>32</v>
      </c>
      <c r="AT47" s="106" t="str">
        <f t="shared" ref="AT47" si="9">IF(AND(AS47&lt;0,AS47&gt;=-25),"Compatible",IF(AND(AS47&lt;=-26,AS47&gt;=-50),"Moderado",IF(AND(AS47&lt;=-51,AS47&gt;=-75),"Severo",IF(AND(AS47&lt;=-76,AS47&gt;=-100),"Crítico",IF(AND(AS47&gt;0,AS47&lt;=100),"Imp Positivo","")))))</f>
        <v>Imp Positivo</v>
      </c>
      <c r="AU47" s="110"/>
    </row>
    <row r="48" spans="1:47" s="117" customFormat="1" ht="30" customHeight="1" x14ac:dyDescent="0.25">
      <c r="A48" s="184"/>
      <c r="B48" s="189"/>
      <c r="C48" s="174"/>
      <c r="D48" s="62" t="str">
        <f>+'Matriz Identificación con proye'!O6</f>
        <v>Instalación de Torres (Pilonas)</v>
      </c>
      <c r="E48" s="148">
        <v>1</v>
      </c>
      <c r="F48" s="148"/>
      <c r="G48" s="148">
        <v>2</v>
      </c>
      <c r="H48" s="148"/>
      <c r="I48" s="148"/>
      <c r="J48" s="148"/>
      <c r="K48" s="148"/>
      <c r="L48" s="148">
        <v>1</v>
      </c>
      <c r="M48" s="148"/>
      <c r="N48" s="148"/>
      <c r="O48" s="148"/>
      <c r="P48" s="148"/>
      <c r="Q48" s="148">
        <v>2</v>
      </c>
      <c r="R48" s="148"/>
      <c r="S48" s="148"/>
      <c r="T48" s="148"/>
      <c r="U48" s="148"/>
      <c r="V48" s="148">
        <v>4</v>
      </c>
      <c r="W48" s="148"/>
      <c r="X48" s="148"/>
      <c r="Y48" s="148">
        <v>4</v>
      </c>
      <c r="Z48" s="148"/>
      <c r="AA48" s="148"/>
      <c r="AB48" s="148">
        <v>4</v>
      </c>
      <c r="AC48" s="148"/>
      <c r="AD48" s="148"/>
      <c r="AE48" s="148"/>
      <c r="AF48" s="148">
        <v>1</v>
      </c>
      <c r="AG48" s="148"/>
      <c r="AH48" s="148"/>
      <c r="AI48" s="148">
        <v>1</v>
      </c>
      <c r="AJ48" s="148"/>
      <c r="AK48" s="148">
        <v>2</v>
      </c>
      <c r="AL48" s="148"/>
      <c r="AM48" s="148">
        <v>4</v>
      </c>
      <c r="AN48" s="148"/>
      <c r="AO48" s="148"/>
      <c r="AP48" s="148">
        <v>1</v>
      </c>
      <c r="AQ48" s="148"/>
      <c r="AR48" s="148"/>
      <c r="AS48" s="101">
        <f t="shared" ref="AS48" si="10">+E48*(3*G48+2*L48+Q48+V48+Y48+AB48+AF48+AI48+AK48+AM48+AP48)</f>
        <v>31</v>
      </c>
      <c r="AT48" s="64" t="str">
        <f t="shared" ref="AT48" si="11">IF(AND(AS48&lt;0,AS48&gt;=-25),"Compatible",IF(AND(AS48&lt;=-26,AS48&gt;=-50),"Moderado",IF(AND(AS48&lt;=-51,AS48&gt;=-75),"Severo",IF(AND(AS48&lt;=-76,AS48&gt;=-100),"Crítico",IF(AND(AS48&gt;0,AS48&lt;=100),"Imp Positivo","")))))</f>
        <v>Imp Positivo</v>
      </c>
      <c r="AU48" s="116"/>
    </row>
    <row r="49" spans="1:47" s="1" customFormat="1" ht="30" customHeight="1" x14ac:dyDescent="0.25">
      <c r="A49" s="184"/>
      <c r="B49" s="189"/>
      <c r="C49" s="174"/>
      <c r="D49" s="62" t="str">
        <f>'Matriz Identificación con proye'!M6</f>
        <v xml:space="preserve">Traslado de redes de servicios públicos </v>
      </c>
      <c r="E49" s="148">
        <v>-1</v>
      </c>
      <c r="F49" s="148"/>
      <c r="G49" s="148">
        <v>1</v>
      </c>
      <c r="H49" s="148"/>
      <c r="I49" s="148"/>
      <c r="J49" s="148"/>
      <c r="K49" s="148"/>
      <c r="L49" s="148">
        <v>1</v>
      </c>
      <c r="M49" s="148"/>
      <c r="N49" s="148"/>
      <c r="O49" s="148"/>
      <c r="P49" s="148"/>
      <c r="Q49" s="148">
        <v>3</v>
      </c>
      <c r="R49" s="148"/>
      <c r="S49" s="148"/>
      <c r="T49" s="148"/>
      <c r="U49" s="148"/>
      <c r="V49" s="148">
        <v>1</v>
      </c>
      <c r="W49" s="148"/>
      <c r="X49" s="148"/>
      <c r="Y49" s="148">
        <v>1</v>
      </c>
      <c r="Z49" s="148"/>
      <c r="AA49" s="148"/>
      <c r="AB49" s="148">
        <v>1</v>
      </c>
      <c r="AC49" s="148"/>
      <c r="AD49" s="148"/>
      <c r="AE49" s="148"/>
      <c r="AF49" s="148">
        <v>1</v>
      </c>
      <c r="AG49" s="148"/>
      <c r="AH49" s="148"/>
      <c r="AI49" s="148">
        <v>2</v>
      </c>
      <c r="AJ49" s="148"/>
      <c r="AK49" s="148">
        <v>1</v>
      </c>
      <c r="AL49" s="148"/>
      <c r="AM49" s="148">
        <v>1</v>
      </c>
      <c r="AN49" s="148"/>
      <c r="AO49" s="148"/>
      <c r="AP49" s="148">
        <v>1</v>
      </c>
      <c r="AQ49" s="148"/>
      <c r="AR49" s="148"/>
      <c r="AS49" s="63">
        <f t="shared" si="4"/>
        <v>-17</v>
      </c>
      <c r="AT49" s="64" t="str">
        <f t="shared" si="5"/>
        <v>Compatible</v>
      </c>
      <c r="AU49" s="2"/>
    </row>
    <row r="50" spans="1:47" s="1" customFormat="1" ht="30" customHeight="1" x14ac:dyDescent="0.25">
      <c r="A50" s="184"/>
      <c r="B50" s="189"/>
      <c r="C50" s="174"/>
      <c r="D50" s="62" t="str">
        <f>'Matriz Identificación con proye'!P6</f>
        <v>Manejo y Disposición de RCD</v>
      </c>
      <c r="E50" s="148">
        <v>-1</v>
      </c>
      <c r="F50" s="148"/>
      <c r="G50" s="148">
        <v>1</v>
      </c>
      <c r="H50" s="148"/>
      <c r="I50" s="148"/>
      <c r="J50" s="148"/>
      <c r="K50" s="148"/>
      <c r="L50" s="148">
        <v>1</v>
      </c>
      <c r="M50" s="148"/>
      <c r="N50" s="148"/>
      <c r="O50" s="148"/>
      <c r="P50" s="148"/>
      <c r="Q50" s="148">
        <v>3</v>
      </c>
      <c r="R50" s="148"/>
      <c r="S50" s="148"/>
      <c r="T50" s="148"/>
      <c r="U50" s="148"/>
      <c r="V50" s="148">
        <v>1</v>
      </c>
      <c r="W50" s="148"/>
      <c r="X50" s="148"/>
      <c r="Y50" s="148">
        <v>1</v>
      </c>
      <c r="Z50" s="148"/>
      <c r="AA50" s="148"/>
      <c r="AB50" s="148">
        <v>1</v>
      </c>
      <c r="AC50" s="148"/>
      <c r="AD50" s="148"/>
      <c r="AE50" s="148"/>
      <c r="AF50" s="148">
        <v>1</v>
      </c>
      <c r="AG50" s="148"/>
      <c r="AH50" s="148"/>
      <c r="AI50" s="148">
        <v>2</v>
      </c>
      <c r="AJ50" s="148"/>
      <c r="AK50" s="148">
        <v>1</v>
      </c>
      <c r="AL50" s="148"/>
      <c r="AM50" s="148">
        <v>1</v>
      </c>
      <c r="AN50" s="148"/>
      <c r="AO50" s="148"/>
      <c r="AP50" s="148">
        <v>1</v>
      </c>
      <c r="AQ50" s="148"/>
      <c r="AR50" s="148"/>
      <c r="AS50" s="63">
        <f>+E50*(3*G50+2*L50+Q50+V50+Y50+AB50+AF50+AI50+AK50+AM50+AP50)</f>
        <v>-17</v>
      </c>
      <c r="AT50" s="64" t="str">
        <f>IF(AND(AS50&lt;0,AS50&gt;=-25),"Compatible",IF(AND(AS50&lt;=-26,AS50&gt;=-50),"Moderado",IF(AND(AS50&lt;=-51,AS50&gt;=-75),"Severo",IF(AND(AS50&lt;=-76,AS50&gt;=-100),"Crítico",IF(AND(AS50&gt;0,AS50&lt;=100),"Imp Positivo","")))))</f>
        <v>Compatible</v>
      </c>
      <c r="AU50" s="2"/>
    </row>
    <row r="51" spans="1:47" s="1" customFormat="1" ht="30" customHeight="1" x14ac:dyDescent="0.25">
      <c r="A51" s="184"/>
      <c r="B51" s="189"/>
      <c r="C51" s="174"/>
      <c r="D51" s="62" t="str">
        <f>+'Matriz Identificación con proye'!W6</f>
        <v>Plantación de arbolado</v>
      </c>
      <c r="E51" s="148">
        <v>1</v>
      </c>
      <c r="F51" s="148"/>
      <c r="G51" s="148">
        <v>8</v>
      </c>
      <c r="H51" s="148"/>
      <c r="I51" s="148"/>
      <c r="J51" s="148"/>
      <c r="K51" s="148"/>
      <c r="L51" s="148">
        <v>2</v>
      </c>
      <c r="M51" s="148"/>
      <c r="N51" s="148"/>
      <c r="O51" s="148"/>
      <c r="P51" s="148"/>
      <c r="Q51" s="148">
        <v>4</v>
      </c>
      <c r="R51" s="148"/>
      <c r="S51" s="148"/>
      <c r="T51" s="148"/>
      <c r="U51" s="148"/>
      <c r="V51" s="148">
        <v>4</v>
      </c>
      <c r="W51" s="148"/>
      <c r="X51" s="148"/>
      <c r="Y51" s="148">
        <v>4</v>
      </c>
      <c r="Z51" s="148"/>
      <c r="AA51" s="148"/>
      <c r="AB51" s="148">
        <v>4</v>
      </c>
      <c r="AC51" s="148"/>
      <c r="AD51" s="148"/>
      <c r="AE51" s="148"/>
      <c r="AF51" s="148">
        <v>4</v>
      </c>
      <c r="AG51" s="148"/>
      <c r="AH51" s="148"/>
      <c r="AI51" s="148">
        <v>1</v>
      </c>
      <c r="AJ51" s="148"/>
      <c r="AK51" s="148">
        <v>2</v>
      </c>
      <c r="AL51" s="148"/>
      <c r="AM51" s="148">
        <v>4</v>
      </c>
      <c r="AN51" s="148"/>
      <c r="AO51" s="148"/>
      <c r="AP51" s="148">
        <v>4</v>
      </c>
      <c r="AQ51" s="148"/>
      <c r="AR51" s="148"/>
      <c r="AS51" s="63">
        <f t="shared" ref="AS51:AS52" si="12">+E51*(3*G51+2*L51+Q51+V51+Y51+AB51+AF51+AI51+AK51+AM51+AP51)</f>
        <v>59</v>
      </c>
      <c r="AT51" s="64" t="str">
        <f t="shared" ref="AT51:AT52" si="13">IF(AND(AS51&lt;0,AS51&gt;=-25),"Compatible",IF(AND(AS51&lt;=-26,AS51&gt;=-50),"Moderado",IF(AND(AS51&lt;=-51,AS51&gt;=-75),"Severo",IF(AND(AS51&lt;=-76,AS51&gt;=-100),"Crítico",IF(AND(AS51&gt;0,AS51&lt;=100),"Imp Positivo","")))))</f>
        <v>Imp Positivo</v>
      </c>
      <c r="AU51" s="2"/>
    </row>
    <row r="52" spans="1:47" s="1" customFormat="1" ht="30" customHeight="1" x14ac:dyDescent="0.25">
      <c r="A52" s="184"/>
      <c r="B52" s="189"/>
      <c r="C52" s="174"/>
      <c r="D52" s="62" t="str">
        <f>+'Matriz Identificación con proye'!X6</f>
        <v>Implementación de Sistemas SUDS</v>
      </c>
      <c r="E52" s="148">
        <v>1</v>
      </c>
      <c r="F52" s="148"/>
      <c r="G52" s="148">
        <v>8</v>
      </c>
      <c r="H52" s="148"/>
      <c r="I52" s="148"/>
      <c r="J52" s="148"/>
      <c r="K52" s="148"/>
      <c r="L52" s="148">
        <v>2</v>
      </c>
      <c r="M52" s="148"/>
      <c r="N52" s="148"/>
      <c r="O52" s="148"/>
      <c r="P52" s="148"/>
      <c r="Q52" s="148">
        <v>4</v>
      </c>
      <c r="R52" s="148"/>
      <c r="S52" s="148"/>
      <c r="T52" s="148"/>
      <c r="U52" s="148"/>
      <c r="V52" s="148">
        <v>4</v>
      </c>
      <c r="W52" s="148"/>
      <c r="X52" s="148"/>
      <c r="Y52" s="148">
        <v>4</v>
      </c>
      <c r="Z52" s="148"/>
      <c r="AA52" s="148"/>
      <c r="AB52" s="148">
        <v>4</v>
      </c>
      <c r="AC52" s="148"/>
      <c r="AD52" s="148"/>
      <c r="AE52" s="148"/>
      <c r="AF52" s="148">
        <v>4</v>
      </c>
      <c r="AG52" s="148"/>
      <c r="AH52" s="148"/>
      <c r="AI52" s="148">
        <v>1</v>
      </c>
      <c r="AJ52" s="148"/>
      <c r="AK52" s="148">
        <v>2</v>
      </c>
      <c r="AL52" s="148"/>
      <c r="AM52" s="148">
        <v>4</v>
      </c>
      <c r="AN52" s="148"/>
      <c r="AO52" s="148"/>
      <c r="AP52" s="148">
        <v>4</v>
      </c>
      <c r="AQ52" s="148"/>
      <c r="AR52" s="148"/>
      <c r="AS52" s="63">
        <f t="shared" si="12"/>
        <v>59</v>
      </c>
      <c r="AT52" s="64" t="str">
        <f t="shared" si="13"/>
        <v>Imp Positivo</v>
      </c>
      <c r="AU52" s="2"/>
    </row>
    <row r="53" spans="1:47" ht="27.75" customHeight="1" x14ac:dyDescent="0.25">
      <c r="A53" s="184"/>
      <c r="B53" s="189"/>
      <c r="C53" s="174"/>
      <c r="D53" s="62" t="str">
        <f>'Matriz Identificación con proye'!V6</f>
        <v>Empradización</v>
      </c>
      <c r="E53" s="148">
        <v>1</v>
      </c>
      <c r="F53" s="148"/>
      <c r="G53" s="148">
        <v>8</v>
      </c>
      <c r="H53" s="148"/>
      <c r="I53" s="148"/>
      <c r="J53" s="148"/>
      <c r="K53" s="148"/>
      <c r="L53" s="148">
        <v>2</v>
      </c>
      <c r="M53" s="148"/>
      <c r="N53" s="148"/>
      <c r="O53" s="148"/>
      <c r="P53" s="148"/>
      <c r="Q53" s="148">
        <v>4</v>
      </c>
      <c r="R53" s="148"/>
      <c r="S53" s="148"/>
      <c r="T53" s="148"/>
      <c r="U53" s="148"/>
      <c r="V53" s="148">
        <v>4</v>
      </c>
      <c r="W53" s="148"/>
      <c r="X53" s="148"/>
      <c r="Y53" s="148">
        <v>4</v>
      </c>
      <c r="Z53" s="148"/>
      <c r="AA53" s="148"/>
      <c r="AB53" s="148">
        <v>4</v>
      </c>
      <c r="AC53" s="148"/>
      <c r="AD53" s="148"/>
      <c r="AE53" s="148"/>
      <c r="AF53" s="148">
        <v>4</v>
      </c>
      <c r="AG53" s="148"/>
      <c r="AH53" s="148"/>
      <c r="AI53" s="148">
        <v>1</v>
      </c>
      <c r="AJ53" s="148"/>
      <c r="AK53" s="148">
        <v>2</v>
      </c>
      <c r="AL53" s="148"/>
      <c r="AM53" s="148">
        <v>4</v>
      </c>
      <c r="AN53" s="148"/>
      <c r="AO53" s="148"/>
      <c r="AP53" s="148">
        <v>4</v>
      </c>
      <c r="AQ53" s="148"/>
      <c r="AR53" s="148"/>
      <c r="AS53" s="63">
        <f>+E53*(3*G53+2*L53+Q53+V53+Y53+AB53+AF53+AI53+AK53+AM53+AP53)</f>
        <v>59</v>
      </c>
      <c r="AT53" s="64" t="str">
        <f>IF(AND(AS53&lt;0,AS53&gt;=-25),"Compatible",IF(AND(AS53&lt;=-26,AS53&gt;=-50),"Moderado",IF(AND(AS53&lt;=-51,AS53&gt;=-75),"Severo",IF(AND(AS53&lt;=-76,AS53&gt;=-100),"Crítico",IF(AND(AS53&gt;0,AS53&lt;=100),"Imp Positivo","")))))</f>
        <v>Imp Positivo</v>
      </c>
    </row>
    <row r="54" spans="1:47" s="1" customFormat="1" ht="32.25" customHeight="1" x14ac:dyDescent="0.25">
      <c r="A54" s="44">
        <v>3</v>
      </c>
      <c r="B54" s="190" t="s">
        <v>105</v>
      </c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1"/>
    </row>
    <row r="55" spans="1:47" s="84" customFormat="1" ht="28.5" customHeight="1" x14ac:dyDescent="0.25">
      <c r="A55" s="197" t="s">
        <v>6</v>
      </c>
      <c r="B55" s="185" t="s">
        <v>106</v>
      </c>
      <c r="C55" s="193" t="s">
        <v>117</v>
      </c>
      <c r="D55" s="62" t="str">
        <f>+'Matriz Identificación con proye'!G6</f>
        <v>Instalación de infraestructura temporal</v>
      </c>
      <c r="E55" s="148">
        <v>-1</v>
      </c>
      <c r="F55" s="148"/>
      <c r="G55" s="148">
        <v>1</v>
      </c>
      <c r="H55" s="148"/>
      <c r="I55" s="148"/>
      <c r="J55" s="148"/>
      <c r="K55" s="148"/>
      <c r="L55" s="148">
        <v>1</v>
      </c>
      <c r="M55" s="148"/>
      <c r="N55" s="148"/>
      <c r="O55" s="148"/>
      <c r="P55" s="148"/>
      <c r="Q55" s="148">
        <v>3</v>
      </c>
      <c r="R55" s="148"/>
      <c r="S55" s="148"/>
      <c r="T55" s="148"/>
      <c r="U55" s="148"/>
      <c r="V55" s="148">
        <v>1</v>
      </c>
      <c r="W55" s="148"/>
      <c r="X55" s="148"/>
      <c r="Y55" s="148">
        <v>1</v>
      </c>
      <c r="Z55" s="148"/>
      <c r="AA55" s="148"/>
      <c r="AB55" s="148">
        <v>1</v>
      </c>
      <c r="AC55" s="148"/>
      <c r="AD55" s="148"/>
      <c r="AE55" s="148"/>
      <c r="AF55" s="148">
        <v>1</v>
      </c>
      <c r="AG55" s="148"/>
      <c r="AH55" s="148"/>
      <c r="AI55" s="148">
        <v>2</v>
      </c>
      <c r="AJ55" s="148"/>
      <c r="AK55" s="148">
        <v>1</v>
      </c>
      <c r="AL55" s="148"/>
      <c r="AM55" s="148">
        <v>1</v>
      </c>
      <c r="AN55" s="148"/>
      <c r="AO55" s="148"/>
      <c r="AP55" s="148">
        <v>1</v>
      </c>
      <c r="AQ55" s="148"/>
      <c r="AR55" s="148"/>
      <c r="AS55" s="80">
        <f t="shared" ref="AS55:AS57" si="14">+E55*(3*G55+2*L55+Q55+V55+Y55+AB55+AF55+AI55+AK55+AM55+AP55)</f>
        <v>-17</v>
      </c>
      <c r="AT55" s="64" t="str">
        <f t="shared" ref="AT55:AT57" si="15">IF(AND(AS55&lt;0,AS55&gt;=-25),"Compatible",IF(AND(AS55&lt;=-26,AS55&gt;=-50),"Moderado",IF(AND(AS55&lt;=-51,AS55&gt;=-75),"Severo",IF(AND(AS55&lt;=-76,AS55&gt;=-100),"Crítico",IF(AND(AS55&gt;0,AS55&lt;=100),"Imp Positivo","")))))</f>
        <v>Compatible</v>
      </c>
      <c r="AU55" s="2"/>
    </row>
    <row r="56" spans="1:47" s="84" customFormat="1" ht="28.5" customHeight="1" x14ac:dyDescent="0.25">
      <c r="A56" s="198"/>
      <c r="B56" s="186"/>
      <c r="C56" s="194"/>
      <c r="D56" s="62" t="str">
        <f>+'Matriz Identificación con proye'!I6</f>
        <v>Tratamientos silviculturales</v>
      </c>
      <c r="E56" s="148">
        <v>-1</v>
      </c>
      <c r="F56" s="148"/>
      <c r="G56" s="148">
        <v>1</v>
      </c>
      <c r="H56" s="148"/>
      <c r="I56" s="148"/>
      <c r="J56" s="148"/>
      <c r="K56" s="148"/>
      <c r="L56" s="148">
        <v>1</v>
      </c>
      <c r="M56" s="148"/>
      <c r="N56" s="148"/>
      <c r="O56" s="148"/>
      <c r="P56" s="148"/>
      <c r="Q56" s="148">
        <v>3</v>
      </c>
      <c r="R56" s="148"/>
      <c r="S56" s="148"/>
      <c r="T56" s="148"/>
      <c r="U56" s="148"/>
      <c r="V56" s="148">
        <v>1</v>
      </c>
      <c r="W56" s="148"/>
      <c r="X56" s="148"/>
      <c r="Y56" s="148">
        <v>1</v>
      </c>
      <c r="Z56" s="148"/>
      <c r="AA56" s="148"/>
      <c r="AB56" s="148">
        <v>1</v>
      </c>
      <c r="AC56" s="148"/>
      <c r="AD56" s="148"/>
      <c r="AE56" s="148"/>
      <c r="AF56" s="148">
        <v>1</v>
      </c>
      <c r="AG56" s="148"/>
      <c r="AH56" s="148"/>
      <c r="AI56" s="148">
        <v>2</v>
      </c>
      <c r="AJ56" s="148"/>
      <c r="AK56" s="148">
        <v>1</v>
      </c>
      <c r="AL56" s="148"/>
      <c r="AM56" s="148">
        <v>1</v>
      </c>
      <c r="AN56" s="148"/>
      <c r="AO56" s="148"/>
      <c r="AP56" s="148">
        <v>1</v>
      </c>
      <c r="AQ56" s="148"/>
      <c r="AR56" s="148"/>
      <c r="AS56" s="80">
        <f t="shared" si="14"/>
        <v>-17</v>
      </c>
      <c r="AT56" s="64" t="str">
        <f t="shared" si="15"/>
        <v>Compatible</v>
      </c>
      <c r="AU56" s="2"/>
    </row>
    <row r="57" spans="1:47" s="84" customFormat="1" ht="28.5" customHeight="1" x14ac:dyDescent="0.25">
      <c r="A57" s="198"/>
      <c r="B57" s="186"/>
      <c r="C57" s="194"/>
      <c r="D57" s="62" t="str">
        <f>+'Matriz Identificación con proye'!J6</f>
        <v xml:space="preserve">Desmonte, descapote y limpieza </v>
      </c>
      <c r="E57" s="148">
        <v>-1</v>
      </c>
      <c r="F57" s="148"/>
      <c r="G57" s="148">
        <v>1</v>
      </c>
      <c r="H57" s="148"/>
      <c r="I57" s="148"/>
      <c r="J57" s="148"/>
      <c r="K57" s="148"/>
      <c r="L57" s="148">
        <v>1</v>
      </c>
      <c r="M57" s="148"/>
      <c r="N57" s="148"/>
      <c r="O57" s="148"/>
      <c r="P57" s="148"/>
      <c r="Q57" s="148">
        <v>3</v>
      </c>
      <c r="R57" s="148"/>
      <c r="S57" s="148"/>
      <c r="T57" s="148"/>
      <c r="U57" s="148"/>
      <c r="V57" s="148">
        <v>1</v>
      </c>
      <c r="W57" s="148"/>
      <c r="X57" s="148"/>
      <c r="Y57" s="148">
        <v>1</v>
      </c>
      <c r="Z57" s="148"/>
      <c r="AA57" s="148"/>
      <c r="AB57" s="148">
        <v>1</v>
      </c>
      <c r="AC57" s="148"/>
      <c r="AD57" s="148"/>
      <c r="AE57" s="148"/>
      <c r="AF57" s="148">
        <v>1</v>
      </c>
      <c r="AG57" s="148"/>
      <c r="AH57" s="148"/>
      <c r="AI57" s="148">
        <v>2</v>
      </c>
      <c r="AJ57" s="148"/>
      <c r="AK57" s="148">
        <v>1</v>
      </c>
      <c r="AL57" s="148"/>
      <c r="AM57" s="148">
        <v>1</v>
      </c>
      <c r="AN57" s="148"/>
      <c r="AO57" s="148"/>
      <c r="AP57" s="148">
        <v>1</v>
      </c>
      <c r="AQ57" s="148"/>
      <c r="AR57" s="148"/>
      <c r="AS57" s="80">
        <f t="shared" si="14"/>
        <v>-17</v>
      </c>
      <c r="AT57" s="64" t="str">
        <f t="shared" si="15"/>
        <v>Compatible</v>
      </c>
      <c r="AU57" s="2"/>
    </row>
    <row r="58" spans="1:47" s="84" customFormat="1" ht="28.5" customHeight="1" x14ac:dyDescent="0.25">
      <c r="A58" s="198"/>
      <c r="B58" s="186"/>
      <c r="C58" s="194"/>
      <c r="D58" s="62" t="str">
        <f>+'Matriz Identificación con proye'!K6</f>
        <v>Excavaciones y Movimientos de Tierras</v>
      </c>
      <c r="E58" s="148">
        <v>-1</v>
      </c>
      <c r="F58" s="148"/>
      <c r="G58" s="148">
        <v>1</v>
      </c>
      <c r="H58" s="148"/>
      <c r="I58" s="148"/>
      <c r="J58" s="148"/>
      <c r="K58" s="148"/>
      <c r="L58" s="148">
        <v>1</v>
      </c>
      <c r="M58" s="148"/>
      <c r="N58" s="148"/>
      <c r="O58" s="148"/>
      <c r="P58" s="148"/>
      <c r="Q58" s="148">
        <v>3</v>
      </c>
      <c r="R58" s="148"/>
      <c r="S58" s="148"/>
      <c r="T58" s="148"/>
      <c r="U58" s="148"/>
      <c r="V58" s="148">
        <v>1</v>
      </c>
      <c r="W58" s="148"/>
      <c r="X58" s="148"/>
      <c r="Y58" s="148">
        <v>1</v>
      </c>
      <c r="Z58" s="148"/>
      <c r="AA58" s="148"/>
      <c r="AB58" s="148">
        <v>1</v>
      </c>
      <c r="AC58" s="148"/>
      <c r="AD58" s="148"/>
      <c r="AE58" s="148"/>
      <c r="AF58" s="148">
        <v>1</v>
      </c>
      <c r="AG58" s="148"/>
      <c r="AH58" s="148"/>
      <c r="AI58" s="148">
        <v>2</v>
      </c>
      <c r="AJ58" s="148"/>
      <c r="AK58" s="148">
        <v>2</v>
      </c>
      <c r="AL58" s="148"/>
      <c r="AM58" s="148">
        <v>1</v>
      </c>
      <c r="AN58" s="148"/>
      <c r="AO58" s="148"/>
      <c r="AP58" s="148">
        <v>1</v>
      </c>
      <c r="AQ58" s="148"/>
      <c r="AR58" s="148"/>
      <c r="AS58" s="80">
        <f>+E58*(3*G58+2*L58+Q58+V58+Y58+AB58+AF58+AI58+AK58+AM58+AP58)</f>
        <v>-18</v>
      </c>
      <c r="AT58" s="64" t="str">
        <f>IF(AND(AS58&lt;0,AS58&gt;=-25),"Compatible",IF(AND(AS58&lt;=-26,AS58&gt;=-50),"Moderado",IF(AND(AS58&lt;=-51,AS58&gt;=-75),"Severo",IF(AND(AS58&lt;=-76,AS58&gt;=-100),"Crítico",IF(AND(AS58&gt;0,AS58&lt;=100),"Imp Positivo","")))))</f>
        <v>Compatible</v>
      </c>
      <c r="AU58" s="2"/>
    </row>
    <row r="59" spans="1:47" s="84" customFormat="1" ht="28.5" customHeight="1" x14ac:dyDescent="0.25">
      <c r="A59" s="198"/>
      <c r="B59" s="186"/>
      <c r="C59" s="194"/>
      <c r="D59" s="62" t="str">
        <f>+'Matriz Identificación con proye'!M6</f>
        <v xml:space="preserve">Traslado de redes de servicios públicos </v>
      </c>
      <c r="E59" s="148">
        <v>-1</v>
      </c>
      <c r="F59" s="148"/>
      <c r="G59" s="148">
        <v>1</v>
      </c>
      <c r="H59" s="148"/>
      <c r="I59" s="148"/>
      <c r="J59" s="148"/>
      <c r="K59" s="148"/>
      <c r="L59" s="148">
        <v>1</v>
      </c>
      <c r="M59" s="148"/>
      <c r="N59" s="148"/>
      <c r="O59" s="148"/>
      <c r="P59" s="148"/>
      <c r="Q59" s="148">
        <v>3</v>
      </c>
      <c r="R59" s="148"/>
      <c r="S59" s="148"/>
      <c r="T59" s="148"/>
      <c r="U59" s="148"/>
      <c r="V59" s="148">
        <v>1</v>
      </c>
      <c r="W59" s="148"/>
      <c r="X59" s="148"/>
      <c r="Y59" s="148">
        <v>1</v>
      </c>
      <c r="Z59" s="148"/>
      <c r="AA59" s="148"/>
      <c r="AB59" s="148">
        <v>1</v>
      </c>
      <c r="AC59" s="148"/>
      <c r="AD59" s="148"/>
      <c r="AE59" s="148"/>
      <c r="AF59" s="148">
        <v>1</v>
      </c>
      <c r="AG59" s="148"/>
      <c r="AH59" s="148"/>
      <c r="AI59" s="148">
        <v>2</v>
      </c>
      <c r="AJ59" s="148"/>
      <c r="AK59" s="148">
        <v>2</v>
      </c>
      <c r="AL59" s="148"/>
      <c r="AM59" s="148">
        <v>1</v>
      </c>
      <c r="AN59" s="148"/>
      <c r="AO59" s="148"/>
      <c r="AP59" s="148">
        <v>1</v>
      </c>
      <c r="AQ59" s="148"/>
      <c r="AR59" s="148"/>
      <c r="AS59" s="80">
        <f t="shared" ref="AS59:AS60" si="16">+E59*(3*G59+2*L59+Q59+V59+Y59+AB59+AF59+AI59+AK59+AM59+AP59)</f>
        <v>-18</v>
      </c>
      <c r="AT59" s="64" t="str">
        <f t="shared" ref="AT59:AT61" si="17">IF(AND(AS59&lt;0,AS59&gt;=-25),"Compatible",IF(AND(AS59&lt;=-26,AS59&gt;=-50),"Moderado",IF(AND(AS59&lt;=-51,AS59&gt;=-75),"Severo",IF(AND(AS59&lt;=-76,AS59&gt;=-100),"Crítico",IF(AND(AS59&gt;0,AS59&lt;=100),"Imp Positivo","")))))</f>
        <v>Compatible</v>
      </c>
      <c r="AU59" s="2"/>
    </row>
    <row r="60" spans="1:47" s="84" customFormat="1" ht="28.5" customHeight="1" x14ac:dyDescent="0.25">
      <c r="A60" s="198"/>
      <c r="B60" s="186"/>
      <c r="C60" s="194"/>
      <c r="D60" s="62" t="str">
        <f>+'Matriz Identificación con proye'!Q6</f>
        <v>Rellenos, colocación del material granular</v>
      </c>
      <c r="E60" s="148">
        <v>-1</v>
      </c>
      <c r="F60" s="148"/>
      <c r="G60" s="148">
        <v>1</v>
      </c>
      <c r="H60" s="148"/>
      <c r="I60" s="148"/>
      <c r="J60" s="148"/>
      <c r="K60" s="148"/>
      <c r="L60" s="148">
        <v>1</v>
      </c>
      <c r="M60" s="148"/>
      <c r="N60" s="148"/>
      <c r="O60" s="148"/>
      <c r="P60" s="148"/>
      <c r="Q60" s="148">
        <v>3</v>
      </c>
      <c r="R60" s="148"/>
      <c r="S60" s="148"/>
      <c r="T60" s="148"/>
      <c r="U60" s="148"/>
      <c r="V60" s="148">
        <v>1</v>
      </c>
      <c r="W60" s="148"/>
      <c r="X60" s="148"/>
      <c r="Y60" s="148">
        <v>1</v>
      </c>
      <c r="Z60" s="148"/>
      <c r="AA60" s="148"/>
      <c r="AB60" s="148">
        <v>1</v>
      </c>
      <c r="AC60" s="148"/>
      <c r="AD60" s="148"/>
      <c r="AE60" s="148"/>
      <c r="AF60" s="148">
        <v>1</v>
      </c>
      <c r="AG60" s="148"/>
      <c r="AH60" s="148"/>
      <c r="AI60" s="148">
        <v>2</v>
      </c>
      <c r="AJ60" s="148"/>
      <c r="AK60" s="148">
        <v>2</v>
      </c>
      <c r="AL60" s="148"/>
      <c r="AM60" s="148">
        <v>1</v>
      </c>
      <c r="AN60" s="148"/>
      <c r="AO60" s="148"/>
      <c r="AP60" s="148">
        <v>1</v>
      </c>
      <c r="AQ60" s="148"/>
      <c r="AR60" s="148"/>
      <c r="AS60" s="80">
        <f t="shared" si="16"/>
        <v>-18</v>
      </c>
      <c r="AT60" s="64" t="str">
        <f t="shared" si="17"/>
        <v>Compatible</v>
      </c>
      <c r="AU60" s="2"/>
    </row>
    <row r="61" spans="1:47" s="84" customFormat="1" ht="40.5" customHeight="1" x14ac:dyDescent="0.25">
      <c r="A61" s="198"/>
      <c r="B61" s="186"/>
      <c r="C61" s="194"/>
      <c r="D61" s="62" t="str">
        <f>+'Matriz Identificación con proye'!R6</f>
        <v>Construcción de obras de drenaje (cunetas, alcantarillas)</v>
      </c>
      <c r="E61" s="148">
        <v>-1</v>
      </c>
      <c r="F61" s="148"/>
      <c r="G61" s="148">
        <v>2</v>
      </c>
      <c r="H61" s="148"/>
      <c r="I61" s="148"/>
      <c r="J61" s="148"/>
      <c r="K61" s="148"/>
      <c r="L61" s="148">
        <v>1</v>
      </c>
      <c r="M61" s="148"/>
      <c r="N61" s="148"/>
      <c r="O61" s="148"/>
      <c r="P61" s="148"/>
      <c r="Q61" s="148">
        <v>3</v>
      </c>
      <c r="R61" s="148"/>
      <c r="S61" s="148"/>
      <c r="T61" s="148"/>
      <c r="U61" s="148"/>
      <c r="V61" s="148">
        <v>2</v>
      </c>
      <c r="W61" s="148"/>
      <c r="X61" s="148"/>
      <c r="Y61" s="148">
        <v>1</v>
      </c>
      <c r="Z61" s="148"/>
      <c r="AA61" s="148"/>
      <c r="AB61" s="148">
        <v>1</v>
      </c>
      <c r="AC61" s="148"/>
      <c r="AD61" s="148"/>
      <c r="AE61" s="148"/>
      <c r="AF61" s="148">
        <v>1</v>
      </c>
      <c r="AG61" s="148"/>
      <c r="AH61" s="148"/>
      <c r="AI61" s="148">
        <v>2</v>
      </c>
      <c r="AJ61" s="148"/>
      <c r="AK61" s="148">
        <v>2</v>
      </c>
      <c r="AL61" s="148"/>
      <c r="AM61" s="148">
        <v>1</v>
      </c>
      <c r="AN61" s="148"/>
      <c r="AO61" s="148"/>
      <c r="AP61" s="148">
        <v>1</v>
      </c>
      <c r="AQ61" s="148"/>
      <c r="AR61" s="148"/>
      <c r="AS61" s="80">
        <f t="shared" ref="AS61:AS66" si="18">+E61*(3*G61+2*L61+Q61+V61+Y61+AB61+AF61+AI61+AK61+AM61+AP61)</f>
        <v>-22</v>
      </c>
      <c r="AT61" s="64" t="str">
        <f t="shared" si="17"/>
        <v>Compatible</v>
      </c>
      <c r="AU61" s="2"/>
    </row>
    <row r="62" spans="1:47" s="84" customFormat="1" ht="28.5" customHeight="1" x14ac:dyDescent="0.25">
      <c r="A62" s="198"/>
      <c r="B62" s="186"/>
      <c r="C62" s="194"/>
      <c r="D62" s="85" t="str">
        <f>+'Matriz Identificación con proye'!T6</f>
        <v>Pilotaje</v>
      </c>
      <c r="E62" s="148">
        <v>-1</v>
      </c>
      <c r="F62" s="148"/>
      <c r="G62" s="148">
        <v>2</v>
      </c>
      <c r="H62" s="148"/>
      <c r="I62" s="148"/>
      <c r="J62" s="148"/>
      <c r="K62" s="148"/>
      <c r="L62" s="148">
        <v>1</v>
      </c>
      <c r="M62" s="148"/>
      <c r="N62" s="148"/>
      <c r="O62" s="148"/>
      <c r="P62" s="148"/>
      <c r="Q62" s="148">
        <v>3</v>
      </c>
      <c r="R62" s="148"/>
      <c r="S62" s="148"/>
      <c r="T62" s="148"/>
      <c r="U62" s="148"/>
      <c r="V62" s="148">
        <v>2</v>
      </c>
      <c r="W62" s="148"/>
      <c r="X62" s="148"/>
      <c r="Y62" s="148">
        <v>1</v>
      </c>
      <c r="Z62" s="148"/>
      <c r="AA62" s="148"/>
      <c r="AB62" s="148">
        <v>1</v>
      </c>
      <c r="AC62" s="148"/>
      <c r="AD62" s="148"/>
      <c r="AE62" s="148"/>
      <c r="AF62" s="148">
        <v>1</v>
      </c>
      <c r="AG62" s="148"/>
      <c r="AH62" s="148"/>
      <c r="AI62" s="148">
        <v>2</v>
      </c>
      <c r="AJ62" s="148"/>
      <c r="AK62" s="148">
        <v>2</v>
      </c>
      <c r="AL62" s="148"/>
      <c r="AM62" s="148">
        <v>1</v>
      </c>
      <c r="AN62" s="148"/>
      <c r="AO62" s="148"/>
      <c r="AP62" s="148">
        <v>1</v>
      </c>
      <c r="AQ62" s="148"/>
      <c r="AR62" s="148"/>
      <c r="AS62" s="80">
        <f t="shared" si="18"/>
        <v>-22</v>
      </c>
      <c r="AT62" s="64" t="str">
        <f>IF(AND(AS62&lt;0,AS62&gt;=-25),"Compatible",IF(AND(AS62&lt;=-26,AS62&gt;=-50),"Moderado",IF(AND(AS62&lt;=-51,AS62&gt;=-75),"Severo",IF(AND(AS62&lt;=-76,AS62&gt;=-100),"Crítico",IF(AND(AS62&gt;0,AS62&lt;=100),"Imp Positivo","")))))</f>
        <v>Compatible</v>
      </c>
      <c r="AU62" s="2"/>
    </row>
    <row r="63" spans="1:47" s="84" customFormat="1" ht="28.5" customHeight="1" x14ac:dyDescent="0.25">
      <c r="A63" s="198"/>
      <c r="B63" s="186"/>
      <c r="C63" s="194"/>
      <c r="D63" s="85" t="str">
        <f>+'Matriz Identificación con proye'!X6</f>
        <v>Implementación de Sistemas SUDS</v>
      </c>
      <c r="E63" s="148">
        <v>1</v>
      </c>
      <c r="F63" s="148"/>
      <c r="G63" s="148">
        <v>8</v>
      </c>
      <c r="H63" s="148"/>
      <c r="I63" s="148"/>
      <c r="J63" s="148"/>
      <c r="K63" s="148"/>
      <c r="L63" s="148">
        <v>2</v>
      </c>
      <c r="M63" s="148"/>
      <c r="N63" s="148"/>
      <c r="O63" s="148"/>
      <c r="P63" s="148"/>
      <c r="Q63" s="148">
        <v>4</v>
      </c>
      <c r="R63" s="148"/>
      <c r="S63" s="148"/>
      <c r="T63" s="148"/>
      <c r="U63" s="148"/>
      <c r="V63" s="148">
        <v>4</v>
      </c>
      <c r="W63" s="148"/>
      <c r="X63" s="148"/>
      <c r="Y63" s="148">
        <v>4</v>
      </c>
      <c r="Z63" s="148"/>
      <c r="AA63" s="148"/>
      <c r="AB63" s="148">
        <v>4</v>
      </c>
      <c r="AC63" s="148"/>
      <c r="AD63" s="148"/>
      <c r="AE63" s="148"/>
      <c r="AF63" s="148">
        <v>4</v>
      </c>
      <c r="AG63" s="148"/>
      <c r="AH63" s="148"/>
      <c r="AI63" s="148">
        <v>1</v>
      </c>
      <c r="AJ63" s="148"/>
      <c r="AK63" s="148">
        <v>2</v>
      </c>
      <c r="AL63" s="148"/>
      <c r="AM63" s="148">
        <v>4</v>
      </c>
      <c r="AN63" s="148"/>
      <c r="AO63" s="148"/>
      <c r="AP63" s="148">
        <v>4</v>
      </c>
      <c r="AQ63" s="148"/>
      <c r="AR63" s="148"/>
      <c r="AS63" s="80">
        <f t="shared" si="18"/>
        <v>59</v>
      </c>
      <c r="AT63" s="64" t="str">
        <f>IF(AND(AS63&lt;0,AS63&gt;=-25),"Compatible",IF(AND(AS63&lt;=-26,AS63&gt;=-50),"Moderado",IF(AND(AS63&lt;=-51,AS63&gt;=-75),"Severo",IF(AND(AS63&lt;=-76,AS63&gt;=-100),"Crítico",IF(AND(AS63&gt;0,AS63&lt;=100),"Imp Positivo","")))))</f>
        <v>Imp Positivo</v>
      </c>
      <c r="AU63" s="83"/>
    </row>
    <row r="64" spans="1:47" s="83" customFormat="1" ht="42.75" customHeight="1" x14ac:dyDescent="0.25">
      <c r="A64" s="198"/>
      <c r="B64" s="186"/>
      <c r="C64" s="194"/>
      <c r="D64" s="120" t="str">
        <f>+'Matriz Identificación con proye'!Y6</f>
        <v>Operación, transporte y mantenimiento correctivo de maquinaria y equipos</v>
      </c>
      <c r="E64" s="148">
        <v>-1</v>
      </c>
      <c r="F64" s="148"/>
      <c r="G64" s="148">
        <v>1</v>
      </c>
      <c r="H64" s="148"/>
      <c r="I64" s="148"/>
      <c r="J64" s="148"/>
      <c r="K64" s="148"/>
      <c r="L64" s="148">
        <v>2</v>
      </c>
      <c r="M64" s="148"/>
      <c r="N64" s="148"/>
      <c r="O64" s="148"/>
      <c r="P64" s="148"/>
      <c r="Q64" s="148">
        <v>2</v>
      </c>
      <c r="R64" s="148"/>
      <c r="S64" s="148"/>
      <c r="T64" s="148"/>
      <c r="U64" s="148"/>
      <c r="V64" s="148">
        <v>4</v>
      </c>
      <c r="W64" s="148"/>
      <c r="X64" s="148"/>
      <c r="Y64" s="148">
        <v>4</v>
      </c>
      <c r="Z64" s="148"/>
      <c r="AA64" s="148"/>
      <c r="AB64" s="148">
        <v>4</v>
      </c>
      <c r="AC64" s="148"/>
      <c r="AD64" s="148"/>
      <c r="AE64" s="148"/>
      <c r="AF64" s="148">
        <v>4</v>
      </c>
      <c r="AG64" s="148"/>
      <c r="AH64" s="148"/>
      <c r="AI64" s="148">
        <v>1</v>
      </c>
      <c r="AJ64" s="148"/>
      <c r="AK64" s="148">
        <v>2</v>
      </c>
      <c r="AL64" s="148"/>
      <c r="AM64" s="148">
        <v>4</v>
      </c>
      <c r="AN64" s="148"/>
      <c r="AO64" s="148"/>
      <c r="AP64" s="148">
        <v>4</v>
      </c>
      <c r="AQ64" s="148"/>
      <c r="AR64" s="148"/>
      <c r="AS64" s="80">
        <f t="shared" si="18"/>
        <v>-36</v>
      </c>
      <c r="AT64" s="64" t="str">
        <f>IF(AND(AS64&lt;0,AS64&gt;=-25),"Compatible",IF(AND(AS64&lt;=-26,AS64&gt;=-50),"Moderado",IF(AND(AS64&lt;=-51,AS64&gt;=-75),"Severo",IF(AND(AS64&lt;=-76,AS64&gt;=-100),"Crítico",IF(AND(AS64&gt;0,AS64&lt;=100),"Imp Positivo","")))))</f>
        <v>Moderado</v>
      </c>
    </row>
    <row r="65" spans="1:47" s="119" customFormat="1" ht="39.75" customHeight="1" x14ac:dyDescent="0.25">
      <c r="A65" s="198"/>
      <c r="B65" s="186"/>
      <c r="C65" s="194"/>
      <c r="D65" s="121" t="str">
        <f>+'Matriz Identificación con proye'!AA6</f>
        <v>Manejo de combustibles, aceites y lubricantes y otras sustancias químicas</v>
      </c>
      <c r="E65" s="148">
        <v>-1</v>
      </c>
      <c r="F65" s="148"/>
      <c r="G65" s="148">
        <v>4</v>
      </c>
      <c r="H65" s="148"/>
      <c r="I65" s="148"/>
      <c r="J65" s="148"/>
      <c r="K65" s="148"/>
      <c r="L65" s="148">
        <v>2</v>
      </c>
      <c r="M65" s="148"/>
      <c r="N65" s="148"/>
      <c r="O65" s="148"/>
      <c r="P65" s="148"/>
      <c r="Q65" s="148">
        <v>4</v>
      </c>
      <c r="R65" s="148"/>
      <c r="S65" s="148"/>
      <c r="T65" s="148"/>
      <c r="U65" s="148"/>
      <c r="V65" s="148">
        <v>2</v>
      </c>
      <c r="W65" s="148"/>
      <c r="X65" s="148"/>
      <c r="Y65" s="148">
        <v>2</v>
      </c>
      <c r="Z65" s="148"/>
      <c r="AA65" s="148"/>
      <c r="AB65" s="148">
        <v>2</v>
      </c>
      <c r="AC65" s="148"/>
      <c r="AD65" s="148"/>
      <c r="AE65" s="148"/>
      <c r="AF65" s="148">
        <v>2</v>
      </c>
      <c r="AG65" s="148"/>
      <c r="AH65" s="148"/>
      <c r="AI65" s="148">
        <v>2</v>
      </c>
      <c r="AJ65" s="148"/>
      <c r="AK65" s="148">
        <v>2</v>
      </c>
      <c r="AL65" s="148"/>
      <c r="AM65" s="148">
        <v>4</v>
      </c>
      <c r="AN65" s="148"/>
      <c r="AO65" s="148"/>
      <c r="AP65" s="148">
        <v>4</v>
      </c>
      <c r="AQ65" s="148"/>
      <c r="AR65" s="148"/>
      <c r="AS65" s="101">
        <f t="shared" si="18"/>
        <v>-40</v>
      </c>
      <c r="AT65" s="64" t="str">
        <f>IF(AND(AS65&lt;0,AS65&gt;=-25),"Compatible",IF(AND(AS65&lt;=-26,AS65&gt;=-50),"Moderado",IF(AND(AS65&lt;=-51,AS65&gt;=-75),"Severo",IF(AND(AS65&lt;=-76,AS65&gt;=-100),"Crítico",IF(AND(AS65&gt;0,AS65&lt;=100),"Imp Positivo","")))))</f>
        <v>Moderado</v>
      </c>
    </row>
    <row r="66" spans="1:47" s="83" customFormat="1" ht="28.5" customHeight="1" x14ac:dyDescent="0.25">
      <c r="A66" s="199"/>
      <c r="B66" s="192"/>
      <c r="C66" s="195"/>
      <c r="D66" s="86" t="str">
        <f>+'Matriz Identificación con proye'!AD6</f>
        <v>Mantenimiento del sistema y sus elementos</v>
      </c>
      <c r="E66" s="148">
        <v>-1</v>
      </c>
      <c r="F66" s="148"/>
      <c r="G66" s="148">
        <v>1</v>
      </c>
      <c r="H66" s="148"/>
      <c r="I66" s="148"/>
      <c r="J66" s="148"/>
      <c r="K66" s="148"/>
      <c r="L66" s="148">
        <v>2</v>
      </c>
      <c r="M66" s="148"/>
      <c r="N66" s="148"/>
      <c r="O66" s="148"/>
      <c r="P66" s="148"/>
      <c r="Q66" s="148">
        <v>2</v>
      </c>
      <c r="R66" s="148"/>
      <c r="S66" s="148"/>
      <c r="T66" s="148"/>
      <c r="U66" s="148"/>
      <c r="V66" s="148">
        <v>4</v>
      </c>
      <c r="W66" s="148"/>
      <c r="X66" s="148"/>
      <c r="Y66" s="148">
        <v>4</v>
      </c>
      <c r="Z66" s="148"/>
      <c r="AA66" s="148"/>
      <c r="AB66" s="148">
        <v>4</v>
      </c>
      <c r="AC66" s="148"/>
      <c r="AD66" s="148"/>
      <c r="AE66" s="148"/>
      <c r="AF66" s="148">
        <v>4</v>
      </c>
      <c r="AG66" s="148"/>
      <c r="AH66" s="148"/>
      <c r="AI66" s="148">
        <v>1</v>
      </c>
      <c r="AJ66" s="148"/>
      <c r="AK66" s="148">
        <v>2</v>
      </c>
      <c r="AL66" s="148"/>
      <c r="AM66" s="148">
        <v>4</v>
      </c>
      <c r="AN66" s="148"/>
      <c r="AO66" s="148"/>
      <c r="AP66" s="148">
        <v>4</v>
      </c>
      <c r="AQ66" s="148"/>
      <c r="AR66" s="148"/>
      <c r="AS66" s="80">
        <f t="shared" si="18"/>
        <v>-36</v>
      </c>
      <c r="AT66" s="64" t="str">
        <f>IF(AND(AS66&lt;0,AS66&gt;=-25),"Compatible",IF(AND(AS66&lt;=-26,AS66&gt;=-50),"Moderado",IF(AND(AS66&lt;=-51,AS66&gt;=-75),"Severo",IF(AND(AS66&lt;=-76,AS66&gt;=-100),"Crítico",IF(AND(AS66&gt;0,AS66&lt;=100),"Imp Positivo","")))))</f>
        <v>Moderado</v>
      </c>
    </row>
    <row r="67" spans="1:47" s="84" customFormat="1" ht="32.25" customHeight="1" x14ac:dyDescent="0.25">
      <c r="A67" s="65">
        <v>5</v>
      </c>
      <c r="B67" s="187" t="s">
        <v>107</v>
      </c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8"/>
    </row>
    <row r="68" spans="1:47" s="83" customFormat="1" ht="26.25" customHeight="1" x14ac:dyDescent="0.25">
      <c r="A68" s="196" t="s">
        <v>72</v>
      </c>
      <c r="B68" s="189" t="s">
        <v>9</v>
      </c>
      <c r="C68" s="174" t="s">
        <v>118</v>
      </c>
      <c r="D68" s="62" t="str">
        <f>'Matriz Identificación con proye'!G6</f>
        <v>Instalación de infraestructura temporal</v>
      </c>
      <c r="E68" s="149">
        <v>-1</v>
      </c>
      <c r="F68" s="149"/>
      <c r="G68" s="149">
        <v>1</v>
      </c>
      <c r="H68" s="149"/>
      <c r="I68" s="149"/>
      <c r="J68" s="149"/>
      <c r="K68" s="149"/>
      <c r="L68" s="149">
        <v>1</v>
      </c>
      <c r="M68" s="149"/>
      <c r="N68" s="149"/>
      <c r="O68" s="149"/>
      <c r="P68" s="149"/>
      <c r="Q68" s="149">
        <v>1</v>
      </c>
      <c r="R68" s="149"/>
      <c r="S68" s="149"/>
      <c r="T68" s="149"/>
      <c r="U68" s="149"/>
      <c r="V68" s="149">
        <v>2</v>
      </c>
      <c r="W68" s="149"/>
      <c r="X68" s="149"/>
      <c r="Y68" s="149">
        <v>2</v>
      </c>
      <c r="Z68" s="149"/>
      <c r="AA68" s="149"/>
      <c r="AB68" s="149">
        <v>4</v>
      </c>
      <c r="AC68" s="149"/>
      <c r="AD68" s="149"/>
      <c r="AE68" s="149"/>
      <c r="AF68" s="149">
        <v>2</v>
      </c>
      <c r="AG68" s="149"/>
      <c r="AH68" s="149"/>
      <c r="AI68" s="149">
        <v>2</v>
      </c>
      <c r="AJ68" s="149"/>
      <c r="AK68" s="149">
        <v>2</v>
      </c>
      <c r="AL68" s="149"/>
      <c r="AM68" s="149">
        <v>1</v>
      </c>
      <c r="AN68" s="149"/>
      <c r="AO68" s="149"/>
      <c r="AP68" s="149">
        <v>2</v>
      </c>
      <c r="AQ68" s="149"/>
      <c r="AR68" s="149"/>
      <c r="AS68" s="80">
        <f t="shared" ref="AS68:AS102" si="19">+E68*(3*G68+2*L68+Q68+V68+Y68+AB68+AF68+AI68+AK68+AM68+AP68)</f>
        <v>-23</v>
      </c>
      <c r="AT68" s="64" t="str">
        <f t="shared" ref="AT68:AT102" si="20">IF(AND(AS68&lt;0,AS68&gt;=-25),"Compatible",IF(AND(AS68&lt;=-26,AS68&gt;=-50),"Moderado",IF(AND(AS68&lt;=-51,AS68&gt;=-75),"Severo",IF(AND(AS68&lt;=-76,AS68&gt;=-100),"Crítico",IF(AND(AS68&gt;0,AS68&lt;=100),"Imp Positivo","")))))</f>
        <v>Compatible</v>
      </c>
      <c r="AU68" s="2"/>
    </row>
    <row r="69" spans="1:47" s="83" customFormat="1" ht="26.25" customHeight="1" x14ac:dyDescent="0.25">
      <c r="A69" s="196"/>
      <c r="B69" s="189"/>
      <c r="C69" s="174"/>
      <c r="D69" s="62" t="str">
        <f>'Matriz Identificación con proye'!I6</f>
        <v>Tratamientos silviculturales</v>
      </c>
      <c r="E69" s="149">
        <v>-1</v>
      </c>
      <c r="F69" s="149"/>
      <c r="G69" s="149">
        <v>1</v>
      </c>
      <c r="H69" s="149"/>
      <c r="I69" s="149"/>
      <c r="J69" s="149"/>
      <c r="K69" s="149"/>
      <c r="L69" s="149">
        <v>1</v>
      </c>
      <c r="M69" s="149"/>
      <c r="N69" s="149"/>
      <c r="O69" s="149"/>
      <c r="P69" s="149"/>
      <c r="Q69" s="149">
        <v>1</v>
      </c>
      <c r="R69" s="149"/>
      <c r="S69" s="149"/>
      <c r="T69" s="149"/>
      <c r="U69" s="149"/>
      <c r="V69" s="149">
        <v>2</v>
      </c>
      <c r="W69" s="149"/>
      <c r="X69" s="149"/>
      <c r="Y69" s="149">
        <v>2</v>
      </c>
      <c r="Z69" s="149"/>
      <c r="AA69" s="149"/>
      <c r="AB69" s="149">
        <v>4</v>
      </c>
      <c r="AC69" s="149"/>
      <c r="AD69" s="149"/>
      <c r="AE69" s="149"/>
      <c r="AF69" s="149">
        <v>2</v>
      </c>
      <c r="AG69" s="149"/>
      <c r="AH69" s="149"/>
      <c r="AI69" s="149">
        <v>2</v>
      </c>
      <c r="AJ69" s="149"/>
      <c r="AK69" s="149">
        <v>2</v>
      </c>
      <c r="AL69" s="149"/>
      <c r="AM69" s="149">
        <v>1</v>
      </c>
      <c r="AN69" s="149"/>
      <c r="AO69" s="149"/>
      <c r="AP69" s="149">
        <v>2</v>
      </c>
      <c r="AQ69" s="149"/>
      <c r="AR69" s="149"/>
      <c r="AS69" s="80">
        <f t="shared" si="19"/>
        <v>-23</v>
      </c>
      <c r="AT69" s="64" t="str">
        <f t="shared" si="20"/>
        <v>Compatible</v>
      </c>
      <c r="AU69" s="2"/>
    </row>
    <row r="70" spans="1:47" s="83" customFormat="1" ht="26.25" customHeight="1" x14ac:dyDescent="0.25">
      <c r="A70" s="196"/>
      <c r="B70" s="189"/>
      <c r="C70" s="174"/>
      <c r="D70" s="62" t="str">
        <f>'Matriz Identificación con proye'!J6</f>
        <v xml:space="preserve">Desmonte, descapote y limpieza </v>
      </c>
      <c r="E70" s="149">
        <v>-1</v>
      </c>
      <c r="F70" s="149"/>
      <c r="G70" s="149">
        <v>1</v>
      </c>
      <c r="H70" s="149"/>
      <c r="I70" s="149"/>
      <c r="J70" s="149"/>
      <c r="K70" s="149"/>
      <c r="L70" s="149">
        <v>1</v>
      </c>
      <c r="M70" s="149"/>
      <c r="N70" s="149"/>
      <c r="O70" s="149"/>
      <c r="P70" s="149"/>
      <c r="Q70" s="149">
        <v>1</v>
      </c>
      <c r="R70" s="149"/>
      <c r="S70" s="149"/>
      <c r="T70" s="149"/>
      <c r="U70" s="149"/>
      <c r="V70" s="149">
        <v>2</v>
      </c>
      <c r="W70" s="149"/>
      <c r="X70" s="149"/>
      <c r="Y70" s="149">
        <v>2</v>
      </c>
      <c r="Z70" s="149"/>
      <c r="AA70" s="149"/>
      <c r="AB70" s="149">
        <v>4</v>
      </c>
      <c r="AC70" s="149"/>
      <c r="AD70" s="149"/>
      <c r="AE70" s="149"/>
      <c r="AF70" s="149">
        <v>2</v>
      </c>
      <c r="AG70" s="149"/>
      <c r="AH70" s="149"/>
      <c r="AI70" s="149">
        <v>2</v>
      </c>
      <c r="AJ70" s="149"/>
      <c r="AK70" s="149">
        <v>2</v>
      </c>
      <c r="AL70" s="149"/>
      <c r="AM70" s="149">
        <v>1</v>
      </c>
      <c r="AN70" s="149"/>
      <c r="AO70" s="149"/>
      <c r="AP70" s="149">
        <v>2</v>
      </c>
      <c r="AQ70" s="149"/>
      <c r="AR70" s="149"/>
      <c r="AS70" s="80">
        <f t="shared" si="19"/>
        <v>-23</v>
      </c>
      <c r="AT70" s="64" t="str">
        <f t="shared" si="20"/>
        <v>Compatible</v>
      </c>
      <c r="AU70" s="2"/>
    </row>
    <row r="71" spans="1:47" s="83" customFormat="1" ht="26.25" customHeight="1" x14ac:dyDescent="0.25">
      <c r="A71" s="196"/>
      <c r="B71" s="189"/>
      <c r="C71" s="174"/>
      <c r="D71" s="62" t="str">
        <f>'Matriz Identificación con proye'!K6</f>
        <v>Excavaciones y Movimientos de Tierras</v>
      </c>
      <c r="E71" s="149">
        <v>-1</v>
      </c>
      <c r="F71" s="149"/>
      <c r="G71" s="149">
        <v>2</v>
      </c>
      <c r="H71" s="149"/>
      <c r="I71" s="149"/>
      <c r="J71" s="149"/>
      <c r="K71" s="149"/>
      <c r="L71" s="149">
        <v>1</v>
      </c>
      <c r="M71" s="149"/>
      <c r="N71" s="149"/>
      <c r="O71" s="149"/>
      <c r="P71" s="149"/>
      <c r="Q71" s="149">
        <v>4</v>
      </c>
      <c r="R71" s="149"/>
      <c r="S71" s="149"/>
      <c r="T71" s="149"/>
      <c r="U71" s="149"/>
      <c r="V71" s="149">
        <v>1</v>
      </c>
      <c r="W71" s="149"/>
      <c r="X71" s="149"/>
      <c r="Y71" s="149">
        <v>1</v>
      </c>
      <c r="Z71" s="149"/>
      <c r="AA71" s="149"/>
      <c r="AB71" s="149">
        <v>1</v>
      </c>
      <c r="AC71" s="149"/>
      <c r="AD71" s="149"/>
      <c r="AE71" s="149"/>
      <c r="AF71" s="149">
        <v>1</v>
      </c>
      <c r="AG71" s="149"/>
      <c r="AH71" s="149"/>
      <c r="AI71" s="149">
        <v>1</v>
      </c>
      <c r="AJ71" s="149"/>
      <c r="AK71" s="149">
        <v>2</v>
      </c>
      <c r="AL71" s="149"/>
      <c r="AM71" s="149">
        <v>1</v>
      </c>
      <c r="AN71" s="149"/>
      <c r="AO71" s="149"/>
      <c r="AP71" s="149">
        <v>2</v>
      </c>
      <c r="AQ71" s="149"/>
      <c r="AR71" s="149"/>
      <c r="AS71" s="80">
        <f t="shared" si="19"/>
        <v>-22</v>
      </c>
      <c r="AT71" s="64" t="str">
        <f t="shared" si="20"/>
        <v>Compatible</v>
      </c>
      <c r="AU71" s="2"/>
    </row>
    <row r="72" spans="1:47" s="83" customFormat="1" ht="26.25" customHeight="1" x14ac:dyDescent="0.25">
      <c r="A72" s="196"/>
      <c r="B72" s="189"/>
      <c r="C72" s="174"/>
      <c r="D72" s="62" t="str">
        <f>'Matriz Identificación con proye'!L6</f>
        <v>Demoliciones de infraestructura existente</v>
      </c>
      <c r="E72" s="149">
        <v>-1</v>
      </c>
      <c r="F72" s="149"/>
      <c r="G72" s="149">
        <v>4</v>
      </c>
      <c r="H72" s="149"/>
      <c r="I72" s="149"/>
      <c r="J72" s="149"/>
      <c r="K72" s="149"/>
      <c r="L72" s="149">
        <v>1</v>
      </c>
      <c r="M72" s="149"/>
      <c r="N72" s="149"/>
      <c r="O72" s="149"/>
      <c r="P72" s="149"/>
      <c r="Q72" s="149">
        <v>4</v>
      </c>
      <c r="R72" s="149"/>
      <c r="S72" s="149"/>
      <c r="T72" s="149"/>
      <c r="U72" s="149"/>
      <c r="V72" s="149">
        <v>1</v>
      </c>
      <c r="W72" s="149"/>
      <c r="X72" s="149"/>
      <c r="Y72" s="149">
        <v>1</v>
      </c>
      <c r="Z72" s="149"/>
      <c r="AA72" s="149"/>
      <c r="AB72" s="149">
        <v>1</v>
      </c>
      <c r="AC72" s="149"/>
      <c r="AD72" s="149"/>
      <c r="AE72" s="149"/>
      <c r="AF72" s="149">
        <v>1</v>
      </c>
      <c r="AG72" s="149"/>
      <c r="AH72" s="149"/>
      <c r="AI72" s="149">
        <v>1</v>
      </c>
      <c r="AJ72" s="149"/>
      <c r="AK72" s="149">
        <v>2</v>
      </c>
      <c r="AL72" s="149"/>
      <c r="AM72" s="149">
        <v>1</v>
      </c>
      <c r="AN72" s="149"/>
      <c r="AO72" s="149"/>
      <c r="AP72" s="149">
        <v>2</v>
      </c>
      <c r="AQ72" s="149"/>
      <c r="AR72" s="149"/>
      <c r="AS72" s="80">
        <f t="shared" si="19"/>
        <v>-28</v>
      </c>
      <c r="AT72" s="64" t="str">
        <f t="shared" si="20"/>
        <v>Moderado</v>
      </c>
    </row>
    <row r="73" spans="1:47" s="83" customFormat="1" ht="26.25" customHeight="1" x14ac:dyDescent="0.25">
      <c r="A73" s="196"/>
      <c r="B73" s="189"/>
      <c r="C73" s="174"/>
      <c r="D73" s="62" t="str">
        <f>'Matriz Identificación con proye'!M6</f>
        <v xml:space="preserve">Traslado de redes de servicios públicos </v>
      </c>
      <c r="E73" s="149">
        <v>-1</v>
      </c>
      <c r="F73" s="149"/>
      <c r="G73" s="149">
        <v>1</v>
      </c>
      <c r="H73" s="149"/>
      <c r="I73" s="149"/>
      <c r="J73" s="149"/>
      <c r="K73" s="149"/>
      <c r="L73" s="149">
        <v>1</v>
      </c>
      <c r="M73" s="149"/>
      <c r="N73" s="149"/>
      <c r="O73" s="149"/>
      <c r="P73" s="149"/>
      <c r="Q73" s="149">
        <v>1</v>
      </c>
      <c r="R73" s="149"/>
      <c r="S73" s="149"/>
      <c r="T73" s="149"/>
      <c r="U73" s="149"/>
      <c r="V73" s="149">
        <v>2</v>
      </c>
      <c r="W73" s="149"/>
      <c r="X73" s="149"/>
      <c r="Y73" s="149">
        <v>2</v>
      </c>
      <c r="Z73" s="149"/>
      <c r="AA73" s="149"/>
      <c r="AB73" s="149">
        <v>4</v>
      </c>
      <c r="AC73" s="149"/>
      <c r="AD73" s="149"/>
      <c r="AE73" s="149"/>
      <c r="AF73" s="149">
        <v>2</v>
      </c>
      <c r="AG73" s="149"/>
      <c r="AH73" s="149"/>
      <c r="AI73" s="149">
        <v>2</v>
      </c>
      <c r="AJ73" s="149"/>
      <c r="AK73" s="149">
        <v>2</v>
      </c>
      <c r="AL73" s="149"/>
      <c r="AM73" s="149">
        <v>1</v>
      </c>
      <c r="AN73" s="149"/>
      <c r="AO73" s="149"/>
      <c r="AP73" s="149">
        <v>2</v>
      </c>
      <c r="AQ73" s="149"/>
      <c r="AR73" s="149"/>
      <c r="AS73" s="80">
        <f t="shared" si="19"/>
        <v>-23</v>
      </c>
      <c r="AT73" s="64" t="str">
        <f t="shared" si="20"/>
        <v>Compatible</v>
      </c>
      <c r="AU73" s="2"/>
    </row>
    <row r="74" spans="1:47" s="107" customFormat="1" ht="26.25" customHeight="1" x14ac:dyDescent="0.25">
      <c r="A74" s="196"/>
      <c r="B74" s="189"/>
      <c r="C74" s="174"/>
      <c r="D74" s="103" t="str">
        <f>'Matriz Identificación con proye'!N6</f>
        <v>Construcción de edificaciones (Estaciones)</v>
      </c>
      <c r="E74" s="149">
        <v>-1</v>
      </c>
      <c r="F74" s="149"/>
      <c r="G74" s="149">
        <v>4</v>
      </c>
      <c r="H74" s="149"/>
      <c r="I74" s="149"/>
      <c r="J74" s="149"/>
      <c r="K74" s="149"/>
      <c r="L74" s="149">
        <v>1</v>
      </c>
      <c r="M74" s="149"/>
      <c r="N74" s="149"/>
      <c r="O74" s="149"/>
      <c r="P74" s="149"/>
      <c r="Q74" s="149">
        <v>4</v>
      </c>
      <c r="R74" s="149"/>
      <c r="S74" s="149"/>
      <c r="T74" s="149"/>
      <c r="U74" s="149"/>
      <c r="V74" s="149">
        <v>2</v>
      </c>
      <c r="W74" s="149"/>
      <c r="X74" s="149"/>
      <c r="Y74" s="149">
        <v>1</v>
      </c>
      <c r="Z74" s="149"/>
      <c r="AA74" s="149"/>
      <c r="AB74" s="149">
        <v>1</v>
      </c>
      <c r="AC74" s="149"/>
      <c r="AD74" s="149"/>
      <c r="AE74" s="149"/>
      <c r="AF74" s="149">
        <v>1</v>
      </c>
      <c r="AG74" s="149"/>
      <c r="AH74" s="149"/>
      <c r="AI74" s="149">
        <v>1</v>
      </c>
      <c r="AJ74" s="149"/>
      <c r="AK74" s="149">
        <v>2</v>
      </c>
      <c r="AL74" s="149"/>
      <c r="AM74" s="149">
        <v>1</v>
      </c>
      <c r="AN74" s="149"/>
      <c r="AO74" s="149"/>
      <c r="AP74" s="149">
        <v>1</v>
      </c>
      <c r="AQ74" s="149"/>
      <c r="AR74" s="149"/>
      <c r="AS74" s="105">
        <f t="shared" si="19"/>
        <v>-28</v>
      </c>
      <c r="AT74" s="106" t="str">
        <f t="shared" si="20"/>
        <v>Moderado</v>
      </c>
    </row>
    <row r="75" spans="1:47" s="83" customFormat="1" ht="26.25" customHeight="1" x14ac:dyDescent="0.25">
      <c r="A75" s="196"/>
      <c r="B75" s="189"/>
      <c r="C75" s="174"/>
      <c r="D75" s="62" t="str">
        <f>'Matriz Identificación con proye'!P6</f>
        <v>Manejo y Disposición de RCD</v>
      </c>
      <c r="E75" s="149">
        <v>-1</v>
      </c>
      <c r="F75" s="149"/>
      <c r="G75" s="149">
        <v>4</v>
      </c>
      <c r="H75" s="149"/>
      <c r="I75" s="149"/>
      <c r="J75" s="149"/>
      <c r="K75" s="149"/>
      <c r="L75" s="149">
        <v>1</v>
      </c>
      <c r="M75" s="149"/>
      <c r="N75" s="149"/>
      <c r="O75" s="149"/>
      <c r="P75" s="149"/>
      <c r="Q75" s="149">
        <v>4</v>
      </c>
      <c r="R75" s="149"/>
      <c r="S75" s="149"/>
      <c r="T75" s="149"/>
      <c r="U75" s="149"/>
      <c r="V75" s="149">
        <v>1</v>
      </c>
      <c r="W75" s="149"/>
      <c r="X75" s="149"/>
      <c r="Y75" s="149">
        <v>1</v>
      </c>
      <c r="Z75" s="149"/>
      <c r="AA75" s="149"/>
      <c r="AB75" s="149">
        <v>1</v>
      </c>
      <c r="AC75" s="149"/>
      <c r="AD75" s="149"/>
      <c r="AE75" s="149"/>
      <c r="AF75" s="149">
        <v>1</v>
      </c>
      <c r="AG75" s="149"/>
      <c r="AH75" s="149"/>
      <c r="AI75" s="149">
        <v>1</v>
      </c>
      <c r="AJ75" s="149"/>
      <c r="AK75" s="149">
        <v>2</v>
      </c>
      <c r="AL75" s="149"/>
      <c r="AM75" s="149">
        <v>1</v>
      </c>
      <c r="AN75" s="149"/>
      <c r="AO75" s="149"/>
      <c r="AP75" s="149">
        <v>2</v>
      </c>
      <c r="AQ75" s="149"/>
      <c r="AR75" s="149"/>
      <c r="AS75" s="80">
        <f t="shared" si="19"/>
        <v>-28</v>
      </c>
      <c r="AT75" s="64" t="str">
        <f t="shared" si="20"/>
        <v>Moderado</v>
      </c>
    </row>
    <row r="76" spans="1:47" s="83" customFormat="1" ht="26.25" customHeight="1" x14ac:dyDescent="0.25">
      <c r="A76" s="196"/>
      <c r="B76" s="189"/>
      <c r="C76" s="174"/>
      <c r="D76" s="62" t="str">
        <f>'Matriz Identificación con proye'!Q6</f>
        <v>Rellenos, colocación del material granular</v>
      </c>
      <c r="E76" s="149">
        <v>-1</v>
      </c>
      <c r="F76" s="149"/>
      <c r="G76" s="149">
        <v>4</v>
      </c>
      <c r="H76" s="149"/>
      <c r="I76" s="149"/>
      <c r="J76" s="149"/>
      <c r="K76" s="149"/>
      <c r="L76" s="149">
        <v>1</v>
      </c>
      <c r="M76" s="149"/>
      <c r="N76" s="149"/>
      <c r="O76" s="149"/>
      <c r="P76" s="149"/>
      <c r="Q76" s="149">
        <v>4</v>
      </c>
      <c r="R76" s="149"/>
      <c r="S76" s="149"/>
      <c r="T76" s="149"/>
      <c r="U76" s="149"/>
      <c r="V76" s="149">
        <v>1</v>
      </c>
      <c r="W76" s="149"/>
      <c r="X76" s="149"/>
      <c r="Y76" s="149">
        <v>1</v>
      </c>
      <c r="Z76" s="149"/>
      <c r="AA76" s="149"/>
      <c r="AB76" s="149">
        <v>1</v>
      </c>
      <c r="AC76" s="149"/>
      <c r="AD76" s="149"/>
      <c r="AE76" s="149"/>
      <c r="AF76" s="149">
        <v>1</v>
      </c>
      <c r="AG76" s="149"/>
      <c r="AH76" s="149"/>
      <c r="AI76" s="149">
        <v>1</v>
      </c>
      <c r="AJ76" s="149"/>
      <c r="AK76" s="149">
        <v>2</v>
      </c>
      <c r="AL76" s="149"/>
      <c r="AM76" s="149">
        <v>1</v>
      </c>
      <c r="AN76" s="149"/>
      <c r="AO76" s="149"/>
      <c r="AP76" s="149">
        <v>2</v>
      </c>
      <c r="AQ76" s="149"/>
      <c r="AR76" s="149"/>
      <c r="AS76" s="80">
        <f t="shared" si="19"/>
        <v>-28</v>
      </c>
      <c r="AT76" s="64" t="str">
        <f t="shared" si="20"/>
        <v>Moderado</v>
      </c>
    </row>
    <row r="77" spans="1:47" s="83" customFormat="1" ht="26.25" customHeight="1" x14ac:dyDescent="0.25">
      <c r="A77" s="196"/>
      <c r="B77" s="189"/>
      <c r="C77" s="174"/>
      <c r="D77" s="62" t="str">
        <f>'Matriz Identificación con proye'!R6</f>
        <v>Construcción de obras de drenaje (cunetas, alcantarillas)</v>
      </c>
      <c r="E77" s="149">
        <v>-1</v>
      </c>
      <c r="F77" s="149"/>
      <c r="G77" s="149">
        <v>4</v>
      </c>
      <c r="H77" s="149"/>
      <c r="I77" s="149"/>
      <c r="J77" s="149"/>
      <c r="K77" s="149"/>
      <c r="L77" s="149">
        <v>1</v>
      </c>
      <c r="M77" s="149"/>
      <c r="N77" s="149"/>
      <c r="O77" s="149"/>
      <c r="P77" s="149"/>
      <c r="Q77" s="149">
        <v>4</v>
      </c>
      <c r="R77" s="149"/>
      <c r="S77" s="149"/>
      <c r="T77" s="149"/>
      <c r="U77" s="149"/>
      <c r="V77" s="149">
        <v>1</v>
      </c>
      <c r="W77" s="149"/>
      <c r="X77" s="149"/>
      <c r="Y77" s="149">
        <v>1</v>
      </c>
      <c r="Z77" s="149"/>
      <c r="AA77" s="149"/>
      <c r="AB77" s="149">
        <v>1</v>
      </c>
      <c r="AC77" s="149"/>
      <c r="AD77" s="149"/>
      <c r="AE77" s="149"/>
      <c r="AF77" s="149">
        <v>1</v>
      </c>
      <c r="AG77" s="149"/>
      <c r="AH77" s="149"/>
      <c r="AI77" s="149">
        <v>1</v>
      </c>
      <c r="AJ77" s="149"/>
      <c r="AK77" s="149">
        <v>2</v>
      </c>
      <c r="AL77" s="149"/>
      <c r="AM77" s="149">
        <v>1</v>
      </c>
      <c r="AN77" s="149"/>
      <c r="AO77" s="149"/>
      <c r="AP77" s="149">
        <v>2</v>
      </c>
      <c r="AQ77" s="149"/>
      <c r="AR77" s="149"/>
      <c r="AS77" s="80">
        <f t="shared" si="19"/>
        <v>-28</v>
      </c>
      <c r="AT77" s="64" t="str">
        <f t="shared" si="20"/>
        <v>Moderado</v>
      </c>
    </row>
    <row r="78" spans="1:47" s="83" customFormat="1" ht="26.25" customHeight="1" x14ac:dyDescent="0.25">
      <c r="A78" s="196"/>
      <c r="B78" s="189"/>
      <c r="C78" s="174"/>
      <c r="D78" s="62" t="str">
        <f>'Matriz Identificación con proye'!T6</f>
        <v>Pilotaje</v>
      </c>
      <c r="E78" s="149">
        <v>-1</v>
      </c>
      <c r="F78" s="149"/>
      <c r="G78" s="149">
        <v>1</v>
      </c>
      <c r="H78" s="149"/>
      <c r="I78" s="149"/>
      <c r="J78" s="149"/>
      <c r="K78" s="149"/>
      <c r="L78" s="149">
        <v>1</v>
      </c>
      <c r="M78" s="149"/>
      <c r="N78" s="149"/>
      <c r="O78" s="149"/>
      <c r="P78" s="149"/>
      <c r="Q78" s="149">
        <v>1</v>
      </c>
      <c r="R78" s="149"/>
      <c r="S78" s="149"/>
      <c r="T78" s="149"/>
      <c r="U78" s="149"/>
      <c r="V78" s="149">
        <v>2</v>
      </c>
      <c r="W78" s="149"/>
      <c r="X78" s="149"/>
      <c r="Y78" s="149">
        <v>2</v>
      </c>
      <c r="Z78" s="149"/>
      <c r="AA78" s="149"/>
      <c r="AB78" s="149">
        <v>4</v>
      </c>
      <c r="AC78" s="149"/>
      <c r="AD78" s="149"/>
      <c r="AE78" s="149"/>
      <c r="AF78" s="149">
        <v>2</v>
      </c>
      <c r="AG78" s="149"/>
      <c r="AH78" s="149"/>
      <c r="AI78" s="149">
        <v>2</v>
      </c>
      <c r="AJ78" s="149"/>
      <c r="AK78" s="149">
        <v>2</v>
      </c>
      <c r="AL78" s="149"/>
      <c r="AM78" s="149">
        <v>1</v>
      </c>
      <c r="AN78" s="149"/>
      <c r="AO78" s="149"/>
      <c r="AP78" s="149">
        <v>2</v>
      </c>
      <c r="AQ78" s="149"/>
      <c r="AR78" s="149"/>
      <c r="AS78" s="80">
        <f t="shared" si="19"/>
        <v>-23</v>
      </c>
      <c r="AT78" s="64" t="str">
        <f t="shared" si="20"/>
        <v>Compatible</v>
      </c>
      <c r="AU78" s="2"/>
    </row>
    <row r="79" spans="1:47" s="83" customFormat="1" ht="26.25" customHeight="1" x14ac:dyDescent="0.25">
      <c r="A79" s="196"/>
      <c r="B79" s="189"/>
      <c r="C79" s="174"/>
      <c r="D79" s="62" t="str">
        <f>'Matriz Identificación con proye'!S6</f>
        <v>Imprimación y colocación de concreto asfáltico</v>
      </c>
      <c r="E79" s="149">
        <v>-1</v>
      </c>
      <c r="F79" s="149"/>
      <c r="G79" s="149">
        <v>1</v>
      </c>
      <c r="H79" s="149"/>
      <c r="I79" s="149"/>
      <c r="J79" s="149"/>
      <c r="K79" s="149"/>
      <c r="L79" s="149">
        <v>1</v>
      </c>
      <c r="M79" s="149"/>
      <c r="N79" s="149"/>
      <c r="O79" s="149"/>
      <c r="P79" s="149"/>
      <c r="Q79" s="149">
        <v>1</v>
      </c>
      <c r="R79" s="149"/>
      <c r="S79" s="149"/>
      <c r="T79" s="149"/>
      <c r="U79" s="149"/>
      <c r="V79" s="149">
        <v>2</v>
      </c>
      <c r="W79" s="149"/>
      <c r="X79" s="149"/>
      <c r="Y79" s="149">
        <v>2</v>
      </c>
      <c r="Z79" s="149"/>
      <c r="AA79" s="149"/>
      <c r="AB79" s="149">
        <v>4</v>
      </c>
      <c r="AC79" s="149"/>
      <c r="AD79" s="149"/>
      <c r="AE79" s="149"/>
      <c r="AF79" s="149">
        <v>2</v>
      </c>
      <c r="AG79" s="149"/>
      <c r="AH79" s="149"/>
      <c r="AI79" s="149">
        <v>2</v>
      </c>
      <c r="AJ79" s="149"/>
      <c r="AK79" s="149">
        <v>2</v>
      </c>
      <c r="AL79" s="149"/>
      <c r="AM79" s="149">
        <v>1</v>
      </c>
      <c r="AN79" s="149"/>
      <c r="AO79" s="149"/>
      <c r="AP79" s="149">
        <v>2</v>
      </c>
      <c r="AQ79" s="149"/>
      <c r="AR79" s="149"/>
      <c r="AS79" s="80">
        <f t="shared" si="19"/>
        <v>-23</v>
      </c>
      <c r="AT79" s="64" t="str">
        <f t="shared" si="20"/>
        <v>Compatible</v>
      </c>
      <c r="AU79" s="2"/>
    </row>
    <row r="80" spans="1:47" s="83" customFormat="1" ht="44.25" customHeight="1" x14ac:dyDescent="0.25">
      <c r="A80" s="196"/>
      <c r="B80" s="189"/>
      <c r="C80" s="174"/>
      <c r="D80" s="62" t="str">
        <f>+'Matriz Identificación con proye'!Y6</f>
        <v>Operación, transporte y mantenimiento correctivo de maquinaria y equipos</v>
      </c>
      <c r="E80" s="148">
        <v>-1</v>
      </c>
      <c r="F80" s="148"/>
      <c r="G80" s="148">
        <v>8</v>
      </c>
      <c r="H80" s="148"/>
      <c r="I80" s="148"/>
      <c r="J80" s="148"/>
      <c r="K80" s="148"/>
      <c r="L80" s="148">
        <v>2</v>
      </c>
      <c r="M80" s="148"/>
      <c r="N80" s="148"/>
      <c r="O80" s="148"/>
      <c r="P80" s="148"/>
      <c r="Q80" s="148">
        <v>4</v>
      </c>
      <c r="R80" s="148"/>
      <c r="S80" s="148"/>
      <c r="T80" s="148"/>
      <c r="U80" s="148"/>
      <c r="V80" s="148">
        <v>4</v>
      </c>
      <c r="W80" s="148"/>
      <c r="X80" s="148"/>
      <c r="Y80" s="148">
        <v>4</v>
      </c>
      <c r="Z80" s="148"/>
      <c r="AA80" s="148"/>
      <c r="AB80" s="148">
        <v>4</v>
      </c>
      <c r="AC80" s="148"/>
      <c r="AD80" s="148"/>
      <c r="AE80" s="148"/>
      <c r="AF80" s="148">
        <v>4</v>
      </c>
      <c r="AG80" s="148"/>
      <c r="AH80" s="148"/>
      <c r="AI80" s="148">
        <v>1</v>
      </c>
      <c r="AJ80" s="148"/>
      <c r="AK80" s="148">
        <v>2</v>
      </c>
      <c r="AL80" s="148"/>
      <c r="AM80" s="148">
        <v>4</v>
      </c>
      <c r="AN80" s="148"/>
      <c r="AO80" s="148"/>
      <c r="AP80" s="148">
        <v>4</v>
      </c>
      <c r="AQ80" s="148"/>
      <c r="AR80" s="148"/>
      <c r="AS80" s="80">
        <f t="shared" si="19"/>
        <v>-59</v>
      </c>
      <c r="AT80" s="64" t="str">
        <f t="shared" si="20"/>
        <v>Severo</v>
      </c>
    </row>
    <row r="81" spans="1:47" s="83" customFormat="1" ht="29.25" customHeight="1" x14ac:dyDescent="0.25">
      <c r="A81" s="196"/>
      <c r="B81" s="189"/>
      <c r="C81" s="174"/>
      <c r="D81" s="62" t="str">
        <f>+'Matriz Identificación con proye'!AC6</f>
        <v>manejo, Transporte y disposición de residuo sólidos</v>
      </c>
      <c r="E81" s="149">
        <v>-1</v>
      </c>
      <c r="F81" s="149"/>
      <c r="G81" s="149">
        <v>1</v>
      </c>
      <c r="H81" s="149"/>
      <c r="I81" s="149"/>
      <c r="J81" s="149"/>
      <c r="K81" s="149"/>
      <c r="L81" s="149">
        <v>1</v>
      </c>
      <c r="M81" s="149"/>
      <c r="N81" s="149"/>
      <c r="O81" s="149"/>
      <c r="P81" s="149"/>
      <c r="Q81" s="149">
        <v>1</v>
      </c>
      <c r="R81" s="149"/>
      <c r="S81" s="149"/>
      <c r="T81" s="149"/>
      <c r="U81" s="149"/>
      <c r="V81" s="149">
        <v>2</v>
      </c>
      <c r="W81" s="149"/>
      <c r="X81" s="149"/>
      <c r="Y81" s="149">
        <v>2</v>
      </c>
      <c r="Z81" s="149"/>
      <c r="AA81" s="149"/>
      <c r="AB81" s="149">
        <v>4</v>
      </c>
      <c r="AC81" s="149"/>
      <c r="AD81" s="149"/>
      <c r="AE81" s="149"/>
      <c r="AF81" s="149">
        <v>2</v>
      </c>
      <c r="AG81" s="149"/>
      <c r="AH81" s="149"/>
      <c r="AI81" s="149">
        <v>2</v>
      </c>
      <c r="AJ81" s="149"/>
      <c r="AK81" s="149">
        <v>2</v>
      </c>
      <c r="AL81" s="149"/>
      <c r="AM81" s="149">
        <v>1</v>
      </c>
      <c r="AN81" s="149"/>
      <c r="AO81" s="149"/>
      <c r="AP81" s="149">
        <v>2</v>
      </c>
      <c r="AQ81" s="149"/>
      <c r="AR81" s="149"/>
      <c r="AS81" s="80">
        <f t="shared" si="19"/>
        <v>-23</v>
      </c>
      <c r="AT81" s="64" t="str">
        <f t="shared" si="20"/>
        <v>Compatible</v>
      </c>
      <c r="AU81" s="2"/>
    </row>
    <row r="82" spans="1:47" s="83" customFormat="1" ht="29.25" customHeight="1" x14ac:dyDescent="0.25">
      <c r="A82" s="196"/>
      <c r="B82" s="189"/>
      <c r="C82" s="174"/>
      <c r="D82" s="62" t="str">
        <f>+'Matriz Identificación con proye'!Z6</f>
        <v>Tránsito de Vehículos</v>
      </c>
      <c r="E82" s="148">
        <v>-1</v>
      </c>
      <c r="F82" s="148"/>
      <c r="G82" s="148">
        <v>8</v>
      </c>
      <c r="H82" s="148"/>
      <c r="I82" s="148"/>
      <c r="J82" s="148"/>
      <c r="K82" s="148"/>
      <c r="L82" s="148">
        <v>2</v>
      </c>
      <c r="M82" s="148"/>
      <c r="N82" s="148"/>
      <c r="O82" s="148"/>
      <c r="P82" s="148"/>
      <c r="Q82" s="148">
        <v>4</v>
      </c>
      <c r="R82" s="148"/>
      <c r="S82" s="148"/>
      <c r="T82" s="148"/>
      <c r="U82" s="148"/>
      <c r="V82" s="148">
        <v>4</v>
      </c>
      <c r="W82" s="148"/>
      <c r="X82" s="148"/>
      <c r="Y82" s="148">
        <v>4</v>
      </c>
      <c r="Z82" s="148"/>
      <c r="AA82" s="148"/>
      <c r="AB82" s="148">
        <v>4</v>
      </c>
      <c r="AC82" s="148"/>
      <c r="AD82" s="148"/>
      <c r="AE82" s="148"/>
      <c r="AF82" s="148">
        <v>4</v>
      </c>
      <c r="AG82" s="148"/>
      <c r="AH82" s="148"/>
      <c r="AI82" s="148">
        <v>1</v>
      </c>
      <c r="AJ82" s="148"/>
      <c r="AK82" s="148">
        <v>2</v>
      </c>
      <c r="AL82" s="148"/>
      <c r="AM82" s="148">
        <v>4</v>
      </c>
      <c r="AN82" s="148"/>
      <c r="AO82" s="148"/>
      <c r="AP82" s="148">
        <v>4</v>
      </c>
      <c r="AQ82" s="148"/>
      <c r="AR82" s="148"/>
      <c r="AS82" s="80">
        <f t="shared" si="19"/>
        <v>-59</v>
      </c>
      <c r="AT82" s="64" t="str">
        <f t="shared" si="20"/>
        <v>Severo</v>
      </c>
    </row>
    <row r="83" spans="1:47" s="83" customFormat="1" ht="29.25" customHeight="1" x14ac:dyDescent="0.25">
      <c r="A83" s="196"/>
      <c r="B83" s="189"/>
      <c r="C83" s="174"/>
      <c r="D83" s="62" t="str">
        <f>+'Matriz Identificación con proye'!AB6</f>
        <v>Tendido Cable aéreo</v>
      </c>
      <c r="E83" s="149">
        <v>-1</v>
      </c>
      <c r="F83" s="149"/>
      <c r="G83" s="149">
        <v>1</v>
      </c>
      <c r="H83" s="149"/>
      <c r="I83" s="149"/>
      <c r="J83" s="149"/>
      <c r="K83" s="149"/>
      <c r="L83" s="149">
        <v>1</v>
      </c>
      <c r="M83" s="149"/>
      <c r="N83" s="149"/>
      <c r="O83" s="149"/>
      <c r="P83" s="149"/>
      <c r="Q83" s="149">
        <v>1</v>
      </c>
      <c r="R83" s="149"/>
      <c r="S83" s="149"/>
      <c r="T83" s="149"/>
      <c r="U83" s="149"/>
      <c r="V83" s="149">
        <v>2</v>
      </c>
      <c r="W83" s="149"/>
      <c r="X83" s="149"/>
      <c r="Y83" s="149">
        <v>2</v>
      </c>
      <c r="Z83" s="149"/>
      <c r="AA83" s="149"/>
      <c r="AB83" s="149">
        <v>4</v>
      </c>
      <c r="AC83" s="149"/>
      <c r="AD83" s="149"/>
      <c r="AE83" s="149"/>
      <c r="AF83" s="149">
        <v>2</v>
      </c>
      <c r="AG83" s="149"/>
      <c r="AH83" s="149"/>
      <c r="AI83" s="149">
        <v>2</v>
      </c>
      <c r="AJ83" s="149"/>
      <c r="AK83" s="149">
        <v>2</v>
      </c>
      <c r="AL83" s="149"/>
      <c r="AM83" s="149">
        <v>1</v>
      </c>
      <c r="AN83" s="149"/>
      <c r="AO83" s="149"/>
      <c r="AP83" s="149">
        <v>2</v>
      </c>
      <c r="AQ83" s="149"/>
      <c r="AR83" s="149"/>
      <c r="AS83" s="80">
        <f t="shared" si="19"/>
        <v>-23</v>
      </c>
      <c r="AT83" s="64" t="str">
        <f t="shared" si="20"/>
        <v>Compatible</v>
      </c>
      <c r="AU83" s="2"/>
    </row>
    <row r="84" spans="1:47" s="83" customFormat="1" ht="47.25" customHeight="1" x14ac:dyDescent="0.25">
      <c r="A84" s="196"/>
      <c r="B84" s="189"/>
      <c r="C84" s="174"/>
      <c r="D84" s="62" t="str">
        <f>'Matriz Identificación con proye'!U6</f>
        <v>Construcción de elementos de contención (pantallas, pilotes y otros elementos)</v>
      </c>
      <c r="E84" s="149">
        <v>-1</v>
      </c>
      <c r="F84" s="149"/>
      <c r="G84" s="149">
        <v>1</v>
      </c>
      <c r="H84" s="149"/>
      <c r="I84" s="149"/>
      <c r="J84" s="149"/>
      <c r="K84" s="149"/>
      <c r="L84" s="149">
        <v>1</v>
      </c>
      <c r="M84" s="149"/>
      <c r="N84" s="149"/>
      <c r="O84" s="149"/>
      <c r="P84" s="149"/>
      <c r="Q84" s="149">
        <v>1</v>
      </c>
      <c r="R84" s="149"/>
      <c r="S84" s="149"/>
      <c r="T84" s="149"/>
      <c r="U84" s="149"/>
      <c r="V84" s="149">
        <v>2</v>
      </c>
      <c r="W84" s="149"/>
      <c r="X84" s="149"/>
      <c r="Y84" s="149">
        <v>2</v>
      </c>
      <c r="Z84" s="149"/>
      <c r="AA84" s="149"/>
      <c r="AB84" s="149">
        <v>4</v>
      </c>
      <c r="AC84" s="149"/>
      <c r="AD84" s="149"/>
      <c r="AE84" s="149"/>
      <c r="AF84" s="149">
        <v>2</v>
      </c>
      <c r="AG84" s="149"/>
      <c r="AH84" s="149"/>
      <c r="AI84" s="149">
        <v>2</v>
      </c>
      <c r="AJ84" s="149"/>
      <c r="AK84" s="149">
        <v>2</v>
      </c>
      <c r="AL84" s="149"/>
      <c r="AM84" s="149">
        <v>1</v>
      </c>
      <c r="AN84" s="149"/>
      <c r="AO84" s="149"/>
      <c r="AP84" s="149">
        <v>2</v>
      </c>
      <c r="AQ84" s="149"/>
      <c r="AR84" s="149"/>
      <c r="AS84" s="80">
        <f t="shared" si="19"/>
        <v>-23</v>
      </c>
      <c r="AT84" s="64" t="str">
        <f t="shared" si="20"/>
        <v>Compatible</v>
      </c>
      <c r="AU84" s="2"/>
    </row>
    <row r="85" spans="1:47" s="83" customFormat="1" ht="26.25" customHeight="1" x14ac:dyDescent="0.25">
      <c r="A85" s="196"/>
      <c r="B85" s="189"/>
      <c r="C85" s="174"/>
      <c r="D85" s="62" t="str">
        <f>'Matriz Identificación con proye'!AD6</f>
        <v>Mantenimiento del sistema y sus elementos</v>
      </c>
      <c r="E85" s="149">
        <v>-1</v>
      </c>
      <c r="F85" s="149"/>
      <c r="G85" s="149">
        <v>1</v>
      </c>
      <c r="H85" s="149"/>
      <c r="I85" s="149"/>
      <c r="J85" s="149"/>
      <c r="K85" s="149"/>
      <c r="L85" s="149">
        <v>1</v>
      </c>
      <c r="M85" s="149"/>
      <c r="N85" s="149"/>
      <c r="O85" s="149"/>
      <c r="P85" s="149"/>
      <c r="Q85" s="149">
        <v>1</v>
      </c>
      <c r="R85" s="149"/>
      <c r="S85" s="149"/>
      <c r="T85" s="149"/>
      <c r="U85" s="149"/>
      <c r="V85" s="149">
        <v>2</v>
      </c>
      <c r="W85" s="149"/>
      <c r="X85" s="149"/>
      <c r="Y85" s="149">
        <v>2</v>
      </c>
      <c r="Z85" s="149"/>
      <c r="AA85" s="149"/>
      <c r="AB85" s="149">
        <v>4</v>
      </c>
      <c r="AC85" s="149"/>
      <c r="AD85" s="149"/>
      <c r="AE85" s="149"/>
      <c r="AF85" s="149">
        <v>2</v>
      </c>
      <c r="AG85" s="149"/>
      <c r="AH85" s="149"/>
      <c r="AI85" s="149">
        <v>2</v>
      </c>
      <c r="AJ85" s="149"/>
      <c r="AK85" s="149">
        <v>2</v>
      </c>
      <c r="AL85" s="149"/>
      <c r="AM85" s="149">
        <v>1</v>
      </c>
      <c r="AN85" s="149"/>
      <c r="AO85" s="149"/>
      <c r="AP85" s="149">
        <v>2</v>
      </c>
      <c r="AQ85" s="149"/>
      <c r="AR85" s="149"/>
      <c r="AS85" s="80">
        <f t="shared" si="19"/>
        <v>-23</v>
      </c>
      <c r="AT85" s="64" t="str">
        <f t="shared" si="20"/>
        <v>Compatible</v>
      </c>
      <c r="AU85" s="2"/>
    </row>
    <row r="86" spans="1:47" s="83" customFormat="1" ht="26.25" customHeight="1" x14ac:dyDescent="0.25">
      <c r="A86" s="196" t="s">
        <v>84</v>
      </c>
      <c r="B86" s="189" t="s">
        <v>108</v>
      </c>
      <c r="C86" s="174" t="s">
        <v>119</v>
      </c>
      <c r="D86" s="62" t="str">
        <f>'Matriz Identificación con proye'!G6</f>
        <v>Instalación de infraestructura temporal</v>
      </c>
      <c r="E86" s="148">
        <v>-1</v>
      </c>
      <c r="F86" s="148"/>
      <c r="G86" s="148">
        <v>2</v>
      </c>
      <c r="H86" s="148"/>
      <c r="I86" s="148"/>
      <c r="J86" s="148"/>
      <c r="K86" s="148"/>
      <c r="L86" s="148">
        <v>1</v>
      </c>
      <c r="M86" s="148"/>
      <c r="N86" s="148"/>
      <c r="O86" s="148"/>
      <c r="P86" s="148"/>
      <c r="Q86" s="148">
        <v>1</v>
      </c>
      <c r="R86" s="148"/>
      <c r="S86" s="148"/>
      <c r="T86" s="148"/>
      <c r="U86" s="148"/>
      <c r="V86" s="148">
        <v>1</v>
      </c>
      <c r="W86" s="148"/>
      <c r="X86" s="148"/>
      <c r="Y86" s="148">
        <v>1</v>
      </c>
      <c r="Z86" s="148"/>
      <c r="AA86" s="148"/>
      <c r="AB86" s="148">
        <v>1</v>
      </c>
      <c r="AC86" s="148"/>
      <c r="AD86" s="148"/>
      <c r="AE86" s="148"/>
      <c r="AF86" s="148">
        <v>1</v>
      </c>
      <c r="AG86" s="148"/>
      <c r="AH86" s="148"/>
      <c r="AI86" s="148">
        <v>1</v>
      </c>
      <c r="AJ86" s="148"/>
      <c r="AK86" s="148">
        <v>2</v>
      </c>
      <c r="AL86" s="148"/>
      <c r="AM86" s="148">
        <v>1</v>
      </c>
      <c r="AN86" s="148"/>
      <c r="AO86" s="148"/>
      <c r="AP86" s="148">
        <v>1</v>
      </c>
      <c r="AQ86" s="148"/>
      <c r="AR86" s="148"/>
      <c r="AS86" s="80">
        <f t="shared" si="19"/>
        <v>-18</v>
      </c>
      <c r="AT86" s="64" t="str">
        <f t="shared" si="20"/>
        <v>Compatible</v>
      </c>
      <c r="AU86" s="2"/>
    </row>
    <row r="87" spans="1:47" s="83" customFormat="1" ht="38.25" customHeight="1" x14ac:dyDescent="0.25">
      <c r="A87" s="196"/>
      <c r="B87" s="189"/>
      <c r="C87" s="174"/>
      <c r="D87" s="62" t="str">
        <f>'Matriz Identificación con proye'!H6</f>
        <v>Señalización y movilización de peatones y tráfico vehicular</v>
      </c>
      <c r="E87" s="148">
        <v>-1</v>
      </c>
      <c r="F87" s="148"/>
      <c r="G87" s="148">
        <v>2</v>
      </c>
      <c r="H87" s="148"/>
      <c r="I87" s="148"/>
      <c r="J87" s="148"/>
      <c r="K87" s="148"/>
      <c r="L87" s="148">
        <v>1</v>
      </c>
      <c r="M87" s="148"/>
      <c r="N87" s="148"/>
      <c r="O87" s="148"/>
      <c r="P87" s="148"/>
      <c r="Q87" s="148">
        <v>1</v>
      </c>
      <c r="R87" s="148"/>
      <c r="S87" s="148"/>
      <c r="T87" s="148"/>
      <c r="U87" s="148"/>
      <c r="V87" s="148">
        <v>1</v>
      </c>
      <c r="W87" s="148"/>
      <c r="X87" s="148"/>
      <c r="Y87" s="148">
        <v>1</v>
      </c>
      <c r="Z87" s="148"/>
      <c r="AA87" s="148"/>
      <c r="AB87" s="148">
        <v>1</v>
      </c>
      <c r="AC87" s="148"/>
      <c r="AD87" s="148"/>
      <c r="AE87" s="148"/>
      <c r="AF87" s="148">
        <v>1</v>
      </c>
      <c r="AG87" s="148"/>
      <c r="AH87" s="148"/>
      <c r="AI87" s="148">
        <v>1</v>
      </c>
      <c r="AJ87" s="148"/>
      <c r="AK87" s="148">
        <v>2</v>
      </c>
      <c r="AL87" s="148"/>
      <c r="AM87" s="148">
        <v>1</v>
      </c>
      <c r="AN87" s="148"/>
      <c r="AO87" s="148"/>
      <c r="AP87" s="148">
        <v>1</v>
      </c>
      <c r="AQ87" s="148"/>
      <c r="AR87" s="148"/>
      <c r="AS87" s="80">
        <f t="shared" si="19"/>
        <v>-18</v>
      </c>
      <c r="AT87" s="64" t="str">
        <f t="shared" si="20"/>
        <v>Compatible</v>
      </c>
      <c r="AU87" s="2"/>
    </row>
    <row r="88" spans="1:47" s="83" customFormat="1" ht="26.25" customHeight="1" x14ac:dyDescent="0.25">
      <c r="A88" s="196"/>
      <c r="B88" s="189"/>
      <c r="C88" s="174"/>
      <c r="D88" s="62" t="str">
        <f>'Matriz Identificación con proye'!I6</f>
        <v>Tratamientos silviculturales</v>
      </c>
      <c r="E88" s="148">
        <v>-1</v>
      </c>
      <c r="F88" s="148"/>
      <c r="G88" s="148">
        <v>2</v>
      </c>
      <c r="H88" s="148"/>
      <c r="I88" s="148"/>
      <c r="J88" s="148"/>
      <c r="K88" s="148"/>
      <c r="L88" s="148">
        <v>1</v>
      </c>
      <c r="M88" s="148"/>
      <c r="N88" s="148"/>
      <c r="O88" s="148"/>
      <c r="P88" s="148"/>
      <c r="Q88" s="148">
        <v>1</v>
      </c>
      <c r="R88" s="148"/>
      <c r="S88" s="148"/>
      <c r="T88" s="148"/>
      <c r="U88" s="148"/>
      <c r="V88" s="148">
        <v>1</v>
      </c>
      <c r="W88" s="148"/>
      <c r="X88" s="148"/>
      <c r="Y88" s="148">
        <v>1</v>
      </c>
      <c r="Z88" s="148"/>
      <c r="AA88" s="148"/>
      <c r="AB88" s="148">
        <v>1</v>
      </c>
      <c r="AC88" s="148"/>
      <c r="AD88" s="148"/>
      <c r="AE88" s="148"/>
      <c r="AF88" s="148">
        <v>1</v>
      </c>
      <c r="AG88" s="148"/>
      <c r="AH88" s="148"/>
      <c r="AI88" s="148">
        <v>1</v>
      </c>
      <c r="AJ88" s="148"/>
      <c r="AK88" s="148">
        <v>2</v>
      </c>
      <c r="AL88" s="148"/>
      <c r="AM88" s="148">
        <v>1</v>
      </c>
      <c r="AN88" s="148"/>
      <c r="AO88" s="148"/>
      <c r="AP88" s="148">
        <v>1</v>
      </c>
      <c r="AQ88" s="148"/>
      <c r="AR88" s="148"/>
      <c r="AS88" s="80">
        <f t="shared" si="19"/>
        <v>-18</v>
      </c>
      <c r="AT88" s="64" t="str">
        <f t="shared" si="20"/>
        <v>Compatible</v>
      </c>
      <c r="AU88" s="2"/>
    </row>
    <row r="89" spans="1:47" s="83" customFormat="1" ht="26.25" customHeight="1" x14ac:dyDescent="0.25">
      <c r="A89" s="196"/>
      <c r="B89" s="189"/>
      <c r="C89" s="174"/>
      <c r="D89" s="62" t="str">
        <f>'Matriz Identificación con proye'!J6</f>
        <v xml:space="preserve">Desmonte, descapote y limpieza </v>
      </c>
      <c r="E89" s="148">
        <v>-1</v>
      </c>
      <c r="F89" s="148"/>
      <c r="G89" s="148">
        <v>2</v>
      </c>
      <c r="H89" s="148"/>
      <c r="I89" s="148"/>
      <c r="J89" s="148"/>
      <c r="K89" s="148"/>
      <c r="L89" s="148">
        <v>1</v>
      </c>
      <c r="M89" s="148"/>
      <c r="N89" s="148"/>
      <c r="O89" s="148"/>
      <c r="P89" s="148"/>
      <c r="Q89" s="148">
        <v>1</v>
      </c>
      <c r="R89" s="148"/>
      <c r="S89" s="148"/>
      <c r="T89" s="148"/>
      <c r="U89" s="148"/>
      <c r="V89" s="148">
        <v>1</v>
      </c>
      <c r="W89" s="148"/>
      <c r="X89" s="148"/>
      <c r="Y89" s="148">
        <v>1</v>
      </c>
      <c r="Z89" s="148"/>
      <c r="AA89" s="148"/>
      <c r="AB89" s="148">
        <v>1</v>
      </c>
      <c r="AC89" s="148"/>
      <c r="AD89" s="148"/>
      <c r="AE89" s="148"/>
      <c r="AF89" s="148">
        <v>1</v>
      </c>
      <c r="AG89" s="148"/>
      <c r="AH89" s="148"/>
      <c r="AI89" s="148">
        <v>1</v>
      </c>
      <c r="AJ89" s="148"/>
      <c r="AK89" s="148">
        <v>2</v>
      </c>
      <c r="AL89" s="148"/>
      <c r="AM89" s="148">
        <v>1</v>
      </c>
      <c r="AN89" s="148"/>
      <c r="AO89" s="148"/>
      <c r="AP89" s="148">
        <v>1</v>
      </c>
      <c r="AQ89" s="148"/>
      <c r="AR89" s="148"/>
      <c r="AS89" s="80">
        <f t="shared" si="19"/>
        <v>-18</v>
      </c>
      <c r="AT89" s="64" t="str">
        <f t="shared" si="20"/>
        <v>Compatible</v>
      </c>
      <c r="AU89" s="2"/>
    </row>
    <row r="90" spans="1:47" s="83" customFormat="1" ht="26.25" customHeight="1" x14ac:dyDescent="0.25">
      <c r="A90" s="196"/>
      <c r="B90" s="189"/>
      <c r="C90" s="174"/>
      <c r="D90" s="62" t="str">
        <f>'Matriz Identificación con proye'!K6</f>
        <v>Excavaciones y Movimientos de Tierras</v>
      </c>
      <c r="E90" s="148">
        <v>-1</v>
      </c>
      <c r="F90" s="148"/>
      <c r="G90" s="148">
        <v>2</v>
      </c>
      <c r="H90" s="148"/>
      <c r="I90" s="148"/>
      <c r="J90" s="148"/>
      <c r="K90" s="148"/>
      <c r="L90" s="148">
        <v>1</v>
      </c>
      <c r="M90" s="148"/>
      <c r="N90" s="148"/>
      <c r="O90" s="148"/>
      <c r="P90" s="148"/>
      <c r="Q90" s="148">
        <v>1</v>
      </c>
      <c r="R90" s="148"/>
      <c r="S90" s="148"/>
      <c r="T90" s="148"/>
      <c r="U90" s="148"/>
      <c r="V90" s="148">
        <v>1</v>
      </c>
      <c r="W90" s="148"/>
      <c r="X90" s="148"/>
      <c r="Y90" s="148">
        <v>1</v>
      </c>
      <c r="Z90" s="148"/>
      <c r="AA90" s="148"/>
      <c r="AB90" s="148">
        <v>1</v>
      </c>
      <c r="AC90" s="148"/>
      <c r="AD90" s="148"/>
      <c r="AE90" s="148"/>
      <c r="AF90" s="148">
        <v>1</v>
      </c>
      <c r="AG90" s="148"/>
      <c r="AH90" s="148"/>
      <c r="AI90" s="148">
        <v>1</v>
      </c>
      <c r="AJ90" s="148"/>
      <c r="AK90" s="148">
        <v>2</v>
      </c>
      <c r="AL90" s="148"/>
      <c r="AM90" s="148">
        <v>1</v>
      </c>
      <c r="AN90" s="148"/>
      <c r="AO90" s="148"/>
      <c r="AP90" s="148">
        <v>1</v>
      </c>
      <c r="AQ90" s="148"/>
      <c r="AR90" s="148"/>
      <c r="AS90" s="80">
        <f t="shared" si="19"/>
        <v>-18</v>
      </c>
      <c r="AT90" s="64" t="str">
        <f t="shared" si="20"/>
        <v>Compatible</v>
      </c>
      <c r="AU90" s="2"/>
    </row>
    <row r="91" spans="1:47" s="83" customFormat="1" ht="26.25" customHeight="1" x14ac:dyDescent="0.25">
      <c r="A91" s="196"/>
      <c r="B91" s="189"/>
      <c r="C91" s="174"/>
      <c r="D91" s="62" t="str">
        <f>'Matriz Identificación con proye'!L6</f>
        <v>Demoliciones de infraestructura existente</v>
      </c>
      <c r="E91" s="148">
        <v>-1</v>
      </c>
      <c r="F91" s="148"/>
      <c r="G91" s="148">
        <v>4</v>
      </c>
      <c r="H91" s="148"/>
      <c r="I91" s="148"/>
      <c r="J91" s="148"/>
      <c r="K91" s="148"/>
      <c r="L91" s="148">
        <v>1</v>
      </c>
      <c r="M91" s="148"/>
      <c r="N91" s="148"/>
      <c r="O91" s="148"/>
      <c r="P91" s="148"/>
      <c r="Q91" s="148">
        <v>4</v>
      </c>
      <c r="R91" s="148"/>
      <c r="S91" s="148"/>
      <c r="T91" s="148"/>
      <c r="U91" s="148"/>
      <c r="V91" s="148">
        <v>1</v>
      </c>
      <c r="W91" s="148"/>
      <c r="X91" s="148"/>
      <c r="Y91" s="148">
        <v>1</v>
      </c>
      <c r="Z91" s="148"/>
      <c r="AA91" s="148"/>
      <c r="AB91" s="148">
        <v>1</v>
      </c>
      <c r="AC91" s="148"/>
      <c r="AD91" s="148"/>
      <c r="AE91" s="148"/>
      <c r="AF91" s="148">
        <v>1</v>
      </c>
      <c r="AG91" s="148"/>
      <c r="AH91" s="148"/>
      <c r="AI91" s="148">
        <v>1</v>
      </c>
      <c r="AJ91" s="148"/>
      <c r="AK91" s="148">
        <v>2</v>
      </c>
      <c r="AL91" s="148"/>
      <c r="AM91" s="148">
        <v>1</v>
      </c>
      <c r="AN91" s="148"/>
      <c r="AO91" s="148"/>
      <c r="AP91" s="148">
        <v>1</v>
      </c>
      <c r="AQ91" s="148"/>
      <c r="AR91" s="148"/>
      <c r="AS91" s="80">
        <f t="shared" si="19"/>
        <v>-27</v>
      </c>
      <c r="AT91" s="64" t="str">
        <f t="shared" si="20"/>
        <v>Moderado</v>
      </c>
    </row>
    <row r="92" spans="1:47" s="83" customFormat="1" ht="26.25" customHeight="1" x14ac:dyDescent="0.25">
      <c r="A92" s="196"/>
      <c r="B92" s="189"/>
      <c r="C92" s="174"/>
      <c r="D92" s="62" t="str">
        <f>'Matriz Identificación con proye'!M6</f>
        <v xml:space="preserve">Traslado de redes de servicios públicos </v>
      </c>
      <c r="E92" s="148">
        <v>-1</v>
      </c>
      <c r="F92" s="148"/>
      <c r="G92" s="148">
        <v>2</v>
      </c>
      <c r="H92" s="148"/>
      <c r="I92" s="148"/>
      <c r="J92" s="148"/>
      <c r="K92" s="148"/>
      <c r="L92" s="148">
        <v>1</v>
      </c>
      <c r="M92" s="148"/>
      <c r="N92" s="148"/>
      <c r="O92" s="148"/>
      <c r="P92" s="148"/>
      <c r="Q92" s="148">
        <v>1</v>
      </c>
      <c r="R92" s="148"/>
      <c r="S92" s="148"/>
      <c r="T92" s="148"/>
      <c r="U92" s="148"/>
      <c r="V92" s="148">
        <v>1</v>
      </c>
      <c r="W92" s="148"/>
      <c r="X92" s="148"/>
      <c r="Y92" s="148">
        <v>1</v>
      </c>
      <c r="Z92" s="148"/>
      <c r="AA92" s="148"/>
      <c r="AB92" s="148">
        <v>1</v>
      </c>
      <c r="AC92" s="148"/>
      <c r="AD92" s="148"/>
      <c r="AE92" s="148"/>
      <c r="AF92" s="148">
        <v>1</v>
      </c>
      <c r="AG92" s="148"/>
      <c r="AH92" s="148"/>
      <c r="AI92" s="148">
        <v>1</v>
      </c>
      <c r="AJ92" s="148"/>
      <c r="AK92" s="148">
        <v>2</v>
      </c>
      <c r="AL92" s="148"/>
      <c r="AM92" s="148">
        <v>1</v>
      </c>
      <c r="AN92" s="148"/>
      <c r="AO92" s="148"/>
      <c r="AP92" s="148">
        <v>1</v>
      </c>
      <c r="AQ92" s="148"/>
      <c r="AR92" s="148"/>
      <c r="AS92" s="80">
        <f t="shared" si="19"/>
        <v>-18</v>
      </c>
      <c r="AT92" s="64" t="str">
        <f t="shared" si="20"/>
        <v>Compatible</v>
      </c>
      <c r="AU92" s="2"/>
    </row>
    <row r="93" spans="1:47" s="107" customFormat="1" ht="28.5" customHeight="1" x14ac:dyDescent="0.25">
      <c r="A93" s="196"/>
      <c r="B93" s="189"/>
      <c r="C93" s="174"/>
      <c r="D93" s="103" t="str">
        <f>'Matriz Identificación con proye'!N6</f>
        <v>Construcción de edificaciones (Estaciones)</v>
      </c>
      <c r="E93" s="149">
        <v>-1</v>
      </c>
      <c r="F93" s="149"/>
      <c r="G93" s="149">
        <v>4</v>
      </c>
      <c r="H93" s="149"/>
      <c r="I93" s="149"/>
      <c r="J93" s="149"/>
      <c r="K93" s="149"/>
      <c r="L93" s="149">
        <v>1</v>
      </c>
      <c r="M93" s="149"/>
      <c r="N93" s="149"/>
      <c r="O93" s="149"/>
      <c r="P93" s="149"/>
      <c r="Q93" s="149">
        <v>4</v>
      </c>
      <c r="R93" s="149"/>
      <c r="S93" s="149"/>
      <c r="T93" s="149"/>
      <c r="U93" s="149"/>
      <c r="V93" s="149">
        <v>2</v>
      </c>
      <c r="W93" s="149"/>
      <c r="X93" s="149"/>
      <c r="Y93" s="149">
        <v>1</v>
      </c>
      <c r="Z93" s="149"/>
      <c r="AA93" s="149"/>
      <c r="AB93" s="149">
        <v>1</v>
      </c>
      <c r="AC93" s="149"/>
      <c r="AD93" s="149"/>
      <c r="AE93" s="149"/>
      <c r="AF93" s="149">
        <v>1</v>
      </c>
      <c r="AG93" s="149"/>
      <c r="AH93" s="149"/>
      <c r="AI93" s="149">
        <v>1</v>
      </c>
      <c r="AJ93" s="149"/>
      <c r="AK93" s="149">
        <v>2</v>
      </c>
      <c r="AL93" s="149"/>
      <c r="AM93" s="149">
        <v>1</v>
      </c>
      <c r="AN93" s="149"/>
      <c r="AO93" s="149"/>
      <c r="AP93" s="149">
        <v>1</v>
      </c>
      <c r="AQ93" s="149"/>
      <c r="AR93" s="149"/>
      <c r="AS93" s="105">
        <f t="shared" si="19"/>
        <v>-28</v>
      </c>
      <c r="AT93" s="106" t="str">
        <f t="shared" si="20"/>
        <v>Moderado</v>
      </c>
    </row>
    <row r="94" spans="1:47" s="83" customFormat="1" ht="28.5" customHeight="1" x14ac:dyDescent="0.25">
      <c r="A94" s="196"/>
      <c r="B94" s="189"/>
      <c r="C94" s="174"/>
      <c r="D94" s="62" t="str">
        <f>'Matriz Identificación con proye'!P6</f>
        <v>Manejo y Disposición de RCD</v>
      </c>
      <c r="E94" s="148">
        <v>-1</v>
      </c>
      <c r="F94" s="148"/>
      <c r="G94" s="148">
        <v>2</v>
      </c>
      <c r="H94" s="148"/>
      <c r="I94" s="148"/>
      <c r="J94" s="148"/>
      <c r="K94" s="148"/>
      <c r="L94" s="148">
        <v>1</v>
      </c>
      <c r="M94" s="148"/>
      <c r="N94" s="148"/>
      <c r="O94" s="148"/>
      <c r="P94" s="148"/>
      <c r="Q94" s="148">
        <v>1</v>
      </c>
      <c r="R94" s="148"/>
      <c r="S94" s="148"/>
      <c r="T94" s="148"/>
      <c r="U94" s="148"/>
      <c r="V94" s="148">
        <v>1</v>
      </c>
      <c r="W94" s="148"/>
      <c r="X94" s="148"/>
      <c r="Y94" s="148">
        <v>1</v>
      </c>
      <c r="Z94" s="148"/>
      <c r="AA94" s="148"/>
      <c r="AB94" s="148">
        <v>1</v>
      </c>
      <c r="AC94" s="148"/>
      <c r="AD94" s="148"/>
      <c r="AE94" s="148"/>
      <c r="AF94" s="148">
        <v>1</v>
      </c>
      <c r="AG94" s="148"/>
      <c r="AH94" s="148"/>
      <c r="AI94" s="148">
        <v>1</v>
      </c>
      <c r="AJ94" s="148"/>
      <c r="AK94" s="148">
        <v>2</v>
      </c>
      <c r="AL94" s="148"/>
      <c r="AM94" s="148">
        <v>1</v>
      </c>
      <c r="AN94" s="148"/>
      <c r="AO94" s="148"/>
      <c r="AP94" s="148">
        <v>1</v>
      </c>
      <c r="AQ94" s="148"/>
      <c r="AR94" s="148"/>
      <c r="AS94" s="80">
        <f t="shared" si="19"/>
        <v>-18</v>
      </c>
      <c r="AT94" s="64" t="str">
        <f t="shared" si="20"/>
        <v>Compatible</v>
      </c>
      <c r="AU94" s="2"/>
    </row>
    <row r="95" spans="1:47" s="83" customFormat="1" ht="28.5" customHeight="1" x14ac:dyDescent="0.25">
      <c r="A95" s="196"/>
      <c r="B95" s="189"/>
      <c r="C95" s="174"/>
      <c r="D95" s="62" t="str">
        <f>'Matriz Identificación con proye'!Q6</f>
        <v>Rellenos, colocación del material granular</v>
      </c>
      <c r="E95" s="148">
        <v>-1</v>
      </c>
      <c r="F95" s="148"/>
      <c r="G95" s="148">
        <v>2</v>
      </c>
      <c r="H95" s="148"/>
      <c r="I95" s="148"/>
      <c r="J95" s="148"/>
      <c r="K95" s="148"/>
      <c r="L95" s="148">
        <v>1</v>
      </c>
      <c r="M95" s="148"/>
      <c r="N95" s="148"/>
      <c r="O95" s="148"/>
      <c r="P95" s="148"/>
      <c r="Q95" s="148">
        <v>1</v>
      </c>
      <c r="R95" s="148"/>
      <c r="S95" s="148"/>
      <c r="T95" s="148"/>
      <c r="U95" s="148"/>
      <c r="V95" s="148">
        <v>1</v>
      </c>
      <c r="W95" s="148"/>
      <c r="X95" s="148"/>
      <c r="Y95" s="148">
        <v>1</v>
      </c>
      <c r="Z95" s="148"/>
      <c r="AA95" s="148"/>
      <c r="AB95" s="148">
        <v>1</v>
      </c>
      <c r="AC95" s="148"/>
      <c r="AD95" s="148"/>
      <c r="AE95" s="148"/>
      <c r="AF95" s="148">
        <v>1</v>
      </c>
      <c r="AG95" s="148"/>
      <c r="AH95" s="148"/>
      <c r="AI95" s="148">
        <v>1</v>
      </c>
      <c r="AJ95" s="148"/>
      <c r="AK95" s="148">
        <v>2</v>
      </c>
      <c r="AL95" s="148"/>
      <c r="AM95" s="148">
        <v>1</v>
      </c>
      <c r="AN95" s="148"/>
      <c r="AO95" s="148"/>
      <c r="AP95" s="148">
        <v>1</v>
      </c>
      <c r="AQ95" s="148"/>
      <c r="AR95" s="148"/>
      <c r="AS95" s="80">
        <f t="shared" si="19"/>
        <v>-18</v>
      </c>
      <c r="AT95" s="64" t="str">
        <f t="shared" si="20"/>
        <v>Compatible</v>
      </c>
      <c r="AU95" s="2"/>
    </row>
    <row r="96" spans="1:47" s="83" customFormat="1" ht="28.5" customHeight="1" x14ac:dyDescent="0.25">
      <c r="A96" s="196"/>
      <c r="B96" s="189"/>
      <c r="C96" s="174"/>
      <c r="D96" s="62" t="str">
        <f>'Matriz Identificación con proye'!R6</f>
        <v>Construcción de obras de drenaje (cunetas, alcantarillas)</v>
      </c>
      <c r="E96" s="148">
        <v>-1</v>
      </c>
      <c r="F96" s="148"/>
      <c r="G96" s="148">
        <v>2</v>
      </c>
      <c r="H96" s="148"/>
      <c r="I96" s="148"/>
      <c r="J96" s="148"/>
      <c r="K96" s="148"/>
      <c r="L96" s="148">
        <v>1</v>
      </c>
      <c r="M96" s="148"/>
      <c r="N96" s="148"/>
      <c r="O96" s="148"/>
      <c r="P96" s="148"/>
      <c r="Q96" s="148">
        <v>1</v>
      </c>
      <c r="R96" s="148"/>
      <c r="S96" s="148"/>
      <c r="T96" s="148"/>
      <c r="U96" s="148"/>
      <c r="V96" s="148">
        <v>1</v>
      </c>
      <c r="W96" s="148"/>
      <c r="X96" s="148"/>
      <c r="Y96" s="148">
        <v>1</v>
      </c>
      <c r="Z96" s="148"/>
      <c r="AA96" s="148"/>
      <c r="AB96" s="148">
        <v>1</v>
      </c>
      <c r="AC96" s="148"/>
      <c r="AD96" s="148"/>
      <c r="AE96" s="148"/>
      <c r="AF96" s="148">
        <v>1</v>
      </c>
      <c r="AG96" s="148"/>
      <c r="AH96" s="148"/>
      <c r="AI96" s="148">
        <v>1</v>
      </c>
      <c r="AJ96" s="148"/>
      <c r="AK96" s="148">
        <v>2</v>
      </c>
      <c r="AL96" s="148"/>
      <c r="AM96" s="148">
        <v>1</v>
      </c>
      <c r="AN96" s="148"/>
      <c r="AO96" s="148"/>
      <c r="AP96" s="148">
        <v>1</v>
      </c>
      <c r="AQ96" s="148"/>
      <c r="AR96" s="148"/>
      <c r="AS96" s="80">
        <f t="shared" si="19"/>
        <v>-18</v>
      </c>
      <c r="AT96" s="64" t="str">
        <f t="shared" si="20"/>
        <v>Compatible</v>
      </c>
      <c r="AU96" s="2"/>
    </row>
    <row r="97" spans="1:47" s="83" customFormat="1" ht="28.5" customHeight="1" x14ac:dyDescent="0.25">
      <c r="A97" s="196"/>
      <c r="B97" s="189"/>
      <c r="C97" s="174"/>
      <c r="D97" s="62" t="str">
        <f>'Matriz Identificación con proye'!S6</f>
        <v>Imprimación y colocación de concreto asfáltico</v>
      </c>
      <c r="E97" s="148">
        <v>-1</v>
      </c>
      <c r="F97" s="148"/>
      <c r="G97" s="148">
        <v>2</v>
      </c>
      <c r="H97" s="148"/>
      <c r="I97" s="148"/>
      <c r="J97" s="148"/>
      <c r="K97" s="148"/>
      <c r="L97" s="148">
        <v>1</v>
      </c>
      <c r="M97" s="148"/>
      <c r="N97" s="148"/>
      <c r="O97" s="148"/>
      <c r="P97" s="148"/>
      <c r="Q97" s="148">
        <v>1</v>
      </c>
      <c r="R97" s="148"/>
      <c r="S97" s="148"/>
      <c r="T97" s="148"/>
      <c r="U97" s="148"/>
      <c r="V97" s="148">
        <v>1</v>
      </c>
      <c r="W97" s="148"/>
      <c r="X97" s="148"/>
      <c r="Y97" s="148">
        <v>1</v>
      </c>
      <c r="Z97" s="148"/>
      <c r="AA97" s="148"/>
      <c r="AB97" s="148">
        <v>1</v>
      </c>
      <c r="AC97" s="148"/>
      <c r="AD97" s="148"/>
      <c r="AE97" s="148"/>
      <c r="AF97" s="148">
        <v>1</v>
      </c>
      <c r="AG97" s="148"/>
      <c r="AH97" s="148"/>
      <c r="AI97" s="148">
        <v>1</v>
      </c>
      <c r="AJ97" s="148"/>
      <c r="AK97" s="148">
        <v>2</v>
      </c>
      <c r="AL97" s="148"/>
      <c r="AM97" s="148">
        <v>1</v>
      </c>
      <c r="AN97" s="148"/>
      <c r="AO97" s="148"/>
      <c r="AP97" s="148">
        <v>1</v>
      </c>
      <c r="AQ97" s="148"/>
      <c r="AR97" s="148"/>
      <c r="AS97" s="80">
        <f t="shared" si="19"/>
        <v>-18</v>
      </c>
      <c r="AT97" s="64" t="str">
        <f t="shared" si="20"/>
        <v>Compatible</v>
      </c>
      <c r="AU97" s="2"/>
    </row>
    <row r="98" spans="1:47" s="83" customFormat="1" ht="42" customHeight="1" x14ac:dyDescent="0.25">
      <c r="A98" s="196"/>
      <c r="B98" s="189"/>
      <c r="C98" s="174"/>
      <c r="D98" s="62" t="str">
        <f>+'Matriz Identificación con proye'!Y6</f>
        <v>Operación, transporte y mantenimiento correctivo de maquinaria y equipos</v>
      </c>
      <c r="E98" s="149">
        <v>-1</v>
      </c>
      <c r="F98" s="149"/>
      <c r="G98" s="149">
        <v>1</v>
      </c>
      <c r="H98" s="149"/>
      <c r="I98" s="149"/>
      <c r="J98" s="149"/>
      <c r="K98" s="149"/>
      <c r="L98" s="149">
        <v>1</v>
      </c>
      <c r="M98" s="149"/>
      <c r="N98" s="149"/>
      <c r="O98" s="149"/>
      <c r="P98" s="149"/>
      <c r="Q98" s="149">
        <v>4</v>
      </c>
      <c r="R98" s="149"/>
      <c r="S98" s="149"/>
      <c r="T98" s="149"/>
      <c r="U98" s="149"/>
      <c r="V98" s="149">
        <v>1</v>
      </c>
      <c r="W98" s="149"/>
      <c r="X98" s="149"/>
      <c r="Y98" s="149">
        <v>1</v>
      </c>
      <c r="Z98" s="149"/>
      <c r="AA98" s="149"/>
      <c r="AB98" s="149">
        <v>1</v>
      </c>
      <c r="AC98" s="149"/>
      <c r="AD98" s="149"/>
      <c r="AE98" s="149"/>
      <c r="AF98" s="149">
        <v>1</v>
      </c>
      <c r="AG98" s="149"/>
      <c r="AH98" s="149"/>
      <c r="AI98" s="149">
        <v>1</v>
      </c>
      <c r="AJ98" s="149"/>
      <c r="AK98" s="149">
        <v>2</v>
      </c>
      <c r="AL98" s="149"/>
      <c r="AM98" s="149">
        <v>1</v>
      </c>
      <c r="AN98" s="149"/>
      <c r="AO98" s="149"/>
      <c r="AP98" s="149">
        <v>2</v>
      </c>
      <c r="AQ98" s="149"/>
      <c r="AR98" s="149"/>
      <c r="AS98" s="80">
        <f t="shared" si="19"/>
        <v>-19</v>
      </c>
      <c r="AT98" s="64" t="str">
        <f t="shared" si="20"/>
        <v>Compatible</v>
      </c>
      <c r="AU98" s="2"/>
    </row>
    <row r="99" spans="1:47" s="83" customFormat="1" ht="28.5" customHeight="1" x14ac:dyDescent="0.25">
      <c r="A99" s="196"/>
      <c r="B99" s="189"/>
      <c r="C99" s="174"/>
      <c r="D99" s="62" t="str">
        <f>+'Matriz Identificación con proye'!Z6</f>
        <v>Tránsito de Vehículos</v>
      </c>
      <c r="E99" s="149">
        <v>-1</v>
      </c>
      <c r="F99" s="149"/>
      <c r="G99" s="149">
        <v>4</v>
      </c>
      <c r="H99" s="149"/>
      <c r="I99" s="149"/>
      <c r="J99" s="149"/>
      <c r="K99" s="149"/>
      <c r="L99" s="149">
        <v>1</v>
      </c>
      <c r="M99" s="149"/>
      <c r="N99" s="149"/>
      <c r="O99" s="149"/>
      <c r="P99" s="149"/>
      <c r="Q99" s="149">
        <v>4</v>
      </c>
      <c r="R99" s="149"/>
      <c r="S99" s="149"/>
      <c r="T99" s="149"/>
      <c r="U99" s="149"/>
      <c r="V99" s="149">
        <v>1</v>
      </c>
      <c r="W99" s="149"/>
      <c r="X99" s="149"/>
      <c r="Y99" s="149">
        <v>1</v>
      </c>
      <c r="Z99" s="149"/>
      <c r="AA99" s="149"/>
      <c r="AB99" s="149">
        <v>1</v>
      </c>
      <c r="AC99" s="149"/>
      <c r="AD99" s="149"/>
      <c r="AE99" s="149"/>
      <c r="AF99" s="149">
        <v>1</v>
      </c>
      <c r="AG99" s="149"/>
      <c r="AH99" s="149"/>
      <c r="AI99" s="149">
        <v>1</v>
      </c>
      <c r="AJ99" s="149"/>
      <c r="AK99" s="149">
        <v>2</v>
      </c>
      <c r="AL99" s="149"/>
      <c r="AM99" s="149">
        <v>1</v>
      </c>
      <c r="AN99" s="149"/>
      <c r="AO99" s="149"/>
      <c r="AP99" s="149">
        <v>2</v>
      </c>
      <c r="AQ99" s="149"/>
      <c r="AR99" s="149"/>
      <c r="AS99" s="80">
        <f t="shared" si="19"/>
        <v>-28</v>
      </c>
      <c r="AT99" s="64" t="str">
        <f t="shared" si="20"/>
        <v>Moderado</v>
      </c>
    </row>
    <row r="100" spans="1:47" s="83" customFormat="1" ht="28.5" customHeight="1" x14ac:dyDescent="0.25">
      <c r="A100" s="196"/>
      <c r="B100" s="189"/>
      <c r="C100" s="174"/>
      <c r="D100" s="62" t="str">
        <f>'Matriz Identificación con proye'!T6</f>
        <v>Pilotaje</v>
      </c>
      <c r="E100" s="148">
        <v>-1</v>
      </c>
      <c r="F100" s="148"/>
      <c r="G100" s="148">
        <v>2</v>
      </c>
      <c r="H100" s="148"/>
      <c r="I100" s="148"/>
      <c r="J100" s="148"/>
      <c r="K100" s="148"/>
      <c r="L100" s="148">
        <v>1</v>
      </c>
      <c r="M100" s="148"/>
      <c r="N100" s="148"/>
      <c r="O100" s="148"/>
      <c r="P100" s="148"/>
      <c r="Q100" s="148">
        <v>1</v>
      </c>
      <c r="R100" s="148"/>
      <c r="S100" s="148"/>
      <c r="T100" s="148"/>
      <c r="U100" s="148"/>
      <c r="V100" s="148">
        <v>1</v>
      </c>
      <c r="W100" s="148"/>
      <c r="X100" s="148"/>
      <c r="Y100" s="148">
        <v>1</v>
      </c>
      <c r="Z100" s="148"/>
      <c r="AA100" s="148"/>
      <c r="AB100" s="148">
        <v>1</v>
      </c>
      <c r="AC100" s="148"/>
      <c r="AD100" s="148"/>
      <c r="AE100" s="148"/>
      <c r="AF100" s="148">
        <v>1</v>
      </c>
      <c r="AG100" s="148"/>
      <c r="AH100" s="148"/>
      <c r="AI100" s="148">
        <v>1</v>
      </c>
      <c r="AJ100" s="148"/>
      <c r="AK100" s="148">
        <v>2</v>
      </c>
      <c r="AL100" s="148"/>
      <c r="AM100" s="148">
        <v>1</v>
      </c>
      <c r="AN100" s="148"/>
      <c r="AO100" s="148"/>
      <c r="AP100" s="148">
        <v>1</v>
      </c>
      <c r="AQ100" s="148"/>
      <c r="AR100" s="148"/>
      <c r="AS100" s="80">
        <f t="shared" si="19"/>
        <v>-18</v>
      </c>
      <c r="AT100" s="64" t="str">
        <f t="shared" si="20"/>
        <v>Compatible</v>
      </c>
      <c r="AU100" s="2"/>
    </row>
    <row r="101" spans="1:47" s="83" customFormat="1" ht="45.75" customHeight="1" x14ac:dyDescent="0.25">
      <c r="A101" s="196"/>
      <c r="B101" s="189"/>
      <c r="C101" s="174"/>
      <c r="D101" s="62" t="str">
        <f>'Matriz Identificación con proye'!U6</f>
        <v>Construcción de elementos de contención (pantallas, pilotes y otros elementos)</v>
      </c>
      <c r="E101" s="148">
        <v>-1</v>
      </c>
      <c r="F101" s="148"/>
      <c r="G101" s="148">
        <v>2</v>
      </c>
      <c r="H101" s="148"/>
      <c r="I101" s="148"/>
      <c r="J101" s="148"/>
      <c r="K101" s="148"/>
      <c r="L101" s="148">
        <v>1</v>
      </c>
      <c r="M101" s="148"/>
      <c r="N101" s="148"/>
      <c r="O101" s="148"/>
      <c r="P101" s="148"/>
      <c r="Q101" s="148">
        <v>1</v>
      </c>
      <c r="R101" s="148"/>
      <c r="S101" s="148"/>
      <c r="T101" s="148"/>
      <c r="U101" s="148"/>
      <c r="V101" s="148">
        <v>1</v>
      </c>
      <c r="W101" s="148"/>
      <c r="X101" s="148"/>
      <c r="Y101" s="148">
        <v>1</v>
      </c>
      <c r="Z101" s="148"/>
      <c r="AA101" s="148"/>
      <c r="AB101" s="148">
        <v>1</v>
      </c>
      <c r="AC101" s="148"/>
      <c r="AD101" s="148"/>
      <c r="AE101" s="148"/>
      <c r="AF101" s="148">
        <v>1</v>
      </c>
      <c r="AG101" s="148"/>
      <c r="AH101" s="148"/>
      <c r="AI101" s="148">
        <v>1</v>
      </c>
      <c r="AJ101" s="148"/>
      <c r="AK101" s="148">
        <v>2</v>
      </c>
      <c r="AL101" s="148"/>
      <c r="AM101" s="148">
        <v>1</v>
      </c>
      <c r="AN101" s="148"/>
      <c r="AO101" s="148"/>
      <c r="AP101" s="148">
        <v>1</v>
      </c>
      <c r="AQ101" s="148"/>
      <c r="AR101" s="148"/>
      <c r="AS101" s="80">
        <f t="shared" si="19"/>
        <v>-18</v>
      </c>
      <c r="AT101" s="64" t="str">
        <f t="shared" si="20"/>
        <v>Compatible</v>
      </c>
      <c r="AU101" s="2"/>
    </row>
    <row r="102" spans="1:47" s="83" customFormat="1" ht="27.75" customHeight="1" x14ac:dyDescent="0.25">
      <c r="A102" s="196"/>
      <c r="B102" s="189"/>
      <c r="C102" s="174"/>
      <c r="D102" s="62" t="str">
        <f>'Matriz Identificación con proye'!AD6</f>
        <v>Mantenimiento del sistema y sus elementos</v>
      </c>
      <c r="E102" s="148">
        <v>-1</v>
      </c>
      <c r="F102" s="148"/>
      <c r="G102" s="148">
        <v>2</v>
      </c>
      <c r="H102" s="148"/>
      <c r="I102" s="148"/>
      <c r="J102" s="148"/>
      <c r="K102" s="148"/>
      <c r="L102" s="148">
        <v>1</v>
      </c>
      <c r="M102" s="148"/>
      <c r="N102" s="148"/>
      <c r="O102" s="148"/>
      <c r="P102" s="148"/>
      <c r="Q102" s="148">
        <v>1</v>
      </c>
      <c r="R102" s="148"/>
      <c r="S102" s="148"/>
      <c r="T102" s="148"/>
      <c r="U102" s="148"/>
      <c r="V102" s="148">
        <v>1</v>
      </c>
      <c r="W102" s="148"/>
      <c r="X102" s="148"/>
      <c r="Y102" s="148">
        <v>1</v>
      </c>
      <c r="Z102" s="148"/>
      <c r="AA102" s="148"/>
      <c r="AB102" s="148">
        <v>1</v>
      </c>
      <c r="AC102" s="148"/>
      <c r="AD102" s="148"/>
      <c r="AE102" s="148"/>
      <c r="AF102" s="148">
        <v>1</v>
      </c>
      <c r="AG102" s="148"/>
      <c r="AH102" s="148"/>
      <c r="AI102" s="148">
        <v>1</v>
      </c>
      <c r="AJ102" s="148"/>
      <c r="AK102" s="148">
        <v>2</v>
      </c>
      <c r="AL102" s="148"/>
      <c r="AM102" s="148">
        <v>1</v>
      </c>
      <c r="AN102" s="148"/>
      <c r="AO102" s="148"/>
      <c r="AP102" s="148">
        <v>1</v>
      </c>
      <c r="AQ102" s="148"/>
      <c r="AR102" s="148"/>
      <c r="AS102" s="80">
        <f t="shared" si="19"/>
        <v>-18</v>
      </c>
      <c r="AT102" s="64" t="str">
        <f t="shared" si="20"/>
        <v>Compatible</v>
      </c>
      <c r="AU102" s="2"/>
    </row>
    <row r="103" spans="1:47" s="84" customFormat="1" ht="32.25" customHeight="1" x14ac:dyDescent="0.25">
      <c r="A103" s="65">
        <v>6</v>
      </c>
      <c r="B103" s="187" t="s">
        <v>12</v>
      </c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8"/>
    </row>
    <row r="104" spans="1:47" s="84" customFormat="1" ht="31.5" customHeight="1" x14ac:dyDescent="0.25">
      <c r="A104" s="200" t="s">
        <v>7</v>
      </c>
      <c r="B104" s="189" t="s">
        <v>109</v>
      </c>
      <c r="C104" s="174" t="s">
        <v>120</v>
      </c>
      <c r="D104" s="62" t="str">
        <f>'Matriz Identificación con proye'!G6</f>
        <v>Instalación de infraestructura temporal</v>
      </c>
      <c r="E104" s="149">
        <v>-1</v>
      </c>
      <c r="F104" s="149"/>
      <c r="G104" s="149">
        <v>4</v>
      </c>
      <c r="H104" s="149"/>
      <c r="I104" s="149"/>
      <c r="J104" s="149"/>
      <c r="K104" s="149"/>
      <c r="L104" s="149">
        <v>1</v>
      </c>
      <c r="M104" s="149"/>
      <c r="N104" s="149"/>
      <c r="O104" s="149"/>
      <c r="P104" s="149"/>
      <c r="Q104" s="149">
        <v>4</v>
      </c>
      <c r="R104" s="149"/>
      <c r="S104" s="149"/>
      <c r="T104" s="149"/>
      <c r="U104" s="149"/>
      <c r="V104" s="149">
        <v>1</v>
      </c>
      <c r="W104" s="149"/>
      <c r="X104" s="149"/>
      <c r="Y104" s="149">
        <v>1</v>
      </c>
      <c r="Z104" s="149"/>
      <c r="AA104" s="149"/>
      <c r="AB104" s="149">
        <v>1</v>
      </c>
      <c r="AC104" s="149"/>
      <c r="AD104" s="149"/>
      <c r="AE104" s="149"/>
      <c r="AF104" s="149">
        <v>1</v>
      </c>
      <c r="AG104" s="149"/>
      <c r="AH104" s="149"/>
      <c r="AI104" s="149">
        <v>1</v>
      </c>
      <c r="AJ104" s="149"/>
      <c r="AK104" s="149">
        <v>2</v>
      </c>
      <c r="AL104" s="149"/>
      <c r="AM104" s="149">
        <v>1</v>
      </c>
      <c r="AN104" s="149"/>
      <c r="AO104" s="149"/>
      <c r="AP104" s="149">
        <v>2</v>
      </c>
      <c r="AQ104" s="149"/>
      <c r="AR104" s="149"/>
      <c r="AS104" s="80">
        <f t="shared" ref="AS104:AS115" si="21">+E104*(3*G104+2*L104+Q104+V104+Y104+AB104+AF104+AI104+AK104+AM104+AP104)</f>
        <v>-28</v>
      </c>
      <c r="AT104" s="64" t="str">
        <f t="shared" ref="AT104:AT106" si="22">IF(AND(AS104&lt;0,AS104&gt;=-25),"Compatible",IF(AND(AS104&lt;=-26,AS104&gt;=-50),"Moderado",IF(AND(AS104&lt;=-51,AS104&gt;=-75),"Severo",IF(AND(AS104&lt;=-76,AS104&gt;=-100),"Crítico",IF(AND(AS104&gt;0,AS104&lt;=100),"Imp Positivo","")))))</f>
        <v>Moderado</v>
      </c>
      <c r="AU104" s="83"/>
    </row>
    <row r="105" spans="1:47" s="84" customFormat="1" ht="29.25" customHeight="1" x14ac:dyDescent="0.25">
      <c r="A105" s="200"/>
      <c r="B105" s="189"/>
      <c r="C105" s="174"/>
      <c r="D105" s="62" t="str">
        <f>'Matriz Identificación con proye'!I6</f>
        <v>Tratamientos silviculturales</v>
      </c>
      <c r="E105" s="149">
        <v>-1</v>
      </c>
      <c r="F105" s="149"/>
      <c r="G105" s="149">
        <v>1</v>
      </c>
      <c r="H105" s="149"/>
      <c r="I105" s="149"/>
      <c r="J105" s="149"/>
      <c r="K105" s="149"/>
      <c r="L105" s="149">
        <v>1</v>
      </c>
      <c r="M105" s="149"/>
      <c r="N105" s="149"/>
      <c r="O105" s="149"/>
      <c r="P105" s="149"/>
      <c r="Q105" s="149">
        <v>4</v>
      </c>
      <c r="R105" s="149"/>
      <c r="S105" s="149"/>
      <c r="T105" s="149"/>
      <c r="U105" s="149"/>
      <c r="V105" s="149">
        <v>1</v>
      </c>
      <c r="W105" s="149"/>
      <c r="X105" s="149"/>
      <c r="Y105" s="149">
        <v>1</v>
      </c>
      <c r="Z105" s="149"/>
      <c r="AA105" s="149"/>
      <c r="AB105" s="149">
        <v>1</v>
      </c>
      <c r="AC105" s="149"/>
      <c r="AD105" s="149"/>
      <c r="AE105" s="149"/>
      <c r="AF105" s="149">
        <v>1</v>
      </c>
      <c r="AG105" s="149"/>
      <c r="AH105" s="149"/>
      <c r="AI105" s="149">
        <v>1</v>
      </c>
      <c r="AJ105" s="149"/>
      <c r="AK105" s="149">
        <v>2</v>
      </c>
      <c r="AL105" s="149"/>
      <c r="AM105" s="149">
        <v>1</v>
      </c>
      <c r="AN105" s="149"/>
      <c r="AO105" s="149"/>
      <c r="AP105" s="149">
        <v>2</v>
      </c>
      <c r="AQ105" s="149"/>
      <c r="AR105" s="149"/>
      <c r="AS105" s="80">
        <f t="shared" si="21"/>
        <v>-19</v>
      </c>
      <c r="AT105" s="64" t="str">
        <f t="shared" si="22"/>
        <v>Compatible</v>
      </c>
      <c r="AU105" s="2"/>
    </row>
    <row r="106" spans="1:47" s="84" customFormat="1" ht="29.25" customHeight="1" x14ac:dyDescent="0.25">
      <c r="A106" s="200"/>
      <c r="B106" s="189"/>
      <c r="C106" s="174"/>
      <c r="D106" s="62" t="str">
        <f>'Matriz Identificación con proye'!J6</f>
        <v xml:space="preserve">Desmonte, descapote y limpieza </v>
      </c>
      <c r="E106" s="149">
        <v>-1</v>
      </c>
      <c r="F106" s="149"/>
      <c r="G106" s="149">
        <v>2</v>
      </c>
      <c r="H106" s="149"/>
      <c r="I106" s="149"/>
      <c r="J106" s="149"/>
      <c r="K106" s="149"/>
      <c r="L106" s="149">
        <v>1</v>
      </c>
      <c r="M106" s="149"/>
      <c r="N106" s="149"/>
      <c r="O106" s="149"/>
      <c r="P106" s="149"/>
      <c r="Q106" s="149">
        <v>4</v>
      </c>
      <c r="R106" s="149"/>
      <c r="S106" s="149"/>
      <c r="T106" s="149"/>
      <c r="U106" s="149"/>
      <c r="V106" s="149">
        <v>1</v>
      </c>
      <c r="W106" s="149"/>
      <c r="X106" s="149"/>
      <c r="Y106" s="149">
        <v>1</v>
      </c>
      <c r="Z106" s="149"/>
      <c r="AA106" s="149"/>
      <c r="AB106" s="149">
        <v>1</v>
      </c>
      <c r="AC106" s="149"/>
      <c r="AD106" s="149"/>
      <c r="AE106" s="149"/>
      <c r="AF106" s="149">
        <v>1</v>
      </c>
      <c r="AG106" s="149"/>
      <c r="AH106" s="149"/>
      <c r="AI106" s="149">
        <v>1</v>
      </c>
      <c r="AJ106" s="149"/>
      <c r="AK106" s="149">
        <v>2</v>
      </c>
      <c r="AL106" s="149"/>
      <c r="AM106" s="149">
        <v>1</v>
      </c>
      <c r="AN106" s="149"/>
      <c r="AO106" s="149"/>
      <c r="AP106" s="149">
        <v>2</v>
      </c>
      <c r="AQ106" s="149"/>
      <c r="AR106" s="149"/>
      <c r="AS106" s="80">
        <f t="shared" si="21"/>
        <v>-22</v>
      </c>
      <c r="AT106" s="64" t="str">
        <f t="shared" si="22"/>
        <v>Compatible</v>
      </c>
      <c r="AU106" s="2"/>
    </row>
    <row r="107" spans="1:47" s="84" customFormat="1" ht="29.25" customHeight="1" x14ac:dyDescent="0.25">
      <c r="A107" s="200"/>
      <c r="B107" s="189"/>
      <c r="C107" s="174"/>
      <c r="D107" s="62" t="str">
        <f>'Matriz Identificación con proye'!K6</f>
        <v>Excavaciones y Movimientos de Tierras</v>
      </c>
      <c r="E107" s="148">
        <v>-1</v>
      </c>
      <c r="F107" s="148"/>
      <c r="G107" s="148">
        <v>1</v>
      </c>
      <c r="H107" s="148"/>
      <c r="I107" s="148"/>
      <c r="J107" s="148"/>
      <c r="K107" s="148"/>
      <c r="L107" s="148">
        <v>1</v>
      </c>
      <c r="M107" s="148"/>
      <c r="N107" s="148"/>
      <c r="O107" s="148"/>
      <c r="P107" s="148"/>
      <c r="Q107" s="148">
        <v>3</v>
      </c>
      <c r="R107" s="148"/>
      <c r="S107" s="148"/>
      <c r="T107" s="148"/>
      <c r="U107" s="148"/>
      <c r="V107" s="148">
        <v>4</v>
      </c>
      <c r="W107" s="148"/>
      <c r="X107" s="148"/>
      <c r="Y107" s="148">
        <v>1</v>
      </c>
      <c r="Z107" s="148"/>
      <c r="AA107" s="148"/>
      <c r="AB107" s="148">
        <v>4</v>
      </c>
      <c r="AC107" s="148"/>
      <c r="AD107" s="148"/>
      <c r="AE107" s="148"/>
      <c r="AF107" s="148">
        <v>2</v>
      </c>
      <c r="AG107" s="148"/>
      <c r="AH107" s="148"/>
      <c r="AI107" s="148">
        <v>1</v>
      </c>
      <c r="AJ107" s="148"/>
      <c r="AK107" s="148">
        <v>2</v>
      </c>
      <c r="AL107" s="148"/>
      <c r="AM107" s="148">
        <v>2</v>
      </c>
      <c r="AN107" s="148"/>
      <c r="AO107" s="148"/>
      <c r="AP107" s="148">
        <v>1</v>
      </c>
      <c r="AQ107" s="148"/>
      <c r="AR107" s="148"/>
      <c r="AS107" s="80">
        <f t="shared" si="21"/>
        <v>-25</v>
      </c>
      <c r="AT107" s="64" t="str">
        <f t="shared" ref="AT107:AT109" si="23">IF(AND(ABS(AS107)&gt;0,ABS(AS107)&lt;=25),"Compatible",IF(AND(ABS(AS107)&gt;=26,ABS(AS107)&lt;=50),"Moderado",IF(AND(ABS(AS107)&gt;=51,ABS(AS107)&lt;=75),"Severo",IF(AND(ABS(AS107)&gt;=76,ABS(AS107)&lt;=100),"Crítico",IF(AND(ABS(AS107)&lt;0,ABS(AS107)&gt;=100),"Revisar","")))))</f>
        <v>Compatible</v>
      </c>
      <c r="AU107" s="2"/>
    </row>
    <row r="108" spans="1:47" s="84" customFormat="1" ht="29.25" customHeight="1" x14ac:dyDescent="0.25">
      <c r="A108" s="200"/>
      <c r="B108" s="189"/>
      <c r="C108" s="174"/>
      <c r="D108" s="62" t="str">
        <f>'Matriz Identificación con proye'!L6</f>
        <v>Demoliciones de infraestructura existente</v>
      </c>
      <c r="E108" s="148">
        <v>-1</v>
      </c>
      <c r="F108" s="148"/>
      <c r="G108" s="148">
        <v>1</v>
      </c>
      <c r="H108" s="148"/>
      <c r="I108" s="148"/>
      <c r="J108" s="148"/>
      <c r="K108" s="148"/>
      <c r="L108" s="148">
        <v>1</v>
      </c>
      <c r="M108" s="148"/>
      <c r="N108" s="148"/>
      <c r="O108" s="148"/>
      <c r="P108" s="148"/>
      <c r="Q108" s="148">
        <v>4</v>
      </c>
      <c r="R108" s="148"/>
      <c r="S108" s="148"/>
      <c r="T108" s="148"/>
      <c r="U108" s="148"/>
      <c r="V108" s="148">
        <v>2</v>
      </c>
      <c r="W108" s="148"/>
      <c r="X108" s="148"/>
      <c r="Y108" s="148">
        <v>1</v>
      </c>
      <c r="Z108" s="148"/>
      <c r="AA108" s="148"/>
      <c r="AB108" s="148">
        <v>1</v>
      </c>
      <c r="AC108" s="148"/>
      <c r="AD108" s="148"/>
      <c r="AE108" s="148"/>
      <c r="AF108" s="148">
        <v>1</v>
      </c>
      <c r="AG108" s="148"/>
      <c r="AH108" s="148"/>
      <c r="AI108" s="148">
        <v>1</v>
      </c>
      <c r="AJ108" s="148"/>
      <c r="AK108" s="148">
        <v>2</v>
      </c>
      <c r="AL108" s="148"/>
      <c r="AM108" s="148">
        <v>1</v>
      </c>
      <c r="AN108" s="148"/>
      <c r="AO108" s="148"/>
      <c r="AP108" s="148">
        <v>1</v>
      </c>
      <c r="AQ108" s="148"/>
      <c r="AR108" s="148"/>
      <c r="AS108" s="80">
        <f t="shared" si="21"/>
        <v>-19</v>
      </c>
      <c r="AT108" s="64" t="str">
        <f t="shared" si="23"/>
        <v>Compatible</v>
      </c>
      <c r="AU108" s="2"/>
    </row>
    <row r="109" spans="1:47" s="108" customFormat="1" ht="29.25" customHeight="1" x14ac:dyDescent="0.25">
      <c r="A109" s="200"/>
      <c r="B109" s="189"/>
      <c r="C109" s="174"/>
      <c r="D109" s="103" t="str">
        <f>'Matriz Identificación con proye'!N6</f>
        <v>Construcción de edificaciones (Estaciones)</v>
      </c>
      <c r="E109" s="149">
        <v>1</v>
      </c>
      <c r="F109" s="149"/>
      <c r="G109" s="149">
        <v>4</v>
      </c>
      <c r="H109" s="149"/>
      <c r="I109" s="149"/>
      <c r="J109" s="149"/>
      <c r="K109" s="149"/>
      <c r="L109" s="149">
        <v>2</v>
      </c>
      <c r="M109" s="149"/>
      <c r="N109" s="149"/>
      <c r="O109" s="149"/>
      <c r="P109" s="149"/>
      <c r="Q109" s="149">
        <v>4</v>
      </c>
      <c r="R109" s="149"/>
      <c r="S109" s="149"/>
      <c r="T109" s="149"/>
      <c r="U109" s="149"/>
      <c r="V109" s="149">
        <v>4</v>
      </c>
      <c r="W109" s="149"/>
      <c r="X109" s="149"/>
      <c r="Y109" s="149">
        <v>4</v>
      </c>
      <c r="Z109" s="149"/>
      <c r="AA109" s="149"/>
      <c r="AB109" s="149">
        <v>4</v>
      </c>
      <c r="AC109" s="149"/>
      <c r="AD109" s="149"/>
      <c r="AE109" s="149"/>
      <c r="AF109" s="149">
        <v>1</v>
      </c>
      <c r="AG109" s="149"/>
      <c r="AH109" s="149"/>
      <c r="AI109" s="149">
        <v>1</v>
      </c>
      <c r="AJ109" s="149"/>
      <c r="AK109" s="149">
        <v>2</v>
      </c>
      <c r="AL109" s="149"/>
      <c r="AM109" s="149">
        <v>4</v>
      </c>
      <c r="AN109" s="149"/>
      <c r="AO109" s="149"/>
      <c r="AP109" s="149">
        <v>1</v>
      </c>
      <c r="AQ109" s="149"/>
      <c r="AR109" s="149"/>
      <c r="AS109" s="105">
        <f t="shared" si="21"/>
        <v>41</v>
      </c>
      <c r="AT109" s="106" t="str">
        <f t="shared" si="23"/>
        <v>Moderado</v>
      </c>
    </row>
    <row r="110" spans="1:47" s="118" customFormat="1" ht="29.25" customHeight="1" x14ac:dyDescent="0.25">
      <c r="A110" s="200"/>
      <c r="B110" s="189"/>
      <c r="C110" s="174"/>
      <c r="D110" s="62" t="str">
        <f>+'Matriz Identificación con proye'!O6</f>
        <v>Instalación de Torres (Pilonas)</v>
      </c>
      <c r="E110" s="148">
        <v>-1</v>
      </c>
      <c r="F110" s="148"/>
      <c r="G110" s="148">
        <v>4</v>
      </c>
      <c r="H110" s="148"/>
      <c r="I110" s="148"/>
      <c r="J110" s="148"/>
      <c r="K110" s="148"/>
      <c r="L110" s="148">
        <v>1</v>
      </c>
      <c r="M110" s="148"/>
      <c r="N110" s="148"/>
      <c r="O110" s="148"/>
      <c r="P110" s="148"/>
      <c r="Q110" s="148">
        <v>3</v>
      </c>
      <c r="R110" s="148"/>
      <c r="S110" s="148"/>
      <c r="T110" s="148"/>
      <c r="U110" s="148"/>
      <c r="V110" s="148">
        <v>4</v>
      </c>
      <c r="W110" s="148"/>
      <c r="X110" s="148"/>
      <c r="Y110" s="148">
        <v>4</v>
      </c>
      <c r="Z110" s="148"/>
      <c r="AA110" s="148"/>
      <c r="AB110" s="148">
        <v>4</v>
      </c>
      <c r="AC110" s="148"/>
      <c r="AD110" s="148"/>
      <c r="AE110" s="148"/>
      <c r="AF110" s="148">
        <v>1</v>
      </c>
      <c r="AG110" s="148"/>
      <c r="AH110" s="148"/>
      <c r="AI110" s="148">
        <v>1</v>
      </c>
      <c r="AJ110" s="148"/>
      <c r="AK110" s="148">
        <v>2</v>
      </c>
      <c r="AL110" s="148"/>
      <c r="AM110" s="148">
        <v>4</v>
      </c>
      <c r="AN110" s="148"/>
      <c r="AO110" s="148"/>
      <c r="AP110" s="148">
        <v>1</v>
      </c>
      <c r="AQ110" s="148"/>
      <c r="AR110" s="148"/>
      <c r="AS110" s="101">
        <f t="shared" ref="AS110" si="24">+E110*(3*G110+2*L110+Q110+V110+Y110+AB110+AF110+AI110+AK110+AM110+AP110)</f>
        <v>-38</v>
      </c>
      <c r="AT110" s="64" t="str">
        <f t="shared" ref="AT110" si="25">IF(AND(ABS(AS110)&gt;0,ABS(AS110)&lt;=25),"Compatible",IF(AND(ABS(AS110)&gt;=26,ABS(AS110)&lt;=50),"Moderado",IF(AND(ABS(AS110)&gt;=51,ABS(AS110)&lt;=75),"Severo",IF(AND(ABS(AS110)&gt;=76,ABS(AS110)&lt;=100),"Crítico",IF(AND(ABS(AS110)&lt;0,ABS(AS110)&gt;=100),"Revisar","")))))</f>
        <v>Moderado</v>
      </c>
    </row>
    <row r="111" spans="1:47" s="84" customFormat="1" ht="29.25" customHeight="1" x14ac:dyDescent="0.25">
      <c r="A111" s="200"/>
      <c r="B111" s="189"/>
      <c r="C111" s="174"/>
      <c r="D111" s="62" t="str">
        <f>'Matriz Identificación con proye'!P6</f>
        <v>Manejo y Disposición de RCD</v>
      </c>
      <c r="E111" s="148">
        <v>-1</v>
      </c>
      <c r="F111" s="148"/>
      <c r="G111" s="148">
        <v>1</v>
      </c>
      <c r="H111" s="148"/>
      <c r="I111" s="148"/>
      <c r="J111" s="148"/>
      <c r="K111" s="148"/>
      <c r="L111" s="148">
        <v>1</v>
      </c>
      <c r="M111" s="148"/>
      <c r="N111" s="148"/>
      <c r="O111" s="148"/>
      <c r="P111" s="148"/>
      <c r="Q111" s="148">
        <v>3</v>
      </c>
      <c r="R111" s="148"/>
      <c r="S111" s="148"/>
      <c r="T111" s="148"/>
      <c r="U111" s="148"/>
      <c r="V111" s="148">
        <v>4</v>
      </c>
      <c r="W111" s="148"/>
      <c r="X111" s="148"/>
      <c r="Y111" s="148">
        <v>1</v>
      </c>
      <c r="Z111" s="148"/>
      <c r="AA111" s="148"/>
      <c r="AB111" s="148">
        <v>4</v>
      </c>
      <c r="AC111" s="148"/>
      <c r="AD111" s="148"/>
      <c r="AE111" s="148"/>
      <c r="AF111" s="148">
        <v>2</v>
      </c>
      <c r="AG111" s="148"/>
      <c r="AH111" s="148"/>
      <c r="AI111" s="148">
        <v>1</v>
      </c>
      <c r="AJ111" s="148"/>
      <c r="AK111" s="148">
        <v>2</v>
      </c>
      <c r="AL111" s="148"/>
      <c r="AM111" s="148">
        <v>2</v>
      </c>
      <c r="AN111" s="148"/>
      <c r="AO111" s="148"/>
      <c r="AP111" s="148">
        <v>1</v>
      </c>
      <c r="AQ111" s="148"/>
      <c r="AR111" s="148"/>
      <c r="AS111" s="80">
        <f t="shared" si="21"/>
        <v>-25</v>
      </c>
      <c r="AT111" s="64" t="str">
        <f t="shared" ref="AT111:AT114" si="26">IF(AND(AS111&lt;0,AS111&gt;=-25),"Compatible",IF(AND(AS111&lt;=-26,AS111&gt;=-50),"Moderado",IF(AND(AS111&lt;=-51,AS111&gt;=-75),"Severo",IF(AND(AS111&lt;=-76,AS111&gt;=-100),"Crítico",IF(AND(AS111&gt;0,AS111&lt;=100),"Imp Positivo","")))))</f>
        <v>Compatible</v>
      </c>
      <c r="AU111" s="2"/>
    </row>
    <row r="112" spans="1:47" s="84" customFormat="1" ht="29.25" customHeight="1" thickBot="1" x14ac:dyDescent="0.3">
      <c r="A112" s="200"/>
      <c r="B112" s="189"/>
      <c r="C112" s="174"/>
      <c r="D112" s="62" t="str">
        <f>+'Matriz Identificación con proye'!V6</f>
        <v>Empradización</v>
      </c>
      <c r="E112" s="205">
        <v>1</v>
      </c>
      <c r="F112" s="205"/>
      <c r="G112" s="148">
        <v>4</v>
      </c>
      <c r="H112" s="148"/>
      <c r="I112" s="148"/>
      <c r="J112" s="148"/>
      <c r="K112" s="148"/>
      <c r="L112" s="148">
        <v>2</v>
      </c>
      <c r="M112" s="148"/>
      <c r="N112" s="148"/>
      <c r="O112" s="148"/>
      <c r="P112" s="148"/>
      <c r="Q112" s="148">
        <v>3</v>
      </c>
      <c r="R112" s="148"/>
      <c r="S112" s="148"/>
      <c r="T112" s="148"/>
      <c r="U112" s="148"/>
      <c r="V112" s="148">
        <v>4</v>
      </c>
      <c r="W112" s="148"/>
      <c r="X112" s="148"/>
      <c r="Y112" s="148">
        <v>4</v>
      </c>
      <c r="Z112" s="148"/>
      <c r="AA112" s="148"/>
      <c r="AB112" s="148">
        <v>4</v>
      </c>
      <c r="AC112" s="148"/>
      <c r="AD112" s="148"/>
      <c r="AE112" s="148"/>
      <c r="AF112" s="148">
        <v>2</v>
      </c>
      <c r="AG112" s="148"/>
      <c r="AH112" s="148"/>
      <c r="AI112" s="148">
        <v>1</v>
      </c>
      <c r="AJ112" s="148"/>
      <c r="AK112" s="148">
        <v>2</v>
      </c>
      <c r="AL112" s="148"/>
      <c r="AM112" s="148">
        <v>2</v>
      </c>
      <c r="AN112" s="148"/>
      <c r="AO112" s="148"/>
      <c r="AP112" s="148">
        <v>1</v>
      </c>
      <c r="AQ112" s="148"/>
      <c r="AR112" s="148"/>
      <c r="AS112" s="80">
        <f t="shared" si="21"/>
        <v>39</v>
      </c>
      <c r="AT112" s="64" t="str">
        <f t="shared" si="26"/>
        <v>Imp Positivo</v>
      </c>
      <c r="AU112" s="83"/>
    </row>
    <row r="113" spans="1:47" s="84" customFormat="1" ht="29.25" customHeight="1" thickBot="1" x14ac:dyDescent="0.3">
      <c r="A113" s="200"/>
      <c r="B113" s="189"/>
      <c r="C113" s="174"/>
      <c r="D113" s="62" t="str">
        <f>+'Matriz Identificación con proye'!W6</f>
        <v>Plantación de arbolado</v>
      </c>
      <c r="E113" s="205">
        <v>1</v>
      </c>
      <c r="F113" s="205"/>
      <c r="G113" s="148">
        <v>4</v>
      </c>
      <c r="H113" s="148"/>
      <c r="I113" s="148"/>
      <c r="J113" s="148"/>
      <c r="K113" s="148"/>
      <c r="L113" s="148">
        <v>2</v>
      </c>
      <c r="M113" s="148"/>
      <c r="N113" s="148"/>
      <c r="O113" s="148"/>
      <c r="P113" s="148"/>
      <c r="Q113" s="148">
        <v>3</v>
      </c>
      <c r="R113" s="148"/>
      <c r="S113" s="148"/>
      <c r="T113" s="148"/>
      <c r="U113" s="148"/>
      <c r="V113" s="148">
        <v>4</v>
      </c>
      <c r="W113" s="148"/>
      <c r="X113" s="148"/>
      <c r="Y113" s="148">
        <v>4</v>
      </c>
      <c r="Z113" s="148"/>
      <c r="AA113" s="148"/>
      <c r="AB113" s="148">
        <v>4</v>
      </c>
      <c r="AC113" s="148"/>
      <c r="AD113" s="148"/>
      <c r="AE113" s="148"/>
      <c r="AF113" s="148">
        <v>2</v>
      </c>
      <c r="AG113" s="148"/>
      <c r="AH113" s="148"/>
      <c r="AI113" s="148">
        <v>1</v>
      </c>
      <c r="AJ113" s="148"/>
      <c r="AK113" s="148">
        <v>2</v>
      </c>
      <c r="AL113" s="148"/>
      <c r="AM113" s="148">
        <v>2</v>
      </c>
      <c r="AN113" s="148"/>
      <c r="AO113" s="148"/>
      <c r="AP113" s="148">
        <v>1</v>
      </c>
      <c r="AQ113" s="148"/>
      <c r="AR113" s="148"/>
      <c r="AS113" s="80">
        <f t="shared" si="21"/>
        <v>39</v>
      </c>
      <c r="AT113" s="64" t="str">
        <f t="shared" si="26"/>
        <v>Imp Positivo</v>
      </c>
      <c r="AU113" s="83"/>
    </row>
    <row r="114" spans="1:47" s="84" customFormat="1" ht="29.25" customHeight="1" thickBot="1" x14ac:dyDescent="0.3">
      <c r="A114" s="201"/>
      <c r="B114" s="185"/>
      <c r="C114" s="193"/>
      <c r="D114" s="87" t="str">
        <f>+'Matriz Identificación con proye'!AG6</f>
        <v>Operación del Sistema</v>
      </c>
      <c r="E114" s="205">
        <v>1</v>
      </c>
      <c r="F114" s="205"/>
      <c r="G114" s="205">
        <v>4</v>
      </c>
      <c r="H114" s="205"/>
      <c r="I114" s="205"/>
      <c r="J114" s="205"/>
      <c r="K114" s="205"/>
      <c r="L114" s="205">
        <v>2</v>
      </c>
      <c r="M114" s="205"/>
      <c r="N114" s="205"/>
      <c r="O114" s="205"/>
      <c r="P114" s="205"/>
      <c r="Q114" s="205">
        <v>3</v>
      </c>
      <c r="R114" s="205"/>
      <c r="S114" s="205"/>
      <c r="T114" s="205"/>
      <c r="U114" s="205"/>
      <c r="V114" s="205">
        <v>4</v>
      </c>
      <c r="W114" s="205"/>
      <c r="X114" s="205"/>
      <c r="Y114" s="205">
        <v>1</v>
      </c>
      <c r="Z114" s="205"/>
      <c r="AA114" s="205"/>
      <c r="AB114" s="205">
        <v>8</v>
      </c>
      <c r="AC114" s="205"/>
      <c r="AD114" s="205"/>
      <c r="AE114" s="205"/>
      <c r="AF114" s="205">
        <v>2</v>
      </c>
      <c r="AG114" s="205"/>
      <c r="AH114" s="205"/>
      <c r="AI114" s="205">
        <v>1</v>
      </c>
      <c r="AJ114" s="205"/>
      <c r="AK114" s="205">
        <v>2</v>
      </c>
      <c r="AL114" s="205"/>
      <c r="AM114" s="205">
        <v>4</v>
      </c>
      <c r="AN114" s="205"/>
      <c r="AO114" s="205"/>
      <c r="AP114" s="205">
        <v>1</v>
      </c>
      <c r="AQ114" s="205"/>
      <c r="AR114" s="205"/>
      <c r="AS114" s="80">
        <f t="shared" si="21"/>
        <v>42</v>
      </c>
      <c r="AT114" s="64" t="str">
        <f t="shared" si="26"/>
        <v>Imp Positivo</v>
      </c>
      <c r="AU114" s="83"/>
    </row>
    <row r="115" spans="1:47" s="84" customFormat="1" ht="29.25" customHeight="1" thickBot="1" x14ac:dyDescent="0.3">
      <c r="A115" s="202"/>
      <c r="B115" s="203"/>
      <c r="C115" s="204"/>
      <c r="D115" s="88" t="str">
        <f>'Matriz Identificación con proye'!AE6</f>
        <v>Circulación de cabinas</v>
      </c>
      <c r="E115" s="205">
        <v>1</v>
      </c>
      <c r="F115" s="205"/>
      <c r="G115" s="205">
        <v>1</v>
      </c>
      <c r="H115" s="205"/>
      <c r="I115" s="205"/>
      <c r="J115" s="205"/>
      <c r="K115" s="205"/>
      <c r="L115" s="205">
        <v>1</v>
      </c>
      <c r="M115" s="205"/>
      <c r="N115" s="205"/>
      <c r="O115" s="205"/>
      <c r="P115" s="205"/>
      <c r="Q115" s="205">
        <v>3</v>
      </c>
      <c r="R115" s="205"/>
      <c r="S115" s="205"/>
      <c r="T115" s="205"/>
      <c r="U115" s="205"/>
      <c r="V115" s="205">
        <v>4</v>
      </c>
      <c r="W115" s="205"/>
      <c r="X115" s="205"/>
      <c r="Y115" s="205">
        <v>1</v>
      </c>
      <c r="Z115" s="205"/>
      <c r="AA115" s="205"/>
      <c r="AB115" s="205">
        <v>4</v>
      </c>
      <c r="AC115" s="205"/>
      <c r="AD115" s="205"/>
      <c r="AE115" s="205"/>
      <c r="AF115" s="205">
        <v>2</v>
      </c>
      <c r="AG115" s="205"/>
      <c r="AH115" s="205"/>
      <c r="AI115" s="205">
        <v>1</v>
      </c>
      <c r="AJ115" s="205"/>
      <c r="AK115" s="205">
        <v>2</v>
      </c>
      <c r="AL115" s="205"/>
      <c r="AM115" s="205">
        <v>2</v>
      </c>
      <c r="AN115" s="205"/>
      <c r="AO115" s="205"/>
      <c r="AP115" s="205">
        <v>1</v>
      </c>
      <c r="AQ115" s="205"/>
      <c r="AR115" s="205"/>
      <c r="AS115" s="89">
        <f t="shared" si="21"/>
        <v>25</v>
      </c>
      <c r="AT115" s="90" t="str">
        <f>IF(AND(AS115&lt;0,AS115&gt;=-25),"Compatible",IF(AND(AS115&lt;=-26,AS115&gt;=-50),"Moderado",IF(AND(AS115&lt;=-51,AS115&gt;=-75),"Severo",IF(AND(AS115&lt;=-76,AS115&gt;=-100),"Crítico",IF(AND(AS115&gt;0,AS115&lt;=100),"Imp Positivo","")))))</f>
        <v>Imp Positivo</v>
      </c>
      <c r="AU115" s="83"/>
    </row>
    <row r="116" spans="1:47" s="84" customFormat="1" ht="32.25" customHeight="1" thickBot="1" x14ac:dyDescent="0.3">
      <c r="A116" s="208" t="s">
        <v>13</v>
      </c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10"/>
    </row>
    <row r="117" spans="1:47" s="84" customFormat="1" ht="32.25" customHeight="1" thickBot="1" x14ac:dyDescent="0.3">
      <c r="A117" s="91">
        <v>7</v>
      </c>
      <c r="B117" s="211" t="s">
        <v>14</v>
      </c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3"/>
    </row>
    <row r="118" spans="1:47" s="83" customFormat="1" ht="29.25" customHeight="1" x14ac:dyDescent="0.25">
      <c r="A118" s="214" t="s">
        <v>8</v>
      </c>
      <c r="B118" s="192" t="s">
        <v>15</v>
      </c>
      <c r="C118" s="194" t="s">
        <v>141</v>
      </c>
      <c r="D118" s="92" t="str">
        <f>+'Matriz Identificación con proye'!I6</f>
        <v>Tratamientos silviculturales</v>
      </c>
      <c r="E118" s="207">
        <v>-1</v>
      </c>
      <c r="F118" s="207"/>
      <c r="G118" s="207">
        <v>1</v>
      </c>
      <c r="H118" s="207"/>
      <c r="I118" s="207"/>
      <c r="J118" s="207"/>
      <c r="K118" s="207"/>
      <c r="L118" s="207">
        <v>1</v>
      </c>
      <c r="M118" s="207"/>
      <c r="N118" s="207"/>
      <c r="O118" s="207"/>
      <c r="P118" s="207"/>
      <c r="Q118" s="207">
        <v>4</v>
      </c>
      <c r="R118" s="207"/>
      <c r="S118" s="207"/>
      <c r="T118" s="207"/>
      <c r="U118" s="207"/>
      <c r="V118" s="207">
        <v>2</v>
      </c>
      <c r="W118" s="207"/>
      <c r="X118" s="207"/>
      <c r="Y118" s="207">
        <v>2</v>
      </c>
      <c r="Z118" s="207"/>
      <c r="AA118" s="207"/>
      <c r="AB118" s="207">
        <v>4</v>
      </c>
      <c r="AC118" s="207"/>
      <c r="AD118" s="207"/>
      <c r="AE118" s="207"/>
      <c r="AF118" s="207">
        <v>4</v>
      </c>
      <c r="AG118" s="207"/>
      <c r="AH118" s="207"/>
      <c r="AI118" s="207">
        <v>1</v>
      </c>
      <c r="AJ118" s="207"/>
      <c r="AK118" s="207">
        <v>2</v>
      </c>
      <c r="AL118" s="207"/>
      <c r="AM118" s="207">
        <v>4</v>
      </c>
      <c r="AN118" s="207"/>
      <c r="AO118" s="207"/>
      <c r="AP118" s="207">
        <v>4</v>
      </c>
      <c r="AQ118" s="207"/>
      <c r="AR118" s="207"/>
      <c r="AS118" s="93">
        <f t="shared" ref="AS118:AS130" si="27">+E118*(3*G118+2*L118+Q118+V118+Y118+AB118+AF118+AI118+AK118+AM118+AP118)</f>
        <v>-32</v>
      </c>
      <c r="AT118" s="94" t="str">
        <f t="shared" ref="AT118:AT130" si="28">IF(AND(AS118&lt;0,AS118&gt;=-25),"Compatible",IF(AND(AS118&lt;=-26,AS118&gt;=-50),"Moderado",IF(AND(AS118&lt;=-51,AS118&gt;=-75),"Severo",IF(AND(AS118&lt;=-76,AS118&gt;=-100),"Crítico",IF(AND(AS118&gt;0,AS118&lt;=100),"Imp Positivo","")))))</f>
        <v>Moderado</v>
      </c>
    </row>
    <row r="119" spans="1:47" s="107" customFormat="1" ht="29.25" customHeight="1" x14ac:dyDescent="0.25">
      <c r="A119" s="198"/>
      <c r="B119" s="192"/>
      <c r="C119" s="194"/>
      <c r="D119" s="103" t="str">
        <f>+'Matriz Identificación con proye'!N6</f>
        <v>Construcción de edificaciones (Estaciones)</v>
      </c>
      <c r="E119" s="149">
        <v>-1</v>
      </c>
      <c r="F119" s="149"/>
      <c r="G119" s="149">
        <v>4</v>
      </c>
      <c r="H119" s="149"/>
      <c r="I119" s="149"/>
      <c r="J119" s="149"/>
      <c r="K119" s="149"/>
      <c r="L119" s="149">
        <v>1</v>
      </c>
      <c r="M119" s="149"/>
      <c r="N119" s="149"/>
      <c r="O119" s="149"/>
      <c r="P119" s="149"/>
      <c r="Q119" s="149">
        <v>4</v>
      </c>
      <c r="R119" s="149"/>
      <c r="S119" s="149"/>
      <c r="T119" s="149"/>
      <c r="U119" s="149"/>
      <c r="V119" s="149">
        <v>4</v>
      </c>
      <c r="W119" s="149"/>
      <c r="X119" s="149"/>
      <c r="Y119" s="149">
        <v>4</v>
      </c>
      <c r="Z119" s="149"/>
      <c r="AA119" s="149"/>
      <c r="AB119" s="149">
        <v>8</v>
      </c>
      <c r="AC119" s="149"/>
      <c r="AD119" s="149"/>
      <c r="AE119" s="149"/>
      <c r="AF119" s="149">
        <v>1</v>
      </c>
      <c r="AG119" s="149"/>
      <c r="AH119" s="149"/>
      <c r="AI119" s="149">
        <v>1</v>
      </c>
      <c r="AJ119" s="149"/>
      <c r="AK119" s="149">
        <v>2</v>
      </c>
      <c r="AL119" s="149"/>
      <c r="AM119" s="149">
        <v>4</v>
      </c>
      <c r="AN119" s="149"/>
      <c r="AO119" s="149"/>
      <c r="AP119" s="149">
        <v>2</v>
      </c>
      <c r="AQ119" s="149"/>
      <c r="AR119" s="149"/>
      <c r="AS119" s="105">
        <f t="shared" ref="AS119" si="29">+E119*(3*G119+2*L119+Q119+V119+Y119+AB119+AF119+AI119+AK119+AM119+AP119)</f>
        <v>-44</v>
      </c>
      <c r="AT119" s="109" t="str">
        <f t="shared" ref="AT119" si="30">IF(AND(AS119&lt;0,AS119&gt;=-25),"Compatible",IF(AND(AS119&lt;=-26,AS119&gt;=-50),"Moderado",IF(AND(AS119&lt;=-51,AS119&gt;=-75),"Severo",IF(AND(AS119&lt;=-76,AS119&gt;=-100),"Crítico",IF(AND(AS119&gt;0,AS119&lt;=100),"Imp Positivo","")))))</f>
        <v>Moderado</v>
      </c>
    </row>
    <row r="120" spans="1:47" s="119" customFormat="1" ht="29.25" customHeight="1" x14ac:dyDescent="0.25">
      <c r="A120" s="198"/>
      <c r="B120" s="192"/>
      <c r="C120" s="194"/>
      <c r="D120" s="62" t="str">
        <f>+'Matriz Identificación con proye'!O6</f>
        <v>Instalación de Torres (Pilonas)</v>
      </c>
      <c r="E120" s="148">
        <v>-1</v>
      </c>
      <c r="F120" s="148"/>
      <c r="G120" s="148">
        <v>4</v>
      </c>
      <c r="H120" s="148"/>
      <c r="I120" s="148"/>
      <c r="J120" s="148"/>
      <c r="K120" s="148"/>
      <c r="L120" s="148">
        <v>1</v>
      </c>
      <c r="M120" s="148"/>
      <c r="N120" s="148"/>
      <c r="O120" s="148"/>
      <c r="P120" s="148"/>
      <c r="Q120" s="148">
        <v>4</v>
      </c>
      <c r="R120" s="148"/>
      <c r="S120" s="148"/>
      <c r="T120" s="148"/>
      <c r="U120" s="148"/>
      <c r="V120" s="148">
        <v>4</v>
      </c>
      <c r="W120" s="148"/>
      <c r="X120" s="148"/>
      <c r="Y120" s="148">
        <v>4</v>
      </c>
      <c r="Z120" s="148"/>
      <c r="AA120" s="148"/>
      <c r="AB120" s="148">
        <v>8</v>
      </c>
      <c r="AC120" s="148"/>
      <c r="AD120" s="148"/>
      <c r="AE120" s="148"/>
      <c r="AF120" s="148">
        <v>1</v>
      </c>
      <c r="AG120" s="148"/>
      <c r="AH120" s="148"/>
      <c r="AI120" s="148">
        <v>1</v>
      </c>
      <c r="AJ120" s="148"/>
      <c r="AK120" s="148">
        <v>2</v>
      </c>
      <c r="AL120" s="148"/>
      <c r="AM120" s="148">
        <v>4</v>
      </c>
      <c r="AN120" s="148"/>
      <c r="AO120" s="148"/>
      <c r="AP120" s="148">
        <v>2</v>
      </c>
      <c r="AQ120" s="148"/>
      <c r="AR120" s="148"/>
      <c r="AS120" s="101">
        <f t="shared" ref="AS120" si="31">+E120*(3*G120+2*L120+Q120+V120+Y120+AB120+AF120+AI120+AK120+AM120+AP120)</f>
        <v>-44</v>
      </c>
      <c r="AT120" s="94" t="str">
        <f t="shared" ref="AT120" si="32">IF(AND(AS120&lt;0,AS120&gt;=-25),"Compatible",IF(AND(AS120&lt;=-26,AS120&gt;=-50),"Moderado",IF(AND(AS120&lt;=-51,AS120&gt;=-75),"Severo",IF(AND(AS120&lt;=-76,AS120&gt;=-100),"Crítico",IF(AND(AS120&gt;0,AS120&lt;=100),"Imp Positivo","")))))</f>
        <v>Moderado</v>
      </c>
    </row>
    <row r="121" spans="1:47" s="83" customFormat="1" ht="29.25" customHeight="1" x14ac:dyDescent="0.25">
      <c r="A121" s="198"/>
      <c r="B121" s="192"/>
      <c r="C121" s="194"/>
      <c r="D121" s="62" t="str">
        <f>+'Matriz Identificación con proye'!J6</f>
        <v xml:space="preserve">Desmonte, descapote y limpieza </v>
      </c>
      <c r="E121" s="206">
        <v>-1</v>
      </c>
      <c r="F121" s="206"/>
      <c r="G121" s="206">
        <v>1</v>
      </c>
      <c r="H121" s="206"/>
      <c r="I121" s="206"/>
      <c r="J121" s="206"/>
      <c r="K121" s="206"/>
      <c r="L121" s="206">
        <v>1</v>
      </c>
      <c r="M121" s="206"/>
      <c r="N121" s="206"/>
      <c r="O121" s="206"/>
      <c r="P121" s="206"/>
      <c r="Q121" s="206">
        <v>4</v>
      </c>
      <c r="R121" s="206"/>
      <c r="S121" s="206"/>
      <c r="T121" s="206"/>
      <c r="U121" s="206"/>
      <c r="V121" s="206">
        <v>4</v>
      </c>
      <c r="W121" s="206"/>
      <c r="X121" s="206"/>
      <c r="Y121" s="206">
        <v>4</v>
      </c>
      <c r="Z121" s="206"/>
      <c r="AA121" s="206"/>
      <c r="AB121" s="206">
        <v>4</v>
      </c>
      <c r="AC121" s="206"/>
      <c r="AD121" s="206"/>
      <c r="AE121" s="206"/>
      <c r="AF121" s="206">
        <v>4</v>
      </c>
      <c r="AG121" s="206"/>
      <c r="AH121" s="206"/>
      <c r="AI121" s="206">
        <v>1</v>
      </c>
      <c r="AJ121" s="206"/>
      <c r="AK121" s="206">
        <v>2</v>
      </c>
      <c r="AL121" s="206"/>
      <c r="AM121" s="206">
        <v>4</v>
      </c>
      <c r="AN121" s="206"/>
      <c r="AO121" s="206"/>
      <c r="AP121" s="206">
        <v>4</v>
      </c>
      <c r="AQ121" s="206"/>
      <c r="AR121" s="206"/>
      <c r="AS121" s="80">
        <f t="shared" si="27"/>
        <v>-36</v>
      </c>
      <c r="AT121" s="94" t="str">
        <f t="shared" si="28"/>
        <v>Moderado</v>
      </c>
    </row>
    <row r="122" spans="1:47" s="83" customFormat="1" ht="29.25" customHeight="1" x14ac:dyDescent="0.25">
      <c r="A122" s="197" t="s">
        <v>10</v>
      </c>
      <c r="B122" s="192"/>
      <c r="C122" s="193" t="s">
        <v>111</v>
      </c>
      <c r="D122" s="62" t="str">
        <f>+'Matriz Identificación con proye'!I6</f>
        <v>Tratamientos silviculturales</v>
      </c>
      <c r="E122" s="206">
        <v>-1</v>
      </c>
      <c r="F122" s="206"/>
      <c r="G122" s="206">
        <v>1</v>
      </c>
      <c r="H122" s="206"/>
      <c r="I122" s="206"/>
      <c r="J122" s="206"/>
      <c r="K122" s="206"/>
      <c r="L122" s="206">
        <v>1</v>
      </c>
      <c r="M122" s="206"/>
      <c r="N122" s="206"/>
      <c r="O122" s="206"/>
      <c r="P122" s="206"/>
      <c r="Q122" s="206">
        <v>2</v>
      </c>
      <c r="R122" s="206"/>
      <c r="S122" s="206"/>
      <c r="T122" s="206"/>
      <c r="U122" s="206"/>
      <c r="V122" s="206">
        <v>2</v>
      </c>
      <c r="W122" s="206"/>
      <c r="X122" s="206"/>
      <c r="Y122" s="206">
        <v>1</v>
      </c>
      <c r="Z122" s="206"/>
      <c r="AA122" s="206"/>
      <c r="AB122" s="206">
        <v>4</v>
      </c>
      <c r="AC122" s="206"/>
      <c r="AD122" s="206"/>
      <c r="AE122" s="206"/>
      <c r="AF122" s="206">
        <v>1</v>
      </c>
      <c r="AG122" s="206"/>
      <c r="AH122" s="206"/>
      <c r="AI122" s="206">
        <v>1</v>
      </c>
      <c r="AJ122" s="206"/>
      <c r="AK122" s="206">
        <v>2</v>
      </c>
      <c r="AL122" s="206"/>
      <c r="AM122" s="206">
        <v>1</v>
      </c>
      <c r="AN122" s="206"/>
      <c r="AO122" s="206"/>
      <c r="AP122" s="206">
        <v>1</v>
      </c>
      <c r="AQ122" s="206"/>
      <c r="AR122" s="206"/>
      <c r="AS122" s="80">
        <f t="shared" si="27"/>
        <v>-20</v>
      </c>
      <c r="AT122" s="94" t="str">
        <f t="shared" si="28"/>
        <v>Compatible</v>
      </c>
      <c r="AU122" s="2"/>
    </row>
    <row r="123" spans="1:47" s="83" customFormat="1" ht="29.25" customHeight="1" x14ac:dyDescent="0.25">
      <c r="A123" s="198"/>
      <c r="B123" s="192"/>
      <c r="C123" s="194"/>
      <c r="D123" s="62" t="str">
        <f>+'Matriz Identificación con proye'!K6</f>
        <v>Excavaciones y Movimientos de Tierras</v>
      </c>
      <c r="E123" s="206">
        <v>-1</v>
      </c>
      <c r="F123" s="206"/>
      <c r="G123" s="206">
        <v>1</v>
      </c>
      <c r="H123" s="206"/>
      <c r="I123" s="206"/>
      <c r="J123" s="206"/>
      <c r="K123" s="206"/>
      <c r="L123" s="206">
        <v>1</v>
      </c>
      <c r="M123" s="206"/>
      <c r="N123" s="206"/>
      <c r="O123" s="206"/>
      <c r="P123" s="206"/>
      <c r="Q123" s="206">
        <v>2</v>
      </c>
      <c r="R123" s="206"/>
      <c r="S123" s="206"/>
      <c r="T123" s="206"/>
      <c r="U123" s="206"/>
      <c r="V123" s="206">
        <v>2</v>
      </c>
      <c r="W123" s="206"/>
      <c r="X123" s="206"/>
      <c r="Y123" s="206">
        <v>1</v>
      </c>
      <c r="Z123" s="206"/>
      <c r="AA123" s="206"/>
      <c r="AB123" s="206">
        <v>4</v>
      </c>
      <c r="AC123" s="206"/>
      <c r="AD123" s="206"/>
      <c r="AE123" s="206"/>
      <c r="AF123" s="206">
        <v>1</v>
      </c>
      <c r="AG123" s="206"/>
      <c r="AH123" s="206"/>
      <c r="AI123" s="206">
        <v>1</v>
      </c>
      <c r="AJ123" s="206"/>
      <c r="AK123" s="206">
        <v>2</v>
      </c>
      <c r="AL123" s="206"/>
      <c r="AM123" s="206">
        <v>1</v>
      </c>
      <c r="AN123" s="206"/>
      <c r="AO123" s="206"/>
      <c r="AP123" s="206">
        <v>1</v>
      </c>
      <c r="AQ123" s="206"/>
      <c r="AR123" s="206"/>
      <c r="AS123" s="80">
        <f t="shared" si="27"/>
        <v>-20</v>
      </c>
      <c r="AT123" s="94" t="str">
        <f t="shared" si="28"/>
        <v>Compatible</v>
      </c>
      <c r="AU123" s="2"/>
    </row>
    <row r="124" spans="1:47" s="83" customFormat="1" ht="29.25" customHeight="1" x14ac:dyDescent="0.25">
      <c r="A124" s="198"/>
      <c r="B124" s="192"/>
      <c r="C124" s="194"/>
      <c r="D124" s="62" t="str">
        <f>+'Matriz Identificación con proye'!R6</f>
        <v>Construcción de obras de drenaje (cunetas, alcantarillas)</v>
      </c>
      <c r="E124" s="206">
        <v>-1</v>
      </c>
      <c r="F124" s="206"/>
      <c r="G124" s="206">
        <v>1</v>
      </c>
      <c r="H124" s="206"/>
      <c r="I124" s="206"/>
      <c r="J124" s="206"/>
      <c r="K124" s="206"/>
      <c r="L124" s="206">
        <v>1</v>
      </c>
      <c r="M124" s="206"/>
      <c r="N124" s="206"/>
      <c r="O124" s="206"/>
      <c r="P124" s="206"/>
      <c r="Q124" s="206">
        <v>2</v>
      </c>
      <c r="R124" s="206"/>
      <c r="S124" s="206"/>
      <c r="T124" s="206"/>
      <c r="U124" s="206"/>
      <c r="V124" s="206">
        <v>2</v>
      </c>
      <c r="W124" s="206"/>
      <c r="X124" s="206"/>
      <c r="Y124" s="206">
        <v>1</v>
      </c>
      <c r="Z124" s="206"/>
      <c r="AA124" s="206"/>
      <c r="AB124" s="206">
        <v>4</v>
      </c>
      <c r="AC124" s="206"/>
      <c r="AD124" s="206"/>
      <c r="AE124" s="206"/>
      <c r="AF124" s="206">
        <v>1</v>
      </c>
      <c r="AG124" s="206"/>
      <c r="AH124" s="206"/>
      <c r="AI124" s="206">
        <v>1</v>
      </c>
      <c r="AJ124" s="206"/>
      <c r="AK124" s="206">
        <v>2</v>
      </c>
      <c r="AL124" s="206"/>
      <c r="AM124" s="206">
        <v>1</v>
      </c>
      <c r="AN124" s="206"/>
      <c r="AO124" s="206"/>
      <c r="AP124" s="206">
        <v>1</v>
      </c>
      <c r="AQ124" s="206"/>
      <c r="AR124" s="206"/>
      <c r="AS124" s="80">
        <f t="shared" si="27"/>
        <v>-20</v>
      </c>
      <c r="AT124" s="94" t="str">
        <f t="shared" si="28"/>
        <v>Compatible</v>
      </c>
      <c r="AU124" s="2"/>
    </row>
    <row r="125" spans="1:47" s="83" customFormat="1" ht="29.25" customHeight="1" x14ac:dyDescent="0.25">
      <c r="A125" s="198"/>
      <c r="B125" s="192"/>
      <c r="C125" s="194"/>
      <c r="D125" s="62" t="str">
        <f>+'Matriz Identificación con proye'!M6</f>
        <v xml:space="preserve">Traslado de redes de servicios públicos </v>
      </c>
      <c r="E125" s="206">
        <v>-1</v>
      </c>
      <c r="F125" s="206"/>
      <c r="G125" s="206">
        <v>1</v>
      </c>
      <c r="H125" s="206"/>
      <c r="I125" s="206"/>
      <c r="J125" s="206"/>
      <c r="K125" s="206"/>
      <c r="L125" s="206">
        <v>1</v>
      </c>
      <c r="M125" s="206"/>
      <c r="N125" s="206"/>
      <c r="O125" s="206"/>
      <c r="P125" s="206"/>
      <c r="Q125" s="206">
        <v>2</v>
      </c>
      <c r="R125" s="206"/>
      <c r="S125" s="206"/>
      <c r="T125" s="206"/>
      <c r="U125" s="206"/>
      <c r="V125" s="206">
        <v>2</v>
      </c>
      <c r="W125" s="206"/>
      <c r="X125" s="206"/>
      <c r="Y125" s="206">
        <v>1</v>
      </c>
      <c r="Z125" s="206"/>
      <c r="AA125" s="206"/>
      <c r="AB125" s="206">
        <v>4</v>
      </c>
      <c r="AC125" s="206"/>
      <c r="AD125" s="206"/>
      <c r="AE125" s="206"/>
      <c r="AF125" s="206">
        <v>1</v>
      </c>
      <c r="AG125" s="206"/>
      <c r="AH125" s="206"/>
      <c r="AI125" s="206">
        <v>1</v>
      </c>
      <c r="AJ125" s="206"/>
      <c r="AK125" s="206">
        <v>2</v>
      </c>
      <c r="AL125" s="206"/>
      <c r="AM125" s="206">
        <v>1</v>
      </c>
      <c r="AN125" s="206"/>
      <c r="AO125" s="206"/>
      <c r="AP125" s="206">
        <v>1</v>
      </c>
      <c r="AQ125" s="206"/>
      <c r="AR125" s="206"/>
      <c r="AS125" s="80">
        <f t="shared" si="27"/>
        <v>-20</v>
      </c>
      <c r="AT125" s="94" t="str">
        <f t="shared" si="28"/>
        <v>Compatible</v>
      </c>
      <c r="AU125" s="2"/>
    </row>
    <row r="126" spans="1:47" s="83" customFormat="1" ht="29.25" customHeight="1" x14ac:dyDescent="0.25">
      <c r="A126" s="198"/>
      <c r="B126" s="192"/>
      <c r="C126" s="194"/>
      <c r="D126" s="62" t="s">
        <v>97</v>
      </c>
      <c r="E126" s="206">
        <v>1</v>
      </c>
      <c r="F126" s="206"/>
      <c r="G126" s="206">
        <v>4</v>
      </c>
      <c r="H126" s="206"/>
      <c r="I126" s="206"/>
      <c r="J126" s="206"/>
      <c r="K126" s="206"/>
      <c r="L126" s="206">
        <v>2</v>
      </c>
      <c r="M126" s="206"/>
      <c r="N126" s="206"/>
      <c r="O126" s="206"/>
      <c r="P126" s="206"/>
      <c r="Q126" s="206">
        <v>2</v>
      </c>
      <c r="R126" s="206"/>
      <c r="S126" s="206"/>
      <c r="T126" s="206"/>
      <c r="U126" s="206"/>
      <c r="V126" s="206">
        <v>4</v>
      </c>
      <c r="W126" s="206"/>
      <c r="X126" s="206"/>
      <c r="Y126" s="206">
        <v>1</v>
      </c>
      <c r="Z126" s="206"/>
      <c r="AA126" s="206"/>
      <c r="AB126" s="206">
        <v>4</v>
      </c>
      <c r="AC126" s="206"/>
      <c r="AD126" s="206"/>
      <c r="AE126" s="206"/>
      <c r="AF126" s="206">
        <v>1</v>
      </c>
      <c r="AG126" s="206"/>
      <c r="AH126" s="206"/>
      <c r="AI126" s="206">
        <v>1</v>
      </c>
      <c r="AJ126" s="206"/>
      <c r="AK126" s="206">
        <v>2</v>
      </c>
      <c r="AL126" s="206"/>
      <c r="AM126" s="206">
        <v>4</v>
      </c>
      <c r="AN126" s="206"/>
      <c r="AO126" s="206"/>
      <c r="AP126" s="206">
        <v>1</v>
      </c>
      <c r="AQ126" s="206"/>
      <c r="AR126" s="206"/>
      <c r="AS126" s="80">
        <f t="shared" si="27"/>
        <v>36</v>
      </c>
      <c r="AT126" s="94" t="str">
        <f t="shared" si="28"/>
        <v>Imp Positivo</v>
      </c>
    </row>
    <row r="127" spans="1:47" s="83" customFormat="1" ht="29.25" customHeight="1" x14ac:dyDescent="0.25">
      <c r="A127" s="198"/>
      <c r="B127" s="192"/>
      <c r="C127" s="194"/>
      <c r="D127" s="62" t="str">
        <f>+'Matriz Identificación con proye'!X6</f>
        <v>Implementación de Sistemas SUDS</v>
      </c>
      <c r="E127" s="206">
        <v>1</v>
      </c>
      <c r="F127" s="206"/>
      <c r="G127" s="206">
        <v>4</v>
      </c>
      <c r="H127" s="206"/>
      <c r="I127" s="206"/>
      <c r="J127" s="206"/>
      <c r="K127" s="206"/>
      <c r="L127" s="206">
        <v>2</v>
      </c>
      <c r="M127" s="206"/>
      <c r="N127" s="206"/>
      <c r="O127" s="206"/>
      <c r="P127" s="206"/>
      <c r="Q127" s="206">
        <v>2</v>
      </c>
      <c r="R127" s="206"/>
      <c r="S127" s="206"/>
      <c r="T127" s="206"/>
      <c r="U127" s="206"/>
      <c r="V127" s="206">
        <v>4</v>
      </c>
      <c r="W127" s="206"/>
      <c r="X127" s="206"/>
      <c r="Y127" s="206">
        <v>1</v>
      </c>
      <c r="Z127" s="206"/>
      <c r="AA127" s="206"/>
      <c r="AB127" s="206">
        <v>4</v>
      </c>
      <c r="AC127" s="206"/>
      <c r="AD127" s="206"/>
      <c r="AE127" s="206"/>
      <c r="AF127" s="206">
        <v>1</v>
      </c>
      <c r="AG127" s="206"/>
      <c r="AH127" s="206"/>
      <c r="AI127" s="206">
        <v>1</v>
      </c>
      <c r="AJ127" s="206"/>
      <c r="AK127" s="206">
        <v>2</v>
      </c>
      <c r="AL127" s="206"/>
      <c r="AM127" s="206">
        <v>4</v>
      </c>
      <c r="AN127" s="206"/>
      <c r="AO127" s="206"/>
      <c r="AP127" s="206">
        <v>1</v>
      </c>
      <c r="AQ127" s="206"/>
      <c r="AR127" s="206"/>
      <c r="AS127" s="80">
        <f t="shared" si="27"/>
        <v>36</v>
      </c>
      <c r="AT127" s="94" t="str">
        <f t="shared" si="28"/>
        <v>Imp Positivo</v>
      </c>
    </row>
    <row r="128" spans="1:47" s="83" customFormat="1" ht="29.25" customHeight="1" x14ac:dyDescent="0.25">
      <c r="A128" s="199"/>
      <c r="B128" s="189"/>
      <c r="C128" s="195"/>
      <c r="D128" s="62" t="s">
        <v>90</v>
      </c>
      <c r="E128" s="206">
        <v>1</v>
      </c>
      <c r="F128" s="206"/>
      <c r="G128" s="206">
        <v>4</v>
      </c>
      <c r="H128" s="206"/>
      <c r="I128" s="206"/>
      <c r="J128" s="206"/>
      <c r="K128" s="206"/>
      <c r="L128" s="206">
        <v>2</v>
      </c>
      <c r="M128" s="206"/>
      <c r="N128" s="206"/>
      <c r="O128" s="206"/>
      <c r="P128" s="206"/>
      <c r="Q128" s="206">
        <v>2</v>
      </c>
      <c r="R128" s="206"/>
      <c r="S128" s="206"/>
      <c r="T128" s="206"/>
      <c r="U128" s="206"/>
      <c r="V128" s="206">
        <v>4</v>
      </c>
      <c r="W128" s="206"/>
      <c r="X128" s="206"/>
      <c r="Y128" s="206">
        <v>1</v>
      </c>
      <c r="Z128" s="206"/>
      <c r="AA128" s="206"/>
      <c r="AB128" s="206">
        <v>4</v>
      </c>
      <c r="AC128" s="206"/>
      <c r="AD128" s="206"/>
      <c r="AE128" s="206"/>
      <c r="AF128" s="206">
        <v>1</v>
      </c>
      <c r="AG128" s="206"/>
      <c r="AH128" s="206"/>
      <c r="AI128" s="206">
        <v>1</v>
      </c>
      <c r="AJ128" s="206"/>
      <c r="AK128" s="206">
        <v>2</v>
      </c>
      <c r="AL128" s="206"/>
      <c r="AM128" s="206">
        <v>4</v>
      </c>
      <c r="AN128" s="206"/>
      <c r="AO128" s="206"/>
      <c r="AP128" s="206">
        <v>1</v>
      </c>
      <c r="AQ128" s="206"/>
      <c r="AR128" s="206"/>
      <c r="AS128" s="80">
        <f t="shared" si="27"/>
        <v>36</v>
      </c>
      <c r="AT128" s="94" t="str">
        <f t="shared" si="28"/>
        <v>Imp Positivo</v>
      </c>
    </row>
    <row r="129" spans="1:47" s="83" customFormat="1" ht="29.25" customHeight="1" x14ac:dyDescent="0.25">
      <c r="A129" s="197" t="s">
        <v>11</v>
      </c>
      <c r="B129" s="185"/>
      <c r="C129" s="193" t="s">
        <v>125</v>
      </c>
      <c r="D129" s="62" t="str">
        <f>+'Matriz Identificación con proye'!I6</f>
        <v>Tratamientos silviculturales</v>
      </c>
      <c r="E129" s="206">
        <v>-1</v>
      </c>
      <c r="F129" s="206"/>
      <c r="G129" s="206">
        <v>1</v>
      </c>
      <c r="H129" s="206"/>
      <c r="I129" s="206"/>
      <c r="J129" s="206"/>
      <c r="K129" s="206"/>
      <c r="L129" s="206">
        <v>1</v>
      </c>
      <c r="M129" s="206"/>
      <c r="N129" s="206"/>
      <c r="O129" s="206"/>
      <c r="P129" s="206"/>
      <c r="Q129" s="206">
        <v>4</v>
      </c>
      <c r="R129" s="206"/>
      <c r="S129" s="206"/>
      <c r="T129" s="206"/>
      <c r="U129" s="206"/>
      <c r="V129" s="206">
        <v>4</v>
      </c>
      <c r="W129" s="206"/>
      <c r="X129" s="206"/>
      <c r="Y129" s="206">
        <v>2</v>
      </c>
      <c r="Z129" s="206"/>
      <c r="AA129" s="206"/>
      <c r="AB129" s="206">
        <v>4</v>
      </c>
      <c r="AC129" s="206"/>
      <c r="AD129" s="206"/>
      <c r="AE129" s="206"/>
      <c r="AF129" s="206">
        <v>4</v>
      </c>
      <c r="AG129" s="206"/>
      <c r="AH129" s="206"/>
      <c r="AI129" s="206">
        <v>1</v>
      </c>
      <c r="AJ129" s="206"/>
      <c r="AK129" s="206">
        <v>2</v>
      </c>
      <c r="AL129" s="206"/>
      <c r="AM129" s="206">
        <v>4</v>
      </c>
      <c r="AN129" s="206"/>
      <c r="AO129" s="206"/>
      <c r="AP129" s="206">
        <v>4</v>
      </c>
      <c r="AQ129" s="206"/>
      <c r="AR129" s="206"/>
      <c r="AS129" s="80">
        <f t="shared" si="27"/>
        <v>-34</v>
      </c>
      <c r="AT129" s="94" t="str">
        <f t="shared" si="28"/>
        <v>Moderado</v>
      </c>
    </row>
    <row r="130" spans="1:47" s="83" customFormat="1" ht="29.25" customHeight="1" thickBot="1" x14ac:dyDescent="0.3">
      <c r="A130" s="220"/>
      <c r="B130" s="185"/>
      <c r="C130" s="194"/>
      <c r="D130" s="87" t="str">
        <f>+'Matriz Identificación con proye'!J6</f>
        <v xml:space="preserve">Desmonte, descapote y limpieza </v>
      </c>
      <c r="E130" s="215">
        <v>-1</v>
      </c>
      <c r="F130" s="215"/>
      <c r="G130" s="215">
        <v>1</v>
      </c>
      <c r="H130" s="215"/>
      <c r="I130" s="215"/>
      <c r="J130" s="215"/>
      <c r="K130" s="215"/>
      <c r="L130" s="215">
        <v>1</v>
      </c>
      <c r="M130" s="215"/>
      <c r="N130" s="215"/>
      <c r="O130" s="215"/>
      <c r="P130" s="215"/>
      <c r="Q130" s="215">
        <v>4</v>
      </c>
      <c r="R130" s="215"/>
      <c r="S130" s="215"/>
      <c r="T130" s="215"/>
      <c r="U130" s="215"/>
      <c r="V130" s="215">
        <v>4</v>
      </c>
      <c r="W130" s="215"/>
      <c r="X130" s="215"/>
      <c r="Y130" s="215">
        <v>2</v>
      </c>
      <c r="Z130" s="215"/>
      <c r="AA130" s="215"/>
      <c r="AB130" s="215">
        <v>4</v>
      </c>
      <c r="AC130" s="215"/>
      <c r="AD130" s="215"/>
      <c r="AE130" s="215"/>
      <c r="AF130" s="215">
        <v>4</v>
      </c>
      <c r="AG130" s="215"/>
      <c r="AH130" s="215"/>
      <c r="AI130" s="215">
        <v>1</v>
      </c>
      <c r="AJ130" s="215"/>
      <c r="AK130" s="215">
        <v>2</v>
      </c>
      <c r="AL130" s="215"/>
      <c r="AM130" s="215">
        <v>4</v>
      </c>
      <c r="AN130" s="215"/>
      <c r="AO130" s="215"/>
      <c r="AP130" s="215">
        <v>4</v>
      </c>
      <c r="AQ130" s="215"/>
      <c r="AR130" s="215"/>
      <c r="AS130" s="81">
        <f t="shared" si="27"/>
        <v>-34</v>
      </c>
      <c r="AT130" s="94" t="str">
        <f t="shared" si="28"/>
        <v>Moderado</v>
      </c>
    </row>
    <row r="131" spans="1:47" s="84" customFormat="1" ht="32.25" customHeight="1" thickBot="1" x14ac:dyDescent="0.3">
      <c r="A131" s="123">
        <v>8</v>
      </c>
      <c r="B131" s="217" t="str">
        <f>+'[1]H1Matriz Identificación'!D42</f>
        <v>Fauna</v>
      </c>
      <c r="C131" s="218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  <c r="AK131" s="218"/>
      <c r="AL131" s="218"/>
      <c r="AM131" s="218"/>
      <c r="AN131" s="218"/>
      <c r="AO131" s="218"/>
      <c r="AP131" s="218"/>
      <c r="AQ131" s="218"/>
      <c r="AR131" s="218"/>
      <c r="AS131" s="218"/>
      <c r="AT131" s="219"/>
    </row>
    <row r="132" spans="1:47" s="83" customFormat="1" ht="30" customHeight="1" x14ac:dyDescent="0.25">
      <c r="A132" s="221" t="s">
        <v>85</v>
      </c>
      <c r="B132" s="227" t="s">
        <v>17</v>
      </c>
      <c r="C132" s="222" t="s">
        <v>163</v>
      </c>
      <c r="D132" s="98" t="str">
        <f>'Matriz Identificación con proye'!G6</f>
        <v>Instalación de infraestructura temporal</v>
      </c>
      <c r="E132" s="216">
        <v>-1</v>
      </c>
      <c r="F132" s="216"/>
      <c r="G132" s="216">
        <v>2</v>
      </c>
      <c r="H132" s="216"/>
      <c r="I132" s="216"/>
      <c r="J132" s="216"/>
      <c r="K132" s="216"/>
      <c r="L132" s="216">
        <v>1</v>
      </c>
      <c r="M132" s="216"/>
      <c r="N132" s="216"/>
      <c r="O132" s="216"/>
      <c r="P132" s="216"/>
      <c r="Q132" s="216">
        <v>2</v>
      </c>
      <c r="R132" s="216"/>
      <c r="S132" s="216"/>
      <c r="T132" s="216"/>
      <c r="U132" s="216"/>
      <c r="V132" s="216">
        <v>2</v>
      </c>
      <c r="W132" s="216"/>
      <c r="X132" s="216"/>
      <c r="Y132" s="216">
        <v>1</v>
      </c>
      <c r="Z132" s="216"/>
      <c r="AA132" s="216"/>
      <c r="AB132" s="216">
        <v>4</v>
      </c>
      <c r="AC132" s="216"/>
      <c r="AD132" s="216"/>
      <c r="AE132" s="216"/>
      <c r="AF132" s="216">
        <v>1</v>
      </c>
      <c r="AG132" s="216"/>
      <c r="AH132" s="216"/>
      <c r="AI132" s="216">
        <v>1</v>
      </c>
      <c r="AJ132" s="216"/>
      <c r="AK132" s="216">
        <v>2</v>
      </c>
      <c r="AL132" s="216"/>
      <c r="AM132" s="216">
        <v>1</v>
      </c>
      <c r="AN132" s="216"/>
      <c r="AO132" s="216"/>
      <c r="AP132" s="216">
        <v>1</v>
      </c>
      <c r="AQ132" s="216"/>
      <c r="AR132" s="216"/>
      <c r="AS132" s="99">
        <f t="shared" ref="AS132:AS153" si="33">+E132*(3*G132+2*L132+Q132+V132+Y132+AB132+AF132+AI132+AK132+AM132+AP132)</f>
        <v>-23</v>
      </c>
      <c r="AT132" s="100" t="str">
        <f t="shared" ref="AT132:AT153" si="34">IF(AND(AS132&lt;0,AS132&gt;=-25),"Compatible",IF(AND(AS132&lt;=-26,AS132&gt;=-50),"Moderado",IF(AND(AS132&lt;=-51,AS132&gt;=-75),"Severo",IF(AND(AS132&lt;=-76,AS132&gt;=-100),"Crítico",IF(AND(AS132&gt;0,AS132&lt;=100),"Imp Positivo","")))))</f>
        <v>Compatible</v>
      </c>
      <c r="AU132" s="2"/>
    </row>
    <row r="133" spans="1:47" s="83" customFormat="1" ht="30" customHeight="1" x14ac:dyDescent="0.25">
      <c r="A133" s="196"/>
      <c r="B133" s="186"/>
      <c r="C133" s="174"/>
      <c r="D133" s="62" t="str">
        <f>'Matriz Identificación con proye'!I6</f>
        <v>Tratamientos silviculturales</v>
      </c>
      <c r="E133" s="206">
        <v>-1</v>
      </c>
      <c r="F133" s="206"/>
      <c r="G133" s="206">
        <v>4</v>
      </c>
      <c r="H133" s="206"/>
      <c r="I133" s="206"/>
      <c r="J133" s="206"/>
      <c r="K133" s="206"/>
      <c r="L133" s="206">
        <v>2</v>
      </c>
      <c r="M133" s="206"/>
      <c r="N133" s="206"/>
      <c r="O133" s="206"/>
      <c r="P133" s="206"/>
      <c r="Q133" s="206">
        <v>4</v>
      </c>
      <c r="R133" s="206"/>
      <c r="S133" s="206"/>
      <c r="T133" s="206"/>
      <c r="U133" s="206"/>
      <c r="V133" s="206">
        <v>2</v>
      </c>
      <c r="W133" s="206"/>
      <c r="X133" s="206"/>
      <c r="Y133" s="206">
        <v>2</v>
      </c>
      <c r="Z133" s="206"/>
      <c r="AA133" s="206"/>
      <c r="AB133" s="206">
        <v>2</v>
      </c>
      <c r="AC133" s="206"/>
      <c r="AD133" s="206"/>
      <c r="AE133" s="206"/>
      <c r="AF133" s="206">
        <v>1</v>
      </c>
      <c r="AG133" s="206"/>
      <c r="AH133" s="206"/>
      <c r="AI133" s="206">
        <v>2</v>
      </c>
      <c r="AJ133" s="206"/>
      <c r="AK133" s="206">
        <v>2</v>
      </c>
      <c r="AL133" s="206"/>
      <c r="AM133" s="206">
        <v>1</v>
      </c>
      <c r="AN133" s="206"/>
      <c r="AO133" s="206"/>
      <c r="AP133" s="206">
        <v>2</v>
      </c>
      <c r="AQ133" s="206"/>
      <c r="AR133" s="206"/>
      <c r="AS133" s="80">
        <f t="shared" si="33"/>
        <v>-34</v>
      </c>
      <c r="AT133" s="64" t="str">
        <f t="shared" si="34"/>
        <v>Moderado</v>
      </c>
    </row>
    <row r="134" spans="1:47" s="83" customFormat="1" ht="30" customHeight="1" x14ac:dyDescent="0.25">
      <c r="A134" s="196"/>
      <c r="B134" s="186"/>
      <c r="C134" s="174"/>
      <c r="D134" s="62" t="str">
        <f>'Matriz Identificación con proye'!J6</f>
        <v xml:space="preserve">Desmonte, descapote y limpieza </v>
      </c>
      <c r="E134" s="206">
        <v>-1</v>
      </c>
      <c r="F134" s="206"/>
      <c r="G134" s="206">
        <v>4</v>
      </c>
      <c r="H134" s="206"/>
      <c r="I134" s="206"/>
      <c r="J134" s="206"/>
      <c r="K134" s="206"/>
      <c r="L134" s="206">
        <v>2</v>
      </c>
      <c r="M134" s="206"/>
      <c r="N134" s="206"/>
      <c r="O134" s="206"/>
      <c r="P134" s="206"/>
      <c r="Q134" s="206">
        <v>4</v>
      </c>
      <c r="R134" s="206"/>
      <c r="S134" s="206"/>
      <c r="T134" s="206"/>
      <c r="U134" s="206"/>
      <c r="V134" s="206">
        <v>2</v>
      </c>
      <c r="W134" s="206"/>
      <c r="X134" s="206"/>
      <c r="Y134" s="206">
        <v>2</v>
      </c>
      <c r="Z134" s="206"/>
      <c r="AA134" s="206"/>
      <c r="AB134" s="206">
        <v>2</v>
      </c>
      <c r="AC134" s="206"/>
      <c r="AD134" s="206"/>
      <c r="AE134" s="206"/>
      <c r="AF134" s="206">
        <v>1</v>
      </c>
      <c r="AG134" s="206"/>
      <c r="AH134" s="206"/>
      <c r="AI134" s="206">
        <v>2</v>
      </c>
      <c r="AJ134" s="206"/>
      <c r="AK134" s="206">
        <v>2</v>
      </c>
      <c r="AL134" s="206"/>
      <c r="AM134" s="206">
        <v>1</v>
      </c>
      <c r="AN134" s="206"/>
      <c r="AO134" s="206"/>
      <c r="AP134" s="206">
        <v>2</v>
      </c>
      <c r="AQ134" s="206"/>
      <c r="AR134" s="206"/>
      <c r="AS134" s="80">
        <f t="shared" si="33"/>
        <v>-34</v>
      </c>
      <c r="AT134" s="64" t="str">
        <f t="shared" si="34"/>
        <v>Moderado</v>
      </c>
    </row>
    <row r="135" spans="1:47" s="83" customFormat="1" ht="30" customHeight="1" x14ac:dyDescent="0.25">
      <c r="A135" s="196"/>
      <c r="B135" s="186"/>
      <c r="C135" s="174"/>
      <c r="D135" s="62" t="str">
        <f>'Matriz Identificación con proye'!K6</f>
        <v>Excavaciones y Movimientos de Tierras</v>
      </c>
      <c r="E135" s="206">
        <v>-1</v>
      </c>
      <c r="F135" s="206"/>
      <c r="G135" s="206">
        <v>2</v>
      </c>
      <c r="H135" s="206"/>
      <c r="I135" s="206"/>
      <c r="J135" s="206"/>
      <c r="K135" s="206"/>
      <c r="L135" s="206">
        <v>2</v>
      </c>
      <c r="M135" s="206"/>
      <c r="N135" s="206"/>
      <c r="O135" s="206"/>
      <c r="P135" s="206"/>
      <c r="Q135" s="206">
        <v>1</v>
      </c>
      <c r="R135" s="206"/>
      <c r="S135" s="206"/>
      <c r="T135" s="206"/>
      <c r="U135" s="206"/>
      <c r="V135" s="206">
        <v>2</v>
      </c>
      <c r="W135" s="206"/>
      <c r="X135" s="206"/>
      <c r="Y135" s="206">
        <v>1</v>
      </c>
      <c r="Z135" s="206"/>
      <c r="AA135" s="206"/>
      <c r="AB135" s="206">
        <v>4</v>
      </c>
      <c r="AC135" s="206"/>
      <c r="AD135" s="206"/>
      <c r="AE135" s="206"/>
      <c r="AF135" s="206">
        <v>1</v>
      </c>
      <c r="AG135" s="206"/>
      <c r="AH135" s="206"/>
      <c r="AI135" s="206">
        <v>1</v>
      </c>
      <c r="AJ135" s="206"/>
      <c r="AK135" s="206">
        <v>2</v>
      </c>
      <c r="AL135" s="206"/>
      <c r="AM135" s="206">
        <v>1</v>
      </c>
      <c r="AN135" s="206"/>
      <c r="AO135" s="206"/>
      <c r="AP135" s="206">
        <v>1</v>
      </c>
      <c r="AQ135" s="206"/>
      <c r="AR135" s="206"/>
      <c r="AS135" s="80">
        <f t="shared" si="33"/>
        <v>-24</v>
      </c>
      <c r="AT135" s="64" t="str">
        <f t="shared" si="34"/>
        <v>Compatible</v>
      </c>
      <c r="AU135" s="2"/>
    </row>
    <row r="136" spans="1:47" s="83" customFormat="1" ht="30" customHeight="1" x14ac:dyDescent="0.25">
      <c r="A136" s="196"/>
      <c r="B136" s="186"/>
      <c r="C136" s="174"/>
      <c r="D136" s="62" t="str">
        <f>'Matriz Identificación con proye'!L6</f>
        <v>Demoliciones de infraestructura existente</v>
      </c>
      <c r="E136" s="206">
        <v>-1</v>
      </c>
      <c r="F136" s="206"/>
      <c r="G136" s="206">
        <v>2</v>
      </c>
      <c r="H136" s="206"/>
      <c r="I136" s="206"/>
      <c r="J136" s="206"/>
      <c r="K136" s="206"/>
      <c r="L136" s="206">
        <v>1</v>
      </c>
      <c r="M136" s="206"/>
      <c r="N136" s="206"/>
      <c r="O136" s="206"/>
      <c r="P136" s="206"/>
      <c r="Q136" s="206">
        <v>2</v>
      </c>
      <c r="R136" s="206"/>
      <c r="S136" s="206"/>
      <c r="T136" s="206"/>
      <c r="U136" s="206"/>
      <c r="V136" s="206">
        <v>2</v>
      </c>
      <c r="W136" s="206"/>
      <c r="X136" s="206"/>
      <c r="Y136" s="206">
        <v>1</v>
      </c>
      <c r="Z136" s="206"/>
      <c r="AA136" s="206"/>
      <c r="AB136" s="206">
        <v>4</v>
      </c>
      <c r="AC136" s="206"/>
      <c r="AD136" s="206"/>
      <c r="AE136" s="206"/>
      <c r="AF136" s="206">
        <v>1</v>
      </c>
      <c r="AG136" s="206"/>
      <c r="AH136" s="206"/>
      <c r="AI136" s="206">
        <v>1</v>
      </c>
      <c r="AJ136" s="206"/>
      <c r="AK136" s="206">
        <v>2</v>
      </c>
      <c r="AL136" s="206"/>
      <c r="AM136" s="206">
        <v>1</v>
      </c>
      <c r="AN136" s="206"/>
      <c r="AO136" s="206"/>
      <c r="AP136" s="206">
        <v>1</v>
      </c>
      <c r="AQ136" s="206"/>
      <c r="AR136" s="206"/>
      <c r="AS136" s="80">
        <f t="shared" si="33"/>
        <v>-23</v>
      </c>
      <c r="AT136" s="64" t="str">
        <f t="shared" si="34"/>
        <v>Compatible</v>
      </c>
      <c r="AU136" s="2"/>
    </row>
    <row r="137" spans="1:47" s="83" customFormat="1" ht="30" customHeight="1" x14ac:dyDescent="0.25">
      <c r="A137" s="196"/>
      <c r="B137" s="186"/>
      <c r="C137" s="174"/>
      <c r="D137" s="62" t="str">
        <f>'Matriz Identificación con proye'!M6</f>
        <v xml:space="preserve">Traslado de redes de servicios públicos </v>
      </c>
      <c r="E137" s="206">
        <v>-1</v>
      </c>
      <c r="F137" s="206"/>
      <c r="G137" s="206">
        <v>2</v>
      </c>
      <c r="H137" s="206"/>
      <c r="I137" s="206"/>
      <c r="J137" s="206"/>
      <c r="K137" s="206"/>
      <c r="L137" s="206">
        <v>1</v>
      </c>
      <c r="M137" s="206"/>
      <c r="N137" s="206"/>
      <c r="O137" s="206"/>
      <c r="P137" s="206"/>
      <c r="Q137" s="206">
        <v>2</v>
      </c>
      <c r="R137" s="206"/>
      <c r="S137" s="206"/>
      <c r="T137" s="206"/>
      <c r="U137" s="206"/>
      <c r="V137" s="206">
        <v>2</v>
      </c>
      <c r="W137" s="206"/>
      <c r="X137" s="206"/>
      <c r="Y137" s="206">
        <v>1</v>
      </c>
      <c r="Z137" s="206"/>
      <c r="AA137" s="206"/>
      <c r="AB137" s="206">
        <v>4</v>
      </c>
      <c r="AC137" s="206"/>
      <c r="AD137" s="206"/>
      <c r="AE137" s="206"/>
      <c r="AF137" s="206">
        <v>1</v>
      </c>
      <c r="AG137" s="206"/>
      <c r="AH137" s="206"/>
      <c r="AI137" s="206">
        <v>1</v>
      </c>
      <c r="AJ137" s="206"/>
      <c r="AK137" s="206">
        <v>2</v>
      </c>
      <c r="AL137" s="206"/>
      <c r="AM137" s="206">
        <v>1</v>
      </c>
      <c r="AN137" s="206"/>
      <c r="AO137" s="206"/>
      <c r="AP137" s="206">
        <v>1</v>
      </c>
      <c r="AQ137" s="206"/>
      <c r="AR137" s="206"/>
      <c r="AS137" s="80">
        <f t="shared" si="33"/>
        <v>-23</v>
      </c>
      <c r="AT137" s="64" t="str">
        <f t="shared" si="34"/>
        <v>Compatible</v>
      </c>
      <c r="AU137" s="2"/>
    </row>
    <row r="138" spans="1:47" s="107" customFormat="1" ht="30" customHeight="1" x14ac:dyDescent="0.25">
      <c r="A138" s="196"/>
      <c r="B138" s="186"/>
      <c r="C138" s="174"/>
      <c r="D138" s="103" t="str">
        <f>'Matriz Identificación con proye'!N6</f>
        <v>Construcción de edificaciones (Estaciones)</v>
      </c>
      <c r="E138" s="149">
        <v>-1</v>
      </c>
      <c r="F138" s="149"/>
      <c r="G138" s="149">
        <v>4</v>
      </c>
      <c r="H138" s="149"/>
      <c r="I138" s="149"/>
      <c r="J138" s="149"/>
      <c r="K138" s="149"/>
      <c r="L138" s="149">
        <v>1</v>
      </c>
      <c r="M138" s="149"/>
      <c r="N138" s="149"/>
      <c r="O138" s="149"/>
      <c r="P138" s="149"/>
      <c r="Q138" s="149">
        <v>4</v>
      </c>
      <c r="R138" s="149"/>
      <c r="S138" s="149"/>
      <c r="T138" s="149"/>
      <c r="U138" s="149"/>
      <c r="V138" s="149">
        <v>4</v>
      </c>
      <c r="W138" s="149"/>
      <c r="X138" s="149"/>
      <c r="Y138" s="149">
        <v>4</v>
      </c>
      <c r="Z138" s="149"/>
      <c r="AA138" s="149"/>
      <c r="AB138" s="149">
        <v>4</v>
      </c>
      <c r="AC138" s="149"/>
      <c r="AD138" s="149"/>
      <c r="AE138" s="149"/>
      <c r="AF138" s="149">
        <v>1</v>
      </c>
      <c r="AG138" s="149"/>
      <c r="AH138" s="149"/>
      <c r="AI138" s="149">
        <v>1</v>
      </c>
      <c r="AJ138" s="149"/>
      <c r="AK138" s="149">
        <v>2</v>
      </c>
      <c r="AL138" s="149"/>
      <c r="AM138" s="149">
        <v>4</v>
      </c>
      <c r="AN138" s="149"/>
      <c r="AO138" s="149"/>
      <c r="AP138" s="149">
        <v>1</v>
      </c>
      <c r="AQ138" s="149"/>
      <c r="AR138" s="149"/>
      <c r="AS138" s="105">
        <f t="shared" si="33"/>
        <v>-39</v>
      </c>
      <c r="AT138" s="106" t="str">
        <f t="shared" si="34"/>
        <v>Moderado</v>
      </c>
    </row>
    <row r="139" spans="1:47" s="119" customFormat="1" ht="30" customHeight="1" x14ac:dyDescent="0.25">
      <c r="A139" s="196"/>
      <c r="B139" s="186"/>
      <c r="C139" s="174"/>
      <c r="D139" s="62" t="str">
        <f>+'Matriz Identificación con proye'!O6</f>
        <v>Instalación de Torres (Pilonas)</v>
      </c>
      <c r="E139" s="148">
        <v>-1</v>
      </c>
      <c r="F139" s="148"/>
      <c r="G139" s="148">
        <v>4</v>
      </c>
      <c r="H139" s="148"/>
      <c r="I139" s="148"/>
      <c r="J139" s="148"/>
      <c r="K139" s="148"/>
      <c r="L139" s="148">
        <v>1</v>
      </c>
      <c r="M139" s="148"/>
      <c r="N139" s="148"/>
      <c r="O139" s="148"/>
      <c r="P139" s="148"/>
      <c r="Q139" s="148">
        <v>4</v>
      </c>
      <c r="R139" s="148"/>
      <c r="S139" s="148"/>
      <c r="T139" s="148"/>
      <c r="U139" s="148"/>
      <c r="V139" s="148">
        <v>4</v>
      </c>
      <c r="W139" s="148"/>
      <c r="X139" s="148"/>
      <c r="Y139" s="148">
        <v>4</v>
      </c>
      <c r="Z139" s="148"/>
      <c r="AA139" s="148"/>
      <c r="AB139" s="148">
        <v>4</v>
      </c>
      <c r="AC139" s="148"/>
      <c r="AD139" s="148"/>
      <c r="AE139" s="148"/>
      <c r="AF139" s="148">
        <v>1</v>
      </c>
      <c r="AG139" s="148"/>
      <c r="AH139" s="148"/>
      <c r="AI139" s="148">
        <v>1</v>
      </c>
      <c r="AJ139" s="148"/>
      <c r="AK139" s="148">
        <v>2</v>
      </c>
      <c r="AL139" s="148"/>
      <c r="AM139" s="148">
        <v>4</v>
      </c>
      <c r="AN139" s="148"/>
      <c r="AO139" s="148"/>
      <c r="AP139" s="148">
        <v>1</v>
      </c>
      <c r="AQ139" s="148"/>
      <c r="AR139" s="148"/>
      <c r="AS139" s="101">
        <f t="shared" ref="AS139" si="35">+E139*(3*G139+2*L139+Q139+V139+Y139+AB139+AF139+AI139+AK139+AM139+AP139)</f>
        <v>-39</v>
      </c>
      <c r="AT139" s="64" t="str">
        <f t="shared" ref="AT139" si="36">IF(AND(AS139&lt;0,AS139&gt;=-25),"Compatible",IF(AND(AS139&lt;=-26,AS139&gt;=-50),"Moderado",IF(AND(AS139&lt;=-51,AS139&gt;=-75),"Severo",IF(AND(AS139&lt;=-76,AS139&gt;=-100),"Crítico",IF(AND(AS139&gt;0,AS139&lt;=100),"Imp Positivo","")))))</f>
        <v>Moderado</v>
      </c>
    </row>
    <row r="140" spans="1:47" s="83" customFormat="1" ht="30" customHeight="1" x14ac:dyDescent="0.25">
      <c r="A140" s="196"/>
      <c r="B140" s="186"/>
      <c r="C140" s="174"/>
      <c r="D140" s="62" t="str">
        <f>'Matriz Identificación con proye'!P6</f>
        <v>Manejo y Disposición de RCD</v>
      </c>
      <c r="E140" s="206">
        <v>-1</v>
      </c>
      <c r="F140" s="206"/>
      <c r="G140" s="206">
        <v>2</v>
      </c>
      <c r="H140" s="206"/>
      <c r="I140" s="206"/>
      <c r="J140" s="206"/>
      <c r="K140" s="206"/>
      <c r="L140" s="206">
        <v>1</v>
      </c>
      <c r="M140" s="206"/>
      <c r="N140" s="206"/>
      <c r="O140" s="206"/>
      <c r="P140" s="206"/>
      <c r="Q140" s="206">
        <v>2</v>
      </c>
      <c r="R140" s="206"/>
      <c r="S140" s="206"/>
      <c r="T140" s="206"/>
      <c r="U140" s="206"/>
      <c r="V140" s="206">
        <v>1</v>
      </c>
      <c r="W140" s="206"/>
      <c r="X140" s="206"/>
      <c r="Y140" s="206">
        <v>1</v>
      </c>
      <c r="Z140" s="206"/>
      <c r="AA140" s="206"/>
      <c r="AB140" s="206">
        <v>4</v>
      </c>
      <c r="AC140" s="206"/>
      <c r="AD140" s="206"/>
      <c r="AE140" s="206"/>
      <c r="AF140" s="206">
        <v>1</v>
      </c>
      <c r="AG140" s="206"/>
      <c r="AH140" s="206"/>
      <c r="AI140" s="206">
        <v>1</v>
      </c>
      <c r="AJ140" s="206"/>
      <c r="AK140" s="206">
        <v>2</v>
      </c>
      <c r="AL140" s="206"/>
      <c r="AM140" s="206">
        <v>1</v>
      </c>
      <c r="AN140" s="206"/>
      <c r="AO140" s="206"/>
      <c r="AP140" s="206">
        <v>1</v>
      </c>
      <c r="AQ140" s="206"/>
      <c r="AR140" s="206"/>
      <c r="AS140" s="80">
        <f t="shared" si="33"/>
        <v>-22</v>
      </c>
      <c r="AT140" s="64" t="str">
        <f t="shared" si="34"/>
        <v>Compatible</v>
      </c>
      <c r="AU140" s="2"/>
    </row>
    <row r="141" spans="1:47" s="83" customFormat="1" ht="30" customHeight="1" x14ac:dyDescent="0.25">
      <c r="A141" s="196"/>
      <c r="B141" s="186"/>
      <c r="C141" s="174"/>
      <c r="D141" s="62" t="str">
        <f>'Matriz Identificación con proye'!Q6</f>
        <v>Rellenos, colocación del material granular</v>
      </c>
      <c r="E141" s="206">
        <v>-1</v>
      </c>
      <c r="F141" s="206"/>
      <c r="G141" s="206">
        <v>2</v>
      </c>
      <c r="H141" s="206"/>
      <c r="I141" s="206"/>
      <c r="J141" s="206"/>
      <c r="K141" s="206"/>
      <c r="L141" s="206">
        <v>1</v>
      </c>
      <c r="M141" s="206"/>
      <c r="N141" s="206"/>
      <c r="O141" s="206"/>
      <c r="P141" s="206"/>
      <c r="Q141" s="206">
        <v>2</v>
      </c>
      <c r="R141" s="206"/>
      <c r="S141" s="206"/>
      <c r="T141" s="206"/>
      <c r="U141" s="206"/>
      <c r="V141" s="206">
        <v>2</v>
      </c>
      <c r="W141" s="206"/>
      <c r="X141" s="206"/>
      <c r="Y141" s="206">
        <v>1</v>
      </c>
      <c r="Z141" s="206"/>
      <c r="AA141" s="206"/>
      <c r="AB141" s="206">
        <v>4</v>
      </c>
      <c r="AC141" s="206"/>
      <c r="AD141" s="206"/>
      <c r="AE141" s="206"/>
      <c r="AF141" s="206">
        <v>1</v>
      </c>
      <c r="AG141" s="206"/>
      <c r="AH141" s="206"/>
      <c r="AI141" s="206">
        <v>1</v>
      </c>
      <c r="AJ141" s="206"/>
      <c r="AK141" s="206">
        <v>2</v>
      </c>
      <c r="AL141" s="206"/>
      <c r="AM141" s="206">
        <v>1</v>
      </c>
      <c r="AN141" s="206"/>
      <c r="AO141" s="206"/>
      <c r="AP141" s="206">
        <v>1</v>
      </c>
      <c r="AQ141" s="206"/>
      <c r="AR141" s="206"/>
      <c r="AS141" s="80">
        <f t="shared" si="33"/>
        <v>-23</v>
      </c>
      <c r="AT141" s="64" t="str">
        <f t="shared" si="34"/>
        <v>Compatible</v>
      </c>
      <c r="AU141" s="2"/>
    </row>
    <row r="142" spans="1:47" s="83" customFormat="1" ht="30" customHeight="1" x14ac:dyDescent="0.25">
      <c r="A142" s="196"/>
      <c r="B142" s="186"/>
      <c r="C142" s="174"/>
      <c r="D142" s="62" t="str">
        <f>'Matriz Identificación con proye'!R6</f>
        <v>Construcción de obras de drenaje (cunetas, alcantarillas)</v>
      </c>
      <c r="E142" s="206">
        <v>1</v>
      </c>
      <c r="F142" s="206"/>
      <c r="G142" s="206">
        <v>4</v>
      </c>
      <c r="H142" s="206"/>
      <c r="I142" s="206"/>
      <c r="J142" s="206"/>
      <c r="K142" s="206"/>
      <c r="L142" s="206">
        <v>2</v>
      </c>
      <c r="M142" s="206"/>
      <c r="N142" s="206"/>
      <c r="O142" s="206"/>
      <c r="P142" s="206"/>
      <c r="Q142" s="206">
        <v>2</v>
      </c>
      <c r="R142" s="206"/>
      <c r="S142" s="206"/>
      <c r="T142" s="206"/>
      <c r="U142" s="206"/>
      <c r="V142" s="206">
        <v>2</v>
      </c>
      <c r="W142" s="206"/>
      <c r="X142" s="206"/>
      <c r="Y142" s="206">
        <v>1</v>
      </c>
      <c r="Z142" s="206"/>
      <c r="AA142" s="206"/>
      <c r="AB142" s="206">
        <v>4</v>
      </c>
      <c r="AC142" s="206"/>
      <c r="AD142" s="206"/>
      <c r="AE142" s="206"/>
      <c r="AF142" s="206">
        <v>1</v>
      </c>
      <c r="AG142" s="206"/>
      <c r="AH142" s="206"/>
      <c r="AI142" s="206">
        <v>1</v>
      </c>
      <c r="AJ142" s="206"/>
      <c r="AK142" s="206">
        <v>2</v>
      </c>
      <c r="AL142" s="206"/>
      <c r="AM142" s="206">
        <v>4</v>
      </c>
      <c r="AN142" s="206"/>
      <c r="AO142" s="206"/>
      <c r="AP142" s="206">
        <v>1</v>
      </c>
      <c r="AQ142" s="206"/>
      <c r="AR142" s="206"/>
      <c r="AS142" s="80">
        <f t="shared" si="33"/>
        <v>34</v>
      </c>
      <c r="AT142" s="64" t="str">
        <f t="shared" si="34"/>
        <v>Imp Positivo</v>
      </c>
    </row>
    <row r="143" spans="1:47" s="83" customFormat="1" ht="30" customHeight="1" x14ac:dyDescent="0.25">
      <c r="A143" s="196"/>
      <c r="B143" s="186"/>
      <c r="C143" s="174"/>
      <c r="D143" s="62" t="str">
        <f>+'Matriz Identificación con proye'!V6</f>
        <v>Empradización</v>
      </c>
      <c r="E143" s="206">
        <v>1</v>
      </c>
      <c r="F143" s="206"/>
      <c r="G143" s="206">
        <v>4</v>
      </c>
      <c r="H143" s="206"/>
      <c r="I143" s="206"/>
      <c r="J143" s="206"/>
      <c r="K143" s="206"/>
      <c r="L143" s="206">
        <v>2</v>
      </c>
      <c r="M143" s="206"/>
      <c r="N143" s="206"/>
      <c r="O143" s="206"/>
      <c r="P143" s="206"/>
      <c r="Q143" s="206">
        <v>2</v>
      </c>
      <c r="R143" s="206"/>
      <c r="S143" s="206"/>
      <c r="T143" s="206"/>
      <c r="U143" s="206"/>
      <c r="V143" s="206">
        <v>2</v>
      </c>
      <c r="W143" s="206"/>
      <c r="X143" s="206"/>
      <c r="Y143" s="206">
        <v>1</v>
      </c>
      <c r="Z143" s="206"/>
      <c r="AA143" s="206"/>
      <c r="AB143" s="206">
        <v>4</v>
      </c>
      <c r="AC143" s="206"/>
      <c r="AD143" s="206"/>
      <c r="AE143" s="206"/>
      <c r="AF143" s="206">
        <v>1</v>
      </c>
      <c r="AG143" s="206"/>
      <c r="AH143" s="206"/>
      <c r="AI143" s="206">
        <v>1</v>
      </c>
      <c r="AJ143" s="206"/>
      <c r="AK143" s="206">
        <v>2</v>
      </c>
      <c r="AL143" s="206"/>
      <c r="AM143" s="206">
        <v>4</v>
      </c>
      <c r="AN143" s="206"/>
      <c r="AO143" s="206"/>
      <c r="AP143" s="206">
        <v>1</v>
      </c>
      <c r="AQ143" s="206"/>
      <c r="AR143" s="206"/>
      <c r="AS143" s="80">
        <f t="shared" si="33"/>
        <v>34</v>
      </c>
      <c r="AT143" s="64" t="str">
        <f t="shared" si="34"/>
        <v>Imp Positivo</v>
      </c>
    </row>
    <row r="144" spans="1:47" s="83" customFormat="1" ht="30" customHeight="1" x14ac:dyDescent="0.25">
      <c r="A144" s="196"/>
      <c r="B144" s="186"/>
      <c r="C144" s="174"/>
      <c r="D144" s="62" t="str">
        <f>+'Matriz Identificación con proye'!W6</f>
        <v>Plantación de arbolado</v>
      </c>
      <c r="E144" s="206">
        <v>1</v>
      </c>
      <c r="F144" s="206"/>
      <c r="G144" s="206">
        <v>4</v>
      </c>
      <c r="H144" s="206"/>
      <c r="I144" s="206"/>
      <c r="J144" s="206"/>
      <c r="K144" s="206"/>
      <c r="L144" s="206">
        <v>2</v>
      </c>
      <c r="M144" s="206"/>
      <c r="N144" s="206"/>
      <c r="O144" s="206"/>
      <c r="P144" s="206"/>
      <c r="Q144" s="206">
        <v>2</v>
      </c>
      <c r="R144" s="206"/>
      <c r="S144" s="206"/>
      <c r="T144" s="206"/>
      <c r="U144" s="206"/>
      <c r="V144" s="206">
        <v>2</v>
      </c>
      <c r="W144" s="206"/>
      <c r="X144" s="206"/>
      <c r="Y144" s="206">
        <v>1</v>
      </c>
      <c r="Z144" s="206"/>
      <c r="AA144" s="206"/>
      <c r="AB144" s="206">
        <v>4</v>
      </c>
      <c r="AC144" s="206"/>
      <c r="AD144" s="206"/>
      <c r="AE144" s="206"/>
      <c r="AF144" s="206">
        <v>1</v>
      </c>
      <c r="AG144" s="206"/>
      <c r="AH144" s="206"/>
      <c r="AI144" s="206">
        <v>1</v>
      </c>
      <c r="AJ144" s="206"/>
      <c r="AK144" s="206">
        <v>2</v>
      </c>
      <c r="AL144" s="206"/>
      <c r="AM144" s="206">
        <v>4</v>
      </c>
      <c r="AN144" s="206"/>
      <c r="AO144" s="206"/>
      <c r="AP144" s="206">
        <v>1</v>
      </c>
      <c r="AQ144" s="206"/>
      <c r="AR144" s="206"/>
      <c r="AS144" s="80">
        <f t="shared" si="33"/>
        <v>34</v>
      </c>
      <c r="AT144" s="64" t="str">
        <f t="shared" si="34"/>
        <v>Imp Positivo</v>
      </c>
    </row>
    <row r="145" spans="1:47" s="83" customFormat="1" ht="30" customHeight="1" x14ac:dyDescent="0.25">
      <c r="A145" s="196"/>
      <c r="B145" s="186"/>
      <c r="C145" s="174"/>
      <c r="D145" s="62" t="str">
        <f>+'Matriz Identificación con proye'!X6</f>
        <v>Implementación de Sistemas SUDS</v>
      </c>
      <c r="E145" s="206">
        <v>-1</v>
      </c>
      <c r="F145" s="206"/>
      <c r="G145" s="206">
        <v>2</v>
      </c>
      <c r="H145" s="206"/>
      <c r="I145" s="206"/>
      <c r="J145" s="206"/>
      <c r="K145" s="206"/>
      <c r="L145" s="206">
        <v>1</v>
      </c>
      <c r="M145" s="206"/>
      <c r="N145" s="206"/>
      <c r="O145" s="206"/>
      <c r="P145" s="206"/>
      <c r="Q145" s="206">
        <v>2</v>
      </c>
      <c r="R145" s="206"/>
      <c r="S145" s="206"/>
      <c r="T145" s="206"/>
      <c r="U145" s="206"/>
      <c r="V145" s="206">
        <v>2</v>
      </c>
      <c r="W145" s="206"/>
      <c r="X145" s="206"/>
      <c r="Y145" s="206">
        <v>1</v>
      </c>
      <c r="Z145" s="206"/>
      <c r="AA145" s="206"/>
      <c r="AB145" s="206">
        <v>4</v>
      </c>
      <c r="AC145" s="206"/>
      <c r="AD145" s="206"/>
      <c r="AE145" s="206"/>
      <c r="AF145" s="206">
        <v>1</v>
      </c>
      <c r="AG145" s="206"/>
      <c r="AH145" s="206"/>
      <c r="AI145" s="206">
        <v>1</v>
      </c>
      <c r="AJ145" s="206"/>
      <c r="AK145" s="206">
        <v>2</v>
      </c>
      <c r="AL145" s="206"/>
      <c r="AM145" s="206">
        <v>1</v>
      </c>
      <c r="AN145" s="206"/>
      <c r="AO145" s="206"/>
      <c r="AP145" s="206">
        <v>1</v>
      </c>
      <c r="AQ145" s="206"/>
      <c r="AR145" s="206"/>
      <c r="AS145" s="80">
        <f t="shared" si="33"/>
        <v>-23</v>
      </c>
      <c r="AT145" s="64" t="str">
        <f t="shared" si="34"/>
        <v>Compatible</v>
      </c>
      <c r="AU145" s="2"/>
    </row>
    <row r="146" spans="1:47" s="83" customFormat="1" ht="39.75" customHeight="1" x14ac:dyDescent="0.25">
      <c r="A146" s="196"/>
      <c r="B146" s="186"/>
      <c r="C146" s="174"/>
      <c r="D146" s="62" t="str">
        <f>+'Matriz Identificación con proye'!Y6</f>
        <v>Operación, transporte y mantenimiento correctivo de maquinaria y equipos</v>
      </c>
      <c r="E146" s="206">
        <v>-1</v>
      </c>
      <c r="F146" s="206"/>
      <c r="G146" s="206">
        <v>2</v>
      </c>
      <c r="H146" s="206"/>
      <c r="I146" s="206"/>
      <c r="J146" s="206"/>
      <c r="K146" s="206"/>
      <c r="L146" s="206">
        <v>1</v>
      </c>
      <c r="M146" s="206"/>
      <c r="N146" s="206"/>
      <c r="O146" s="206"/>
      <c r="P146" s="206"/>
      <c r="Q146" s="206">
        <v>2</v>
      </c>
      <c r="R146" s="206"/>
      <c r="S146" s="206"/>
      <c r="T146" s="206"/>
      <c r="U146" s="206"/>
      <c r="V146" s="206">
        <v>2</v>
      </c>
      <c r="W146" s="206"/>
      <c r="X146" s="206"/>
      <c r="Y146" s="206">
        <v>1</v>
      </c>
      <c r="Z146" s="206"/>
      <c r="AA146" s="206"/>
      <c r="AB146" s="206">
        <v>4</v>
      </c>
      <c r="AC146" s="206"/>
      <c r="AD146" s="206"/>
      <c r="AE146" s="206"/>
      <c r="AF146" s="206">
        <v>1</v>
      </c>
      <c r="AG146" s="206"/>
      <c r="AH146" s="206"/>
      <c r="AI146" s="206">
        <v>1</v>
      </c>
      <c r="AJ146" s="206"/>
      <c r="AK146" s="206">
        <v>2</v>
      </c>
      <c r="AL146" s="206"/>
      <c r="AM146" s="206">
        <v>1</v>
      </c>
      <c r="AN146" s="206"/>
      <c r="AO146" s="206"/>
      <c r="AP146" s="206">
        <v>1</v>
      </c>
      <c r="AQ146" s="206"/>
      <c r="AR146" s="206"/>
      <c r="AS146" s="80">
        <f t="shared" si="33"/>
        <v>-23</v>
      </c>
      <c r="AT146" s="64" t="str">
        <f t="shared" si="34"/>
        <v>Compatible</v>
      </c>
      <c r="AU146" s="2"/>
    </row>
    <row r="147" spans="1:47" s="83" customFormat="1" ht="31.5" customHeight="1" x14ac:dyDescent="0.25">
      <c r="A147" s="196"/>
      <c r="B147" s="186"/>
      <c r="C147" s="174"/>
      <c r="D147" s="62" t="str">
        <f>+'Matriz Identificación con proye'!Z6</f>
        <v>Tránsito de Vehículos</v>
      </c>
      <c r="E147" s="206">
        <v>-1</v>
      </c>
      <c r="F147" s="206"/>
      <c r="G147" s="206">
        <v>1</v>
      </c>
      <c r="H147" s="206"/>
      <c r="I147" s="206"/>
      <c r="J147" s="206"/>
      <c r="K147" s="206"/>
      <c r="L147" s="206">
        <v>2</v>
      </c>
      <c r="M147" s="206"/>
      <c r="N147" s="206"/>
      <c r="O147" s="206"/>
      <c r="P147" s="206"/>
      <c r="Q147" s="206">
        <v>2</v>
      </c>
      <c r="R147" s="206"/>
      <c r="S147" s="206"/>
      <c r="T147" s="206"/>
      <c r="U147" s="206"/>
      <c r="V147" s="206">
        <v>2</v>
      </c>
      <c r="W147" s="206"/>
      <c r="X147" s="206"/>
      <c r="Y147" s="206">
        <v>1</v>
      </c>
      <c r="Z147" s="206"/>
      <c r="AA147" s="206"/>
      <c r="AB147" s="206">
        <v>1</v>
      </c>
      <c r="AC147" s="206"/>
      <c r="AD147" s="206"/>
      <c r="AE147" s="206"/>
      <c r="AF147" s="206">
        <v>1</v>
      </c>
      <c r="AG147" s="206"/>
      <c r="AH147" s="206"/>
      <c r="AI147" s="206">
        <v>1</v>
      </c>
      <c r="AJ147" s="206"/>
      <c r="AK147" s="206">
        <v>2</v>
      </c>
      <c r="AL147" s="206"/>
      <c r="AM147" s="206">
        <v>2</v>
      </c>
      <c r="AN147" s="206"/>
      <c r="AO147" s="206"/>
      <c r="AP147" s="206">
        <v>1</v>
      </c>
      <c r="AQ147" s="206"/>
      <c r="AR147" s="206"/>
      <c r="AS147" s="80">
        <f t="shared" si="33"/>
        <v>-20</v>
      </c>
      <c r="AT147" s="64" t="str">
        <f t="shared" si="34"/>
        <v>Compatible</v>
      </c>
      <c r="AU147" s="2"/>
    </row>
    <row r="148" spans="1:47" s="83" customFormat="1" ht="31.5" customHeight="1" x14ac:dyDescent="0.25">
      <c r="A148" s="196" t="s">
        <v>86</v>
      </c>
      <c r="B148" s="189" t="s">
        <v>18</v>
      </c>
      <c r="C148" s="174" t="s">
        <v>112</v>
      </c>
      <c r="D148" s="62" t="str">
        <f>'Matriz Identificación con proye'!I6</f>
        <v>Tratamientos silviculturales</v>
      </c>
      <c r="E148" s="206">
        <v>-1</v>
      </c>
      <c r="F148" s="206"/>
      <c r="G148" s="206">
        <v>4</v>
      </c>
      <c r="H148" s="206"/>
      <c r="I148" s="206"/>
      <c r="J148" s="206"/>
      <c r="K148" s="206"/>
      <c r="L148" s="206">
        <v>1</v>
      </c>
      <c r="M148" s="206"/>
      <c r="N148" s="206"/>
      <c r="O148" s="206"/>
      <c r="P148" s="206"/>
      <c r="Q148" s="206">
        <v>4</v>
      </c>
      <c r="R148" s="206"/>
      <c r="S148" s="206"/>
      <c r="T148" s="206"/>
      <c r="U148" s="206"/>
      <c r="V148" s="206">
        <v>4</v>
      </c>
      <c r="W148" s="206"/>
      <c r="X148" s="206"/>
      <c r="Y148" s="206">
        <v>4</v>
      </c>
      <c r="Z148" s="206"/>
      <c r="AA148" s="206"/>
      <c r="AB148" s="206">
        <v>8</v>
      </c>
      <c r="AC148" s="206"/>
      <c r="AD148" s="206"/>
      <c r="AE148" s="206"/>
      <c r="AF148" s="206">
        <v>1</v>
      </c>
      <c r="AG148" s="206"/>
      <c r="AH148" s="206"/>
      <c r="AI148" s="206">
        <v>1</v>
      </c>
      <c r="AJ148" s="206"/>
      <c r="AK148" s="206">
        <v>2</v>
      </c>
      <c r="AL148" s="206"/>
      <c r="AM148" s="206">
        <v>1</v>
      </c>
      <c r="AN148" s="206"/>
      <c r="AO148" s="206"/>
      <c r="AP148" s="206">
        <v>2</v>
      </c>
      <c r="AQ148" s="206"/>
      <c r="AR148" s="206"/>
      <c r="AS148" s="80">
        <f t="shared" si="33"/>
        <v>-41</v>
      </c>
      <c r="AT148" s="64" t="str">
        <f t="shared" si="34"/>
        <v>Moderado</v>
      </c>
    </row>
    <row r="149" spans="1:47" s="83" customFormat="1" ht="31.5" customHeight="1" x14ac:dyDescent="0.25">
      <c r="A149" s="196"/>
      <c r="B149" s="189"/>
      <c r="C149" s="174"/>
      <c r="D149" s="62" t="str">
        <f>'Matriz Identificación con proye'!J6</f>
        <v xml:space="preserve">Desmonte, descapote y limpieza </v>
      </c>
      <c r="E149" s="206">
        <v>-1</v>
      </c>
      <c r="F149" s="206"/>
      <c r="G149" s="206">
        <v>4</v>
      </c>
      <c r="H149" s="206"/>
      <c r="I149" s="206"/>
      <c r="J149" s="206"/>
      <c r="K149" s="206"/>
      <c r="L149" s="206">
        <v>1</v>
      </c>
      <c r="M149" s="206"/>
      <c r="N149" s="206"/>
      <c r="O149" s="206"/>
      <c r="P149" s="206"/>
      <c r="Q149" s="206">
        <v>4</v>
      </c>
      <c r="R149" s="206"/>
      <c r="S149" s="206"/>
      <c r="T149" s="206"/>
      <c r="U149" s="206"/>
      <c r="V149" s="206">
        <v>4</v>
      </c>
      <c r="W149" s="206"/>
      <c r="X149" s="206"/>
      <c r="Y149" s="206">
        <v>4</v>
      </c>
      <c r="Z149" s="206"/>
      <c r="AA149" s="206"/>
      <c r="AB149" s="206">
        <v>8</v>
      </c>
      <c r="AC149" s="206"/>
      <c r="AD149" s="206"/>
      <c r="AE149" s="206"/>
      <c r="AF149" s="206">
        <v>1</v>
      </c>
      <c r="AG149" s="206"/>
      <c r="AH149" s="206"/>
      <c r="AI149" s="206">
        <v>1</v>
      </c>
      <c r="AJ149" s="206"/>
      <c r="AK149" s="206">
        <v>2</v>
      </c>
      <c r="AL149" s="206"/>
      <c r="AM149" s="206">
        <v>1</v>
      </c>
      <c r="AN149" s="206"/>
      <c r="AO149" s="206"/>
      <c r="AP149" s="206">
        <v>2</v>
      </c>
      <c r="AQ149" s="206"/>
      <c r="AR149" s="206"/>
      <c r="AS149" s="80">
        <f t="shared" si="33"/>
        <v>-41</v>
      </c>
      <c r="AT149" s="64" t="str">
        <f t="shared" si="34"/>
        <v>Moderado</v>
      </c>
    </row>
    <row r="150" spans="1:47" s="83" customFormat="1" ht="31.5" customHeight="1" x14ac:dyDescent="0.25">
      <c r="A150" s="189"/>
      <c r="B150" s="189"/>
      <c r="C150" s="174"/>
      <c r="D150" s="62" t="str">
        <f>'Matriz Identificación con proye'!K6</f>
        <v>Excavaciones y Movimientos de Tierras</v>
      </c>
      <c r="E150" s="206">
        <v>-1</v>
      </c>
      <c r="F150" s="206"/>
      <c r="G150" s="206">
        <v>1</v>
      </c>
      <c r="H150" s="206"/>
      <c r="I150" s="206"/>
      <c r="J150" s="206"/>
      <c r="K150" s="206"/>
      <c r="L150" s="206">
        <v>1</v>
      </c>
      <c r="M150" s="206"/>
      <c r="N150" s="206"/>
      <c r="O150" s="206"/>
      <c r="P150" s="206"/>
      <c r="Q150" s="206">
        <v>4</v>
      </c>
      <c r="R150" s="206"/>
      <c r="S150" s="206"/>
      <c r="T150" s="206"/>
      <c r="U150" s="206"/>
      <c r="V150" s="206">
        <v>2</v>
      </c>
      <c r="W150" s="206"/>
      <c r="X150" s="206"/>
      <c r="Y150" s="206">
        <v>2</v>
      </c>
      <c r="Z150" s="206"/>
      <c r="AA150" s="206"/>
      <c r="AB150" s="206">
        <v>2</v>
      </c>
      <c r="AC150" s="206"/>
      <c r="AD150" s="206"/>
      <c r="AE150" s="206"/>
      <c r="AF150" s="206">
        <v>1</v>
      </c>
      <c r="AG150" s="206"/>
      <c r="AH150" s="206"/>
      <c r="AI150" s="206">
        <v>1</v>
      </c>
      <c r="AJ150" s="206"/>
      <c r="AK150" s="206">
        <v>2</v>
      </c>
      <c r="AL150" s="206"/>
      <c r="AM150" s="206">
        <v>1</v>
      </c>
      <c r="AN150" s="206"/>
      <c r="AO150" s="206"/>
      <c r="AP150" s="206">
        <v>1</v>
      </c>
      <c r="AQ150" s="206"/>
      <c r="AR150" s="228"/>
      <c r="AS150" s="102">
        <f t="shared" si="33"/>
        <v>-21</v>
      </c>
      <c r="AT150" s="64" t="str">
        <f t="shared" si="34"/>
        <v>Compatible</v>
      </c>
      <c r="AU150" s="2"/>
    </row>
    <row r="151" spans="1:47" s="83" customFormat="1" ht="31.5" customHeight="1" x14ac:dyDescent="0.25">
      <c r="A151" s="189"/>
      <c r="B151" s="189"/>
      <c r="C151" s="174"/>
      <c r="D151" s="62" t="str">
        <f>'Matriz Identificación con proye'!P6</f>
        <v>Manejo y Disposición de RCD</v>
      </c>
      <c r="E151" s="206">
        <v>-1</v>
      </c>
      <c r="F151" s="206"/>
      <c r="G151" s="206">
        <v>1</v>
      </c>
      <c r="H151" s="206"/>
      <c r="I151" s="206"/>
      <c r="J151" s="206"/>
      <c r="K151" s="206"/>
      <c r="L151" s="206">
        <v>1</v>
      </c>
      <c r="M151" s="206"/>
      <c r="N151" s="206"/>
      <c r="O151" s="206"/>
      <c r="P151" s="206"/>
      <c r="Q151" s="206">
        <v>4</v>
      </c>
      <c r="R151" s="206"/>
      <c r="S151" s="206"/>
      <c r="T151" s="206"/>
      <c r="U151" s="206"/>
      <c r="V151" s="206">
        <v>2</v>
      </c>
      <c r="W151" s="206"/>
      <c r="X151" s="206"/>
      <c r="Y151" s="206">
        <v>2</v>
      </c>
      <c r="Z151" s="206"/>
      <c r="AA151" s="206"/>
      <c r="AB151" s="206">
        <v>2</v>
      </c>
      <c r="AC151" s="206"/>
      <c r="AD151" s="206"/>
      <c r="AE151" s="206"/>
      <c r="AF151" s="206">
        <v>1</v>
      </c>
      <c r="AG151" s="206"/>
      <c r="AH151" s="206"/>
      <c r="AI151" s="206">
        <v>1</v>
      </c>
      <c r="AJ151" s="206"/>
      <c r="AK151" s="206">
        <v>2</v>
      </c>
      <c r="AL151" s="206"/>
      <c r="AM151" s="206">
        <v>1</v>
      </c>
      <c r="AN151" s="206"/>
      <c r="AO151" s="206"/>
      <c r="AP151" s="206">
        <v>1</v>
      </c>
      <c r="AQ151" s="206"/>
      <c r="AR151" s="228"/>
      <c r="AS151" s="102">
        <f t="shared" si="33"/>
        <v>-21</v>
      </c>
      <c r="AT151" s="64" t="str">
        <f t="shared" si="34"/>
        <v>Compatible</v>
      </c>
      <c r="AU151" s="2"/>
    </row>
    <row r="152" spans="1:47" s="83" customFormat="1" ht="31.5" customHeight="1" x14ac:dyDescent="0.25">
      <c r="A152" s="189"/>
      <c r="B152" s="189"/>
      <c r="C152" s="174"/>
      <c r="D152" s="62" t="str">
        <f>'Matriz Identificación con proye'!Q6</f>
        <v>Rellenos, colocación del material granular</v>
      </c>
      <c r="E152" s="148">
        <v>-1</v>
      </c>
      <c r="F152" s="148"/>
      <c r="G152" s="148">
        <v>2</v>
      </c>
      <c r="H152" s="148"/>
      <c r="I152" s="148"/>
      <c r="J152" s="148"/>
      <c r="K152" s="148"/>
      <c r="L152" s="148">
        <v>1</v>
      </c>
      <c r="M152" s="148"/>
      <c r="N152" s="148"/>
      <c r="O152" s="148"/>
      <c r="P152" s="148"/>
      <c r="Q152" s="148">
        <v>2</v>
      </c>
      <c r="R152" s="148"/>
      <c r="S152" s="148"/>
      <c r="T152" s="148"/>
      <c r="U152" s="148"/>
      <c r="V152" s="148">
        <v>2</v>
      </c>
      <c r="W152" s="148"/>
      <c r="X152" s="148"/>
      <c r="Y152" s="148">
        <v>1</v>
      </c>
      <c r="Z152" s="148"/>
      <c r="AA152" s="148"/>
      <c r="AB152" s="148">
        <v>4</v>
      </c>
      <c r="AC152" s="148"/>
      <c r="AD152" s="148"/>
      <c r="AE152" s="148"/>
      <c r="AF152" s="148">
        <v>1</v>
      </c>
      <c r="AG152" s="148"/>
      <c r="AH152" s="148"/>
      <c r="AI152" s="148">
        <v>1</v>
      </c>
      <c r="AJ152" s="148"/>
      <c r="AK152" s="148">
        <v>2</v>
      </c>
      <c r="AL152" s="148"/>
      <c r="AM152" s="148">
        <v>1</v>
      </c>
      <c r="AN152" s="148"/>
      <c r="AO152" s="148"/>
      <c r="AP152" s="148">
        <v>1</v>
      </c>
      <c r="AQ152" s="148"/>
      <c r="AR152" s="229"/>
      <c r="AS152" s="102">
        <f t="shared" si="33"/>
        <v>-23</v>
      </c>
      <c r="AT152" s="64" t="str">
        <f t="shared" si="34"/>
        <v>Compatible</v>
      </c>
      <c r="AU152" s="2"/>
    </row>
    <row r="153" spans="1:47" s="83" customFormat="1" ht="34.5" customHeight="1" thickBot="1" x14ac:dyDescent="0.3">
      <c r="A153" s="224"/>
      <c r="B153" s="203"/>
      <c r="C153" s="204"/>
      <c r="D153" s="88" t="str">
        <f>'Matriz Identificación con proye'!AE6</f>
        <v>Circulación de cabinas</v>
      </c>
      <c r="E153" s="205">
        <v>1</v>
      </c>
      <c r="F153" s="205"/>
      <c r="G153" s="205">
        <v>4</v>
      </c>
      <c r="H153" s="205"/>
      <c r="I153" s="205"/>
      <c r="J153" s="205"/>
      <c r="K153" s="205"/>
      <c r="L153" s="205">
        <v>1</v>
      </c>
      <c r="M153" s="205"/>
      <c r="N153" s="205"/>
      <c r="O153" s="205"/>
      <c r="P153" s="205"/>
      <c r="Q153" s="205">
        <v>4</v>
      </c>
      <c r="R153" s="205"/>
      <c r="S153" s="205"/>
      <c r="T153" s="205"/>
      <c r="U153" s="205"/>
      <c r="V153" s="205">
        <v>4</v>
      </c>
      <c r="W153" s="205"/>
      <c r="X153" s="205"/>
      <c r="Y153" s="205">
        <v>1</v>
      </c>
      <c r="Z153" s="205"/>
      <c r="AA153" s="205"/>
      <c r="AB153" s="205">
        <v>4</v>
      </c>
      <c r="AC153" s="205"/>
      <c r="AD153" s="205"/>
      <c r="AE153" s="205"/>
      <c r="AF153" s="205">
        <v>1</v>
      </c>
      <c r="AG153" s="205"/>
      <c r="AH153" s="205"/>
      <c r="AI153" s="205">
        <v>1</v>
      </c>
      <c r="AJ153" s="205"/>
      <c r="AK153" s="205">
        <v>2</v>
      </c>
      <c r="AL153" s="205"/>
      <c r="AM153" s="205">
        <v>1</v>
      </c>
      <c r="AN153" s="205"/>
      <c r="AO153" s="205"/>
      <c r="AP153" s="205">
        <v>1</v>
      </c>
      <c r="AQ153" s="205"/>
      <c r="AR153" s="205"/>
      <c r="AS153" s="89">
        <f t="shared" si="33"/>
        <v>33</v>
      </c>
      <c r="AT153" s="90" t="str">
        <f t="shared" si="34"/>
        <v>Imp Positivo</v>
      </c>
    </row>
    <row r="154" spans="1:47" s="83" customFormat="1" ht="32.25" customHeight="1" x14ac:dyDescent="0.25">
      <c r="A154" s="97">
        <v>9</v>
      </c>
      <c r="B154" s="223" t="s">
        <v>110</v>
      </c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  <c r="Z154" s="223"/>
      <c r="AA154" s="223"/>
      <c r="AB154" s="223"/>
      <c r="AC154" s="223"/>
      <c r="AD154" s="223"/>
      <c r="AE154" s="223"/>
      <c r="AF154" s="223"/>
      <c r="AG154" s="223"/>
      <c r="AH154" s="223"/>
      <c r="AI154" s="223"/>
      <c r="AJ154" s="223"/>
      <c r="AK154" s="223"/>
      <c r="AL154" s="223"/>
      <c r="AM154" s="223"/>
      <c r="AN154" s="223"/>
      <c r="AO154" s="223"/>
      <c r="AP154" s="223"/>
      <c r="AQ154" s="223"/>
      <c r="AR154" s="223"/>
      <c r="AS154" s="223"/>
      <c r="AT154" s="223"/>
    </row>
    <row r="155" spans="1:47" s="83" customFormat="1" ht="30" customHeight="1" x14ac:dyDescent="0.25">
      <c r="A155" s="189" t="s">
        <v>87</v>
      </c>
      <c r="B155" s="189" t="str">
        <f>+'Matriz Identificación con proye'!D30</f>
        <v xml:space="preserve">Servicios ecosistemicos </v>
      </c>
      <c r="C155" s="193" t="s">
        <v>124</v>
      </c>
      <c r="D155" s="95" t="str">
        <f>'Matriz Identificación con proye'!I6</f>
        <v>Tratamientos silviculturales</v>
      </c>
      <c r="E155" s="148">
        <v>-1</v>
      </c>
      <c r="F155" s="148"/>
      <c r="G155" s="148">
        <v>4</v>
      </c>
      <c r="H155" s="148"/>
      <c r="I155" s="148"/>
      <c r="J155" s="148"/>
      <c r="K155" s="148"/>
      <c r="L155" s="148">
        <v>2</v>
      </c>
      <c r="M155" s="148"/>
      <c r="N155" s="148"/>
      <c r="O155" s="148"/>
      <c r="P155" s="148"/>
      <c r="Q155" s="148">
        <v>4</v>
      </c>
      <c r="R155" s="148"/>
      <c r="S155" s="148"/>
      <c r="T155" s="148"/>
      <c r="U155" s="148"/>
      <c r="V155" s="148">
        <v>4</v>
      </c>
      <c r="W155" s="148"/>
      <c r="X155" s="148"/>
      <c r="Y155" s="148">
        <v>4</v>
      </c>
      <c r="Z155" s="148"/>
      <c r="AA155" s="148"/>
      <c r="AB155" s="148">
        <v>4</v>
      </c>
      <c r="AC155" s="148"/>
      <c r="AD155" s="148"/>
      <c r="AE155" s="148"/>
      <c r="AF155" s="148">
        <v>4</v>
      </c>
      <c r="AG155" s="148"/>
      <c r="AH155" s="148"/>
      <c r="AI155" s="148">
        <v>1</v>
      </c>
      <c r="AJ155" s="148"/>
      <c r="AK155" s="148">
        <v>2</v>
      </c>
      <c r="AL155" s="148"/>
      <c r="AM155" s="148">
        <v>4</v>
      </c>
      <c r="AN155" s="148"/>
      <c r="AO155" s="148"/>
      <c r="AP155" s="148">
        <v>4</v>
      </c>
      <c r="AQ155" s="148"/>
      <c r="AR155" s="148"/>
      <c r="AS155" s="80">
        <f t="shared" ref="AS155:AS159" si="37">+E155*(3*G155+2*L155+Q155+V155+Y155+AB155+AF155+AI155+AK155+AM155+AP155)</f>
        <v>-47</v>
      </c>
      <c r="AT155" s="96" t="str">
        <f t="shared" ref="AT155:AT159" si="38">IF(AND(AS155&lt;0,AS155&gt;=-25),"Compatible",IF(AND(AS155&lt;=-26,AS155&gt;=-50),"Moderado",IF(AND(AS155&lt;=-51,AS155&gt;=-75),"Severo",IF(AND(AS155&lt;=-76,AS155&gt;=-100),"Crítico",IF(AND(AS155&gt;0,AS155&lt;=100),"Imp Positivo","")))))</f>
        <v>Moderado</v>
      </c>
    </row>
    <row r="156" spans="1:47" s="83" customFormat="1" ht="30" customHeight="1" x14ac:dyDescent="0.25">
      <c r="A156" s="189"/>
      <c r="B156" s="189"/>
      <c r="C156" s="194"/>
      <c r="D156" s="95" t="str">
        <f>'Matriz Identificación con proye'!J6</f>
        <v xml:space="preserve">Desmonte, descapote y limpieza </v>
      </c>
      <c r="E156" s="148">
        <v>-1</v>
      </c>
      <c r="F156" s="148"/>
      <c r="G156" s="148">
        <v>4</v>
      </c>
      <c r="H156" s="148"/>
      <c r="I156" s="148"/>
      <c r="J156" s="148"/>
      <c r="K156" s="148"/>
      <c r="L156" s="148">
        <v>2</v>
      </c>
      <c r="M156" s="148"/>
      <c r="N156" s="148"/>
      <c r="O156" s="148"/>
      <c r="P156" s="148"/>
      <c r="Q156" s="148">
        <v>4</v>
      </c>
      <c r="R156" s="148"/>
      <c r="S156" s="148"/>
      <c r="T156" s="148"/>
      <c r="U156" s="148"/>
      <c r="V156" s="148">
        <v>4</v>
      </c>
      <c r="W156" s="148"/>
      <c r="X156" s="148"/>
      <c r="Y156" s="148">
        <v>4</v>
      </c>
      <c r="Z156" s="148"/>
      <c r="AA156" s="148"/>
      <c r="AB156" s="148">
        <v>4</v>
      </c>
      <c r="AC156" s="148"/>
      <c r="AD156" s="148"/>
      <c r="AE156" s="148"/>
      <c r="AF156" s="148">
        <v>4</v>
      </c>
      <c r="AG156" s="148"/>
      <c r="AH156" s="148"/>
      <c r="AI156" s="148">
        <v>1</v>
      </c>
      <c r="AJ156" s="148"/>
      <c r="AK156" s="148">
        <v>2</v>
      </c>
      <c r="AL156" s="148"/>
      <c r="AM156" s="148">
        <v>4</v>
      </c>
      <c r="AN156" s="148"/>
      <c r="AO156" s="148"/>
      <c r="AP156" s="148">
        <v>4</v>
      </c>
      <c r="AQ156" s="148"/>
      <c r="AR156" s="148"/>
      <c r="AS156" s="80">
        <f t="shared" si="37"/>
        <v>-47</v>
      </c>
      <c r="AT156" s="96" t="str">
        <f t="shared" si="38"/>
        <v>Moderado</v>
      </c>
    </row>
    <row r="157" spans="1:47" s="83" customFormat="1" ht="30" customHeight="1" x14ac:dyDescent="0.25">
      <c r="A157" s="189"/>
      <c r="B157" s="189"/>
      <c r="C157" s="194"/>
      <c r="D157" s="95" t="str">
        <f>+'Matriz Identificación con proye'!V6</f>
        <v>Empradización</v>
      </c>
      <c r="E157" s="148">
        <v>1</v>
      </c>
      <c r="F157" s="148"/>
      <c r="G157" s="148">
        <v>4</v>
      </c>
      <c r="H157" s="148"/>
      <c r="I157" s="148"/>
      <c r="J157" s="148"/>
      <c r="K157" s="148"/>
      <c r="L157" s="148">
        <v>1</v>
      </c>
      <c r="M157" s="148"/>
      <c r="N157" s="148"/>
      <c r="O157" s="148"/>
      <c r="P157" s="148"/>
      <c r="Q157" s="148">
        <v>4</v>
      </c>
      <c r="R157" s="148"/>
      <c r="S157" s="148"/>
      <c r="T157" s="148"/>
      <c r="U157" s="148"/>
      <c r="V157" s="148">
        <v>4</v>
      </c>
      <c r="W157" s="148"/>
      <c r="X157" s="148"/>
      <c r="Y157" s="148">
        <v>1</v>
      </c>
      <c r="Z157" s="148"/>
      <c r="AA157" s="148"/>
      <c r="AB157" s="148">
        <v>4</v>
      </c>
      <c r="AC157" s="148"/>
      <c r="AD157" s="148"/>
      <c r="AE157" s="148"/>
      <c r="AF157" s="148">
        <v>1</v>
      </c>
      <c r="AG157" s="148"/>
      <c r="AH157" s="148"/>
      <c r="AI157" s="148">
        <v>1</v>
      </c>
      <c r="AJ157" s="148"/>
      <c r="AK157" s="148">
        <v>2</v>
      </c>
      <c r="AL157" s="148"/>
      <c r="AM157" s="148">
        <v>1</v>
      </c>
      <c r="AN157" s="148"/>
      <c r="AO157" s="148"/>
      <c r="AP157" s="148">
        <v>1</v>
      </c>
      <c r="AQ157" s="148"/>
      <c r="AR157" s="148"/>
      <c r="AS157" s="80">
        <f t="shared" si="37"/>
        <v>33</v>
      </c>
      <c r="AT157" s="96" t="str">
        <f t="shared" si="38"/>
        <v>Imp Positivo</v>
      </c>
    </row>
    <row r="158" spans="1:47" s="83" customFormat="1" ht="30" customHeight="1" x14ac:dyDescent="0.25">
      <c r="A158" s="189"/>
      <c r="B158" s="189"/>
      <c r="C158" s="194"/>
      <c r="D158" s="95" t="str">
        <f>+'Matriz Identificación con proye'!W6</f>
        <v>Plantación de arbolado</v>
      </c>
      <c r="E158" s="148">
        <v>1</v>
      </c>
      <c r="F158" s="148"/>
      <c r="G158" s="148">
        <v>4</v>
      </c>
      <c r="H158" s="148"/>
      <c r="I158" s="148"/>
      <c r="J158" s="148"/>
      <c r="K158" s="148"/>
      <c r="L158" s="148">
        <v>1</v>
      </c>
      <c r="M158" s="148"/>
      <c r="N158" s="148"/>
      <c r="O158" s="148"/>
      <c r="P158" s="148"/>
      <c r="Q158" s="148">
        <v>4</v>
      </c>
      <c r="R158" s="148"/>
      <c r="S158" s="148"/>
      <c r="T158" s="148"/>
      <c r="U158" s="148"/>
      <c r="V158" s="148">
        <v>4</v>
      </c>
      <c r="W158" s="148"/>
      <c r="X158" s="148"/>
      <c r="Y158" s="148">
        <v>1</v>
      </c>
      <c r="Z158" s="148"/>
      <c r="AA158" s="148"/>
      <c r="AB158" s="148">
        <v>4</v>
      </c>
      <c r="AC158" s="148"/>
      <c r="AD158" s="148"/>
      <c r="AE158" s="148"/>
      <c r="AF158" s="148">
        <v>1</v>
      </c>
      <c r="AG158" s="148"/>
      <c r="AH158" s="148"/>
      <c r="AI158" s="148">
        <v>1</v>
      </c>
      <c r="AJ158" s="148"/>
      <c r="AK158" s="148">
        <v>2</v>
      </c>
      <c r="AL158" s="148"/>
      <c r="AM158" s="148">
        <v>1</v>
      </c>
      <c r="AN158" s="148"/>
      <c r="AO158" s="148"/>
      <c r="AP158" s="148">
        <v>1</v>
      </c>
      <c r="AQ158" s="148"/>
      <c r="AR158" s="148"/>
      <c r="AS158" s="80">
        <f t="shared" si="37"/>
        <v>33</v>
      </c>
      <c r="AT158" s="96" t="str">
        <f t="shared" si="38"/>
        <v>Imp Positivo</v>
      </c>
    </row>
    <row r="159" spans="1:47" s="83" customFormat="1" ht="30" customHeight="1" x14ac:dyDescent="0.25">
      <c r="A159" s="189"/>
      <c r="B159" s="189"/>
      <c r="C159" s="195"/>
      <c r="D159" s="95" t="str">
        <f>+'Matriz Identificación con proye'!X6</f>
        <v>Implementación de Sistemas SUDS</v>
      </c>
      <c r="E159" s="148">
        <v>1</v>
      </c>
      <c r="F159" s="148"/>
      <c r="G159" s="148">
        <v>4</v>
      </c>
      <c r="H159" s="148"/>
      <c r="I159" s="148"/>
      <c r="J159" s="148"/>
      <c r="K159" s="148"/>
      <c r="L159" s="148">
        <v>1</v>
      </c>
      <c r="M159" s="148"/>
      <c r="N159" s="148"/>
      <c r="O159" s="148"/>
      <c r="P159" s="148"/>
      <c r="Q159" s="148">
        <v>4</v>
      </c>
      <c r="R159" s="148"/>
      <c r="S159" s="148"/>
      <c r="T159" s="148"/>
      <c r="U159" s="148"/>
      <c r="V159" s="148">
        <v>4</v>
      </c>
      <c r="W159" s="148"/>
      <c r="X159" s="148"/>
      <c r="Y159" s="148">
        <v>1</v>
      </c>
      <c r="Z159" s="148"/>
      <c r="AA159" s="148"/>
      <c r="AB159" s="148">
        <v>4</v>
      </c>
      <c r="AC159" s="148"/>
      <c r="AD159" s="148"/>
      <c r="AE159" s="148"/>
      <c r="AF159" s="148">
        <v>1</v>
      </c>
      <c r="AG159" s="148"/>
      <c r="AH159" s="148"/>
      <c r="AI159" s="148">
        <v>1</v>
      </c>
      <c r="AJ159" s="148"/>
      <c r="AK159" s="148">
        <v>2</v>
      </c>
      <c r="AL159" s="148"/>
      <c r="AM159" s="148">
        <v>1</v>
      </c>
      <c r="AN159" s="148"/>
      <c r="AO159" s="148"/>
      <c r="AP159" s="148">
        <v>1</v>
      </c>
      <c r="AQ159" s="148"/>
      <c r="AR159" s="148"/>
      <c r="AS159" s="80">
        <f t="shared" si="37"/>
        <v>33</v>
      </c>
      <c r="AT159" s="96" t="str">
        <f t="shared" si="38"/>
        <v>Imp Positivo</v>
      </c>
    </row>
    <row r="160" spans="1:47" ht="18.75" x14ac:dyDescent="0.25">
      <c r="A160" s="29"/>
      <c r="B160" s="29"/>
      <c r="C160" s="9"/>
      <c r="D160" s="9"/>
      <c r="E160" s="9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2"/>
      <c r="AT160" s="11"/>
    </row>
    <row r="161" spans="1:61" ht="18.75" x14ac:dyDescent="0.25">
      <c r="A161" s="11"/>
      <c r="B161" s="11"/>
      <c r="C161" s="13"/>
      <c r="D161" s="14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2"/>
      <c r="AT161" s="11"/>
      <c r="AW161" s="68" t="s">
        <v>149</v>
      </c>
      <c r="AX161" s="225" t="s">
        <v>36</v>
      </c>
      <c r="AY161" s="226"/>
      <c r="AZ161" s="225" t="s">
        <v>37</v>
      </c>
      <c r="BA161" s="226"/>
      <c r="BB161" s="225" t="s">
        <v>38</v>
      </c>
      <c r="BC161" s="226"/>
      <c r="BD161" s="225" t="s">
        <v>147</v>
      </c>
      <c r="BE161" s="226"/>
      <c r="BF161" s="225" t="s">
        <v>148</v>
      </c>
      <c r="BG161" s="226"/>
      <c r="BH161" s="67" t="s">
        <v>150</v>
      </c>
      <c r="BI161" s="72" t="s">
        <v>151</v>
      </c>
    </row>
    <row r="162" spans="1:61" ht="15.75" customHeight="1" x14ac:dyDescent="0.25">
      <c r="A162" s="11"/>
      <c r="B162" s="11"/>
      <c r="C162" s="13"/>
      <c r="D162" s="15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2"/>
      <c r="AT162" s="16" t="s">
        <v>36</v>
      </c>
      <c r="AU162" s="7">
        <f>COUNTIF(AT10:AT159,"Compatible")</f>
        <v>78</v>
      </c>
      <c r="AW162" s="74" t="s">
        <v>152</v>
      </c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6"/>
    </row>
    <row r="163" spans="1:61" ht="15.75" customHeight="1" x14ac:dyDescent="0.25">
      <c r="A163" s="11"/>
      <c r="B163" s="11"/>
      <c r="C163" s="13"/>
      <c r="D163" s="15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2"/>
      <c r="AT163" s="16" t="s">
        <v>37</v>
      </c>
      <c r="AU163" s="7">
        <f>COUNTIF(AT11:AT159,"Moderado")</f>
        <v>36</v>
      </c>
      <c r="AW163" s="68" t="s">
        <v>1</v>
      </c>
      <c r="AX163" s="68">
        <f>COUNTIF(AT11:AT19,"COMPATIBLE")</f>
        <v>5</v>
      </c>
      <c r="AY163" s="73">
        <f>+AX163/AX$172</f>
        <v>6.4102564102564097E-2</v>
      </c>
      <c r="AZ163" s="68">
        <f>COUNTIF(AT11:AT19,"MODERADO")</f>
        <v>1</v>
      </c>
      <c r="BA163" s="73">
        <f>+AZ163/AZ$172</f>
        <v>2.7777777777777776E-2</v>
      </c>
      <c r="BB163" s="68">
        <f>COUNTIF(AT11:AT19,"SEVERO")</f>
        <v>0</v>
      </c>
      <c r="BC163" s="73">
        <f>+BB163/BB$172</f>
        <v>0</v>
      </c>
      <c r="BD163" s="68">
        <f>COUNTIF(AT11:AT19,"CRITCO")</f>
        <v>0</v>
      </c>
      <c r="BE163" s="68">
        <v>0</v>
      </c>
      <c r="BF163" s="68">
        <f>COUNTIF(AT11:AT19,"IMP POSITIVO")</f>
        <v>3</v>
      </c>
      <c r="BG163" s="73">
        <f>+BF163/BF$172</f>
        <v>0.12</v>
      </c>
      <c r="BH163" s="56">
        <f>SUM(AX163:BF163)</f>
        <v>9.0918803418803407</v>
      </c>
      <c r="BI163" s="70">
        <f>+BH163/BH172</f>
        <v>6.31380579297246E-2</v>
      </c>
    </row>
    <row r="164" spans="1:61" ht="15.75" customHeight="1" x14ac:dyDescent="0.25">
      <c r="A164" s="11"/>
      <c r="B164" s="11"/>
      <c r="C164" s="13"/>
      <c r="D164" s="15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2"/>
      <c r="AT164" s="16" t="s">
        <v>38</v>
      </c>
      <c r="AU164" s="7">
        <f>COUNTIF(AT11:AT159,"Severo")</f>
        <v>2</v>
      </c>
      <c r="AW164" s="68" t="s">
        <v>3</v>
      </c>
      <c r="AX164" s="68">
        <f>COUNTIF(AT21:AT53,"COMPATIBLE")</f>
        <v>19</v>
      </c>
      <c r="AY164" s="73">
        <f t="shared" ref="AY164:AY171" si="39">+AX164/AX$172</f>
        <v>0.24358974358974358</v>
      </c>
      <c r="AZ164" s="68">
        <f>COUNTIF(AT21:AT53,"MODERADO")</f>
        <v>7</v>
      </c>
      <c r="BA164" s="73">
        <f t="shared" ref="BA164:BA171" si="40">+AZ164/AZ$172</f>
        <v>0.19444444444444445</v>
      </c>
      <c r="BB164" s="68">
        <f>COUNTIF(AT21:AT53,"SEVERO")</f>
        <v>0</v>
      </c>
      <c r="BC164" s="73">
        <f t="shared" ref="BC164:BC171" si="41">+BB164/BB$172</f>
        <v>0</v>
      </c>
      <c r="BD164" s="68">
        <f>COUNTIF(AT21:AT53,"CRITCO")</f>
        <v>0</v>
      </c>
      <c r="BE164" s="68">
        <v>0</v>
      </c>
      <c r="BF164" s="68">
        <f>COUNTIF(AT21:AT53,"IMP POSITIVO")</f>
        <v>7</v>
      </c>
      <c r="BG164" s="73">
        <f t="shared" ref="BG164:BG171" si="42">+BF164/BF$172</f>
        <v>0.28000000000000003</v>
      </c>
      <c r="BH164" s="56">
        <f t="shared" ref="BH164:BH171" si="43">SUM(AX164:BF164)</f>
        <v>33.438034188034187</v>
      </c>
      <c r="BI164" s="70">
        <f>+BH164/BH172</f>
        <v>0.23220857075023746</v>
      </c>
    </row>
    <row r="165" spans="1:61" ht="15.75" customHeight="1" x14ac:dyDescent="0.25">
      <c r="A165" s="11"/>
      <c r="B165" s="11"/>
      <c r="C165" s="13"/>
      <c r="D165" s="15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2"/>
      <c r="AT165" s="16" t="s">
        <v>39</v>
      </c>
      <c r="AU165" s="7">
        <f>COUNTIF(AT11:AT159,"Crítico")</f>
        <v>0</v>
      </c>
      <c r="AW165" s="68" t="s">
        <v>144</v>
      </c>
      <c r="AX165" s="68">
        <f>COUNTIF(AT55:AT66,"COMPATIBLE")</f>
        <v>8</v>
      </c>
      <c r="AY165" s="73">
        <f t="shared" si="39"/>
        <v>0.10256410256410256</v>
      </c>
      <c r="AZ165" s="68">
        <f>COUNTIF(AT55:AT66,"MODERADO")</f>
        <v>3</v>
      </c>
      <c r="BA165" s="73">
        <f t="shared" si="40"/>
        <v>8.3333333333333329E-2</v>
      </c>
      <c r="BB165" s="68">
        <f>COUNTIF(AT55:AT66,"SEVERO")</f>
        <v>0</v>
      </c>
      <c r="BC165" s="73">
        <f t="shared" si="41"/>
        <v>0</v>
      </c>
      <c r="BD165" s="68">
        <f>COUNTIF(AT55:AT66,"CRITICO")</f>
        <v>0</v>
      </c>
      <c r="BE165" s="68">
        <v>0</v>
      </c>
      <c r="BF165" s="68">
        <f>COUNTIF(AT55:AT66,"IMP POSITIVO")</f>
        <v>1</v>
      </c>
      <c r="BG165" s="73">
        <f t="shared" si="42"/>
        <v>0.04</v>
      </c>
      <c r="BH165" s="56">
        <f t="shared" si="43"/>
        <v>12.185897435897436</v>
      </c>
      <c r="BI165" s="70">
        <f>+BH165/BH$172</f>
        <v>8.4624287749287763E-2</v>
      </c>
    </row>
    <row r="166" spans="1:61" ht="15.75" customHeight="1" x14ac:dyDescent="0.25">
      <c r="A166" s="11"/>
      <c r="B166" s="11"/>
      <c r="C166" s="13"/>
      <c r="D166" s="15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2"/>
      <c r="AT166" s="17" t="s">
        <v>83</v>
      </c>
      <c r="AU166" s="6">
        <f>COUNTIF(AT11:AT159,"Imp positivo")</f>
        <v>25</v>
      </c>
      <c r="AW166" s="68" t="s">
        <v>145</v>
      </c>
      <c r="AX166" s="68">
        <f>COUNTIF(AT68:AT102,"COMPATIBLE")</f>
        <v>25</v>
      </c>
      <c r="AY166" s="73">
        <f t="shared" si="39"/>
        <v>0.32051282051282054</v>
      </c>
      <c r="AZ166" s="68">
        <f>COUNTIF(AT68:AT102,"MODERADO")</f>
        <v>8</v>
      </c>
      <c r="BA166" s="73">
        <f t="shared" si="40"/>
        <v>0.22222222222222221</v>
      </c>
      <c r="BB166" s="68">
        <f>COUNTIF(AT66:AT102,"SEVERO")</f>
        <v>2</v>
      </c>
      <c r="BC166" s="73">
        <f t="shared" si="41"/>
        <v>1</v>
      </c>
      <c r="BD166" s="68">
        <f>COUNTIF(AT68:AT102,"CRITCO")</f>
        <v>0</v>
      </c>
      <c r="BE166" s="68">
        <v>0</v>
      </c>
      <c r="BF166" s="68">
        <f>COUNTIF(AT66:AT102,"IMP POSITIVO")</f>
        <v>0</v>
      </c>
      <c r="BG166" s="73">
        <f t="shared" si="42"/>
        <v>0</v>
      </c>
      <c r="BH166" s="56">
        <f t="shared" si="43"/>
        <v>36.542735042735039</v>
      </c>
      <c r="BI166" s="70">
        <f t="shared" ref="BI166:BI171" si="44">+BH166/BH$172</f>
        <v>0.25376899335232672</v>
      </c>
    </row>
    <row r="167" spans="1:61" ht="18" x14ac:dyDescent="0.25">
      <c r="AU167" s="2">
        <f>SUM(AU162:AU166)</f>
        <v>141</v>
      </c>
      <c r="AW167" s="68" t="s">
        <v>12</v>
      </c>
      <c r="AX167" s="68">
        <f>COUNTIF(AT104:AT115,"COMPATIBLE")</f>
        <v>5</v>
      </c>
      <c r="AY167" s="73">
        <f t="shared" si="39"/>
        <v>6.4102564102564097E-2</v>
      </c>
      <c r="AZ167" s="68">
        <f>COUNTIF(AT104:AT115,"MODERADO")</f>
        <v>3</v>
      </c>
      <c r="BA167" s="73">
        <f t="shared" si="40"/>
        <v>8.3333333333333329E-2</v>
      </c>
      <c r="BB167" s="68">
        <f>COUNTIF(AT104:AT115,"SEVERO")</f>
        <v>0</v>
      </c>
      <c r="BC167" s="73">
        <f t="shared" si="41"/>
        <v>0</v>
      </c>
      <c r="BD167" s="68">
        <f>COUNTIF(AT104:AT115,"CRITCO")</f>
        <v>0</v>
      </c>
      <c r="BE167" s="68">
        <v>0</v>
      </c>
      <c r="BF167" s="68">
        <f>COUNTIF(AT104:AT115,"IMP POSITIVO")</f>
        <v>4</v>
      </c>
      <c r="BG167" s="73">
        <f t="shared" si="42"/>
        <v>0.16</v>
      </c>
      <c r="BH167" s="56">
        <f t="shared" si="43"/>
        <v>12.147435897435898</v>
      </c>
      <c r="BI167" s="70">
        <f t="shared" si="44"/>
        <v>8.4357193732193747E-2</v>
      </c>
    </row>
    <row r="168" spans="1:61" ht="18" x14ac:dyDescent="0.25">
      <c r="AW168" s="77" t="s">
        <v>153</v>
      </c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9"/>
    </row>
    <row r="169" spans="1:61" ht="18" x14ac:dyDescent="0.25">
      <c r="AW169" s="68" t="s">
        <v>16</v>
      </c>
      <c r="AX169" s="68">
        <f>COUNTIF(AT132:AT153,"COMPATIBLE")</f>
        <v>12</v>
      </c>
      <c r="AY169" s="73">
        <f t="shared" si="39"/>
        <v>0.15384615384615385</v>
      </c>
      <c r="AZ169" s="68">
        <f>COUNTIF(AT132:AT153,"MODERADO")</f>
        <v>6</v>
      </c>
      <c r="BA169" s="73">
        <f t="shared" si="40"/>
        <v>0.16666666666666666</v>
      </c>
      <c r="BB169" s="68">
        <f>COUNTIF(AT132:AT153,"SEVERO")</f>
        <v>0</v>
      </c>
      <c r="BC169" s="73">
        <f t="shared" si="41"/>
        <v>0</v>
      </c>
      <c r="BD169" s="68">
        <f>COUNTIF(AT132:AT153,"CRITCO")</f>
        <v>0</v>
      </c>
      <c r="BE169" s="68">
        <v>0</v>
      </c>
      <c r="BF169" s="68">
        <f>COUNTIF(AT132:AT153,"IMP POSITIVO")</f>
        <v>4</v>
      </c>
      <c r="BG169" s="73">
        <f t="shared" si="42"/>
        <v>0.16</v>
      </c>
      <c r="BH169" s="56">
        <f t="shared" si="43"/>
        <v>22.320512820512821</v>
      </c>
      <c r="BI169" s="70">
        <f t="shared" si="44"/>
        <v>0.15500356125356129</v>
      </c>
    </row>
    <row r="170" spans="1:61" ht="18" x14ac:dyDescent="0.25">
      <c r="AW170" s="68" t="s">
        <v>14</v>
      </c>
      <c r="AX170" s="68">
        <f>COUNTIF(AT118:AT130,"COMPATIBLE")</f>
        <v>4</v>
      </c>
      <c r="AY170" s="73">
        <f t="shared" si="39"/>
        <v>5.128205128205128E-2</v>
      </c>
      <c r="AZ170" s="68">
        <f>COUNTIF(AT118:AT132,"MODERADO")</f>
        <v>6</v>
      </c>
      <c r="BA170" s="73">
        <f t="shared" si="40"/>
        <v>0.16666666666666666</v>
      </c>
      <c r="BB170" s="68">
        <f>COUNTIF(AT118:AT132,"SEVERO")</f>
        <v>0</v>
      </c>
      <c r="BC170" s="73">
        <f t="shared" si="41"/>
        <v>0</v>
      </c>
      <c r="BD170" s="68">
        <f>COUNTIF(AT118:AT132,"CRITCO")</f>
        <v>0</v>
      </c>
      <c r="BE170" s="68">
        <v>0</v>
      </c>
      <c r="BF170" s="68">
        <f>COUNTIF(AT118:AT132,"IMP POSITIVO")</f>
        <v>3</v>
      </c>
      <c r="BG170" s="73">
        <f t="shared" si="42"/>
        <v>0.12</v>
      </c>
      <c r="BH170" s="56">
        <f t="shared" si="43"/>
        <v>13.217948717948717</v>
      </c>
      <c r="BI170" s="70">
        <f t="shared" si="44"/>
        <v>9.1791310541310553E-2</v>
      </c>
    </row>
    <row r="171" spans="1:61" ht="36" x14ac:dyDescent="0.25">
      <c r="AW171" s="69" t="s">
        <v>146</v>
      </c>
      <c r="AX171" s="68">
        <f>COUNTIF(AT155:AT159,"COMPATIBLE")</f>
        <v>0</v>
      </c>
      <c r="AY171" s="73">
        <f t="shared" si="39"/>
        <v>0</v>
      </c>
      <c r="AZ171" s="68">
        <f>COUNTIF(AT155:AT159,"MODERADO")</f>
        <v>2</v>
      </c>
      <c r="BA171" s="73">
        <f t="shared" si="40"/>
        <v>5.5555555555555552E-2</v>
      </c>
      <c r="BB171" s="68">
        <f>COUNTIF(AT155:AT159,"SEVERO")</f>
        <v>0</v>
      </c>
      <c r="BC171" s="73">
        <f t="shared" si="41"/>
        <v>0</v>
      </c>
      <c r="BD171" s="68">
        <f>COUNTIF(AT155:AT159,"CRITCO")</f>
        <v>0</v>
      </c>
      <c r="BE171" s="68">
        <v>0</v>
      </c>
      <c r="BF171" s="68">
        <f>COUNTIF(AT155:AT159,"IMP POSITIVO")</f>
        <v>3</v>
      </c>
      <c r="BG171" s="73">
        <f t="shared" si="42"/>
        <v>0.12</v>
      </c>
      <c r="BH171" s="56">
        <f t="shared" si="43"/>
        <v>5.0555555555555554</v>
      </c>
      <c r="BI171" s="70">
        <f t="shared" si="44"/>
        <v>3.5108024691358028E-2</v>
      </c>
    </row>
    <row r="172" spans="1:61" x14ac:dyDescent="0.25">
      <c r="AW172" s="56"/>
      <c r="AX172" s="56">
        <f>SUM(AX162:AX171)</f>
        <v>78</v>
      </c>
      <c r="AY172" s="56">
        <f t="shared" ref="AY172:BG172" si="45">SUM(AY162:AY171)</f>
        <v>1</v>
      </c>
      <c r="AZ172" s="56">
        <f t="shared" si="45"/>
        <v>36</v>
      </c>
      <c r="BA172" s="56">
        <f t="shared" si="45"/>
        <v>0.99999999999999989</v>
      </c>
      <c r="BB172" s="56">
        <f t="shared" si="45"/>
        <v>2</v>
      </c>
      <c r="BC172" s="56">
        <f t="shared" si="45"/>
        <v>1</v>
      </c>
      <c r="BD172" s="56">
        <f t="shared" si="45"/>
        <v>0</v>
      </c>
      <c r="BE172" s="56">
        <f t="shared" si="45"/>
        <v>0</v>
      </c>
      <c r="BF172" s="56">
        <f t="shared" si="45"/>
        <v>25</v>
      </c>
      <c r="BG172" s="56">
        <f t="shared" si="45"/>
        <v>1</v>
      </c>
      <c r="BH172" s="56">
        <f>SUM(BH163:BH171)</f>
        <v>143.99999999999997</v>
      </c>
      <c r="BI172" s="71">
        <f>SUM(BI163:BI171)</f>
        <v>1.0000000000000002</v>
      </c>
    </row>
  </sheetData>
  <autoFilter ref="A11:BI159" xr:uid="{A80EE725-DFB8-49FB-BF4F-C9A7C8A39B1E}">
    <filterColumn colId="4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4" showButton="0"/>
    <filterColumn colId="36" showButton="0"/>
    <filterColumn colId="38" showButton="0"/>
    <filterColumn colId="39" showButton="0"/>
    <filterColumn colId="41" showButton="0"/>
    <filterColumn colId="42" showButton="0"/>
  </autoFilter>
  <mergeCells count="1769">
    <mergeCell ref="B132:B147"/>
    <mergeCell ref="AK146:AL146"/>
    <mergeCell ref="AM146:AO146"/>
    <mergeCell ref="AP146:AR146"/>
    <mergeCell ref="AP145:AR145"/>
    <mergeCell ref="E146:F146"/>
    <mergeCell ref="AX161:AY161"/>
    <mergeCell ref="AZ161:BA161"/>
    <mergeCell ref="BB161:BC161"/>
    <mergeCell ref="BD161:BE161"/>
    <mergeCell ref="BF161:BG161"/>
    <mergeCell ref="AB159:AE159"/>
    <mergeCell ref="AF159:AH159"/>
    <mergeCell ref="AI159:AJ159"/>
    <mergeCell ref="AK159:AL159"/>
    <mergeCell ref="AM159:AO159"/>
    <mergeCell ref="AP159:AR159"/>
    <mergeCell ref="E159:F159"/>
    <mergeCell ref="G159:K159"/>
    <mergeCell ref="L159:P159"/>
    <mergeCell ref="Q159:U159"/>
    <mergeCell ref="V159:X159"/>
    <mergeCell ref="Y159:AA159"/>
    <mergeCell ref="E158:F158"/>
    <mergeCell ref="G158:K158"/>
    <mergeCell ref="L158:P158"/>
    <mergeCell ref="Q158:U158"/>
    <mergeCell ref="V158:X158"/>
    <mergeCell ref="Y158:AA158"/>
    <mergeCell ref="AB157:AE157"/>
    <mergeCell ref="AF157:AH157"/>
    <mergeCell ref="AI157:AJ157"/>
    <mergeCell ref="AK157:AL157"/>
    <mergeCell ref="AM157:AO157"/>
    <mergeCell ref="AP157:AR157"/>
    <mergeCell ref="E157:F157"/>
    <mergeCell ref="G157:K157"/>
    <mergeCell ref="L157:P157"/>
    <mergeCell ref="Q157:U157"/>
    <mergeCell ref="V157:X157"/>
    <mergeCell ref="Y157:AA157"/>
    <mergeCell ref="G156:K156"/>
    <mergeCell ref="L156:P156"/>
    <mergeCell ref="Q156:U156"/>
    <mergeCell ref="V156:X156"/>
    <mergeCell ref="Y156:AA156"/>
    <mergeCell ref="AB155:AE155"/>
    <mergeCell ref="AF155:AH155"/>
    <mergeCell ref="AI155:AJ155"/>
    <mergeCell ref="AK155:AL155"/>
    <mergeCell ref="AM155:AO155"/>
    <mergeCell ref="AP155:AR155"/>
    <mergeCell ref="AB158:AE158"/>
    <mergeCell ref="AF158:AH158"/>
    <mergeCell ref="AI158:AJ158"/>
    <mergeCell ref="AK158:AL158"/>
    <mergeCell ref="AM158:AO158"/>
    <mergeCell ref="AP158:AR158"/>
    <mergeCell ref="B154:AT154"/>
    <mergeCell ref="A155:A159"/>
    <mergeCell ref="B155:B159"/>
    <mergeCell ref="C155:C159"/>
    <mergeCell ref="E155:F155"/>
    <mergeCell ref="G155:K155"/>
    <mergeCell ref="L155:P155"/>
    <mergeCell ref="Q155:U155"/>
    <mergeCell ref="V155:X155"/>
    <mergeCell ref="Y155:AA155"/>
    <mergeCell ref="AB153:AE153"/>
    <mergeCell ref="AF153:AH153"/>
    <mergeCell ref="AI153:AJ153"/>
    <mergeCell ref="AK153:AL153"/>
    <mergeCell ref="AM153:AO153"/>
    <mergeCell ref="AP153:AR153"/>
    <mergeCell ref="E153:F153"/>
    <mergeCell ref="G153:K153"/>
    <mergeCell ref="L153:P153"/>
    <mergeCell ref="Q153:U153"/>
    <mergeCell ref="V153:X153"/>
    <mergeCell ref="Y153:AA153"/>
    <mergeCell ref="A148:A153"/>
    <mergeCell ref="B148:B153"/>
    <mergeCell ref="C148:C153"/>
    <mergeCell ref="AB156:AE156"/>
    <mergeCell ref="AF156:AH156"/>
    <mergeCell ref="AI156:AJ156"/>
    <mergeCell ref="AK156:AL156"/>
    <mergeCell ref="AM156:AO156"/>
    <mergeCell ref="AP156:AR156"/>
    <mergeCell ref="E156:F156"/>
    <mergeCell ref="AB152:AE152"/>
    <mergeCell ref="AF152:AH152"/>
    <mergeCell ref="AI152:AJ152"/>
    <mergeCell ref="AK152:AL152"/>
    <mergeCell ref="AM152:AO152"/>
    <mergeCell ref="AP152:AR152"/>
    <mergeCell ref="E152:F152"/>
    <mergeCell ref="G152:K152"/>
    <mergeCell ref="L152:P152"/>
    <mergeCell ref="Q152:U152"/>
    <mergeCell ref="V152:X152"/>
    <mergeCell ref="Y152:AA152"/>
    <mergeCell ref="AB151:AE151"/>
    <mergeCell ref="AF151:AH151"/>
    <mergeCell ref="AI151:AJ151"/>
    <mergeCell ref="AK151:AL151"/>
    <mergeCell ref="AM151:AO151"/>
    <mergeCell ref="AP151:AR151"/>
    <mergeCell ref="E151:F151"/>
    <mergeCell ref="G151:K151"/>
    <mergeCell ref="L151:P151"/>
    <mergeCell ref="Q151:U151"/>
    <mergeCell ref="V151:X151"/>
    <mergeCell ref="Y151:AA151"/>
    <mergeCell ref="AB150:AE150"/>
    <mergeCell ref="AF150:AH150"/>
    <mergeCell ref="AI150:AJ150"/>
    <mergeCell ref="AK150:AL150"/>
    <mergeCell ref="AM150:AO150"/>
    <mergeCell ref="AP150:AR150"/>
    <mergeCell ref="E150:F150"/>
    <mergeCell ref="G150:K150"/>
    <mergeCell ref="L150:P150"/>
    <mergeCell ref="Q150:U150"/>
    <mergeCell ref="V150:X150"/>
    <mergeCell ref="Y150:AA150"/>
    <mergeCell ref="AB149:AE149"/>
    <mergeCell ref="AF149:AH149"/>
    <mergeCell ref="AI149:AJ149"/>
    <mergeCell ref="AK149:AL149"/>
    <mergeCell ref="AM149:AO149"/>
    <mergeCell ref="AP149:AR149"/>
    <mergeCell ref="AI148:AJ148"/>
    <mergeCell ref="AK148:AL148"/>
    <mergeCell ref="AM148:AO148"/>
    <mergeCell ref="AP148:AR148"/>
    <mergeCell ref="E149:F149"/>
    <mergeCell ref="G149:K149"/>
    <mergeCell ref="L149:P149"/>
    <mergeCell ref="Q149:U149"/>
    <mergeCell ref="V149:X149"/>
    <mergeCell ref="Y149:AA149"/>
    <mergeCell ref="L148:P148"/>
    <mergeCell ref="Q148:U148"/>
    <mergeCell ref="V148:X148"/>
    <mergeCell ref="Y148:AA148"/>
    <mergeCell ref="AB148:AE148"/>
    <mergeCell ref="AF148:AH148"/>
    <mergeCell ref="AF147:AH147"/>
    <mergeCell ref="AI147:AJ147"/>
    <mergeCell ref="AK147:AL147"/>
    <mergeCell ref="AM147:AO147"/>
    <mergeCell ref="AP147:AR147"/>
    <mergeCell ref="E148:F148"/>
    <mergeCell ref="G148:K148"/>
    <mergeCell ref="E147:F147"/>
    <mergeCell ref="G147:K147"/>
    <mergeCell ref="L147:P147"/>
    <mergeCell ref="Q147:U147"/>
    <mergeCell ref="V147:X147"/>
    <mergeCell ref="Y147:AA147"/>
    <mergeCell ref="AB147:AE147"/>
    <mergeCell ref="G146:K146"/>
    <mergeCell ref="L146:P146"/>
    <mergeCell ref="Q146:U146"/>
    <mergeCell ref="V146:X146"/>
    <mergeCell ref="Y146:AA146"/>
    <mergeCell ref="AB146:AE146"/>
    <mergeCell ref="AF146:AH146"/>
    <mergeCell ref="AI146:AJ146"/>
    <mergeCell ref="Y145:AA145"/>
    <mergeCell ref="AB145:AE145"/>
    <mergeCell ref="AF145:AH145"/>
    <mergeCell ref="AI145:AJ145"/>
    <mergeCell ref="AK145:AL145"/>
    <mergeCell ref="AM145:AO145"/>
    <mergeCell ref="AF144:AH144"/>
    <mergeCell ref="AI144:AJ144"/>
    <mergeCell ref="AK144:AL144"/>
    <mergeCell ref="AM144:AO144"/>
    <mergeCell ref="AP144:AR144"/>
    <mergeCell ref="E145:F145"/>
    <mergeCell ref="G145:K145"/>
    <mergeCell ref="L145:P145"/>
    <mergeCell ref="Q145:U145"/>
    <mergeCell ref="V145:X145"/>
    <mergeCell ref="AK143:AL143"/>
    <mergeCell ref="AM143:AO143"/>
    <mergeCell ref="AP143:AR143"/>
    <mergeCell ref="E144:F144"/>
    <mergeCell ref="G144:K144"/>
    <mergeCell ref="L144:P144"/>
    <mergeCell ref="Q144:U144"/>
    <mergeCell ref="V144:X144"/>
    <mergeCell ref="Y144:AA144"/>
    <mergeCell ref="AB144:AE144"/>
    <mergeCell ref="AP142:AR142"/>
    <mergeCell ref="E143:F143"/>
    <mergeCell ref="G143:K143"/>
    <mergeCell ref="L143:P143"/>
    <mergeCell ref="Q143:U143"/>
    <mergeCell ref="V143:X143"/>
    <mergeCell ref="Y143:AA143"/>
    <mergeCell ref="AB143:AE143"/>
    <mergeCell ref="AF143:AH143"/>
    <mergeCell ref="AI143:AJ143"/>
    <mergeCell ref="Y142:AA142"/>
    <mergeCell ref="AB142:AE142"/>
    <mergeCell ref="AF142:AH142"/>
    <mergeCell ref="AI142:AJ142"/>
    <mergeCell ref="AK142:AL142"/>
    <mergeCell ref="AM142:AO142"/>
    <mergeCell ref="AF141:AH141"/>
    <mergeCell ref="AI141:AJ141"/>
    <mergeCell ref="AK141:AL141"/>
    <mergeCell ref="AM141:AO141"/>
    <mergeCell ref="AP141:AR141"/>
    <mergeCell ref="E142:F142"/>
    <mergeCell ref="G142:K142"/>
    <mergeCell ref="L142:P142"/>
    <mergeCell ref="Q142:U142"/>
    <mergeCell ref="V142:X142"/>
    <mergeCell ref="AK140:AL140"/>
    <mergeCell ref="AM140:AO140"/>
    <mergeCell ref="AP140:AR140"/>
    <mergeCell ref="E141:F141"/>
    <mergeCell ref="G141:K141"/>
    <mergeCell ref="L141:P141"/>
    <mergeCell ref="Q141:U141"/>
    <mergeCell ref="V141:X141"/>
    <mergeCell ref="Y141:AA141"/>
    <mergeCell ref="AB141:AE141"/>
    <mergeCell ref="AP138:AR138"/>
    <mergeCell ref="E140:F140"/>
    <mergeCell ref="G140:K140"/>
    <mergeCell ref="L140:P140"/>
    <mergeCell ref="Q140:U140"/>
    <mergeCell ref="V140:X140"/>
    <mergeCell ref="Y140:AA140"/>
    <mergeCell ref="AB140:AE140"/>
    <mergeCell ref="AF140:AH140"/>
    <mergeCell ref="AI140:AJ140"/>
    <mergeCell ref="Y138:AA138"/>
    <mergeCell ref="AB138:AE138"/>
    <mergeCell ref="AF138:AH138"/>
    <mergeCell ref="AI138:AJ138"/>
    <mergeCell ref="AK138:AL138"/>
    <mergeCell ref="AM138:AO138"/>
    <mergeCell ref="AF137:AH137"/>
    <mergeCell ref="AI137:AJ137"/>
    <mergeCell ref="AK137:AL137"/>
    <mergeCell ref="AM137:AO137"/>
    <mergeCell ref="AP137:AR137"/>
    <mergeCell ref="E138:F138"/>
    <mergeCell ref="G138:K138"/>
    <mergeCell ref="L138:P138"/>
    <mergeCell ref="Q138:U138"/>
    <mergeCell ref="V138:X138"/>
    <mergeCell ref="E139:F139"/>
    <mergeCell ref="G139:K139"/>
    <mergeCell ref="L139:P139"/>
    <mergeCell ref="Q139:U139"/>
    <mergeCell ref="V139:X139"/>
    <mergeCell ref="Y139:AA139"/>
    <mergeCell ref="AK136:AL136"/>
    <mergeCell ref="AM136:AO136"/>
    <mergeCell ref="AP136:AR136"/>
    <mergeCell ref="E137:F137"/>
    <mergeCell ref="G137:K137"/>
    <mergeCell ref="L137:P137"/>
    <mergeCell ref="Q137:U137"/>
    <mergeCell ref="V137:X137"/>
    <mergeCell ref="Y137:AA137"/>
    <mergeCell ref="AB137:AE137"/>
    <mergeCell ref="AP135:AR135"/>
    <mergeCell ref="E136:F136"/>
    <mergeCell ref="G136:K136"/>
    <mergeCell ref="L136:P136"/>
    <mergeCell ref="Q136:U136"/>
    <mergeCell ref="V136:X136"/>
    <mergeCell ref="Y136:AA136"/>
    <mergeCell ref="AB136:AE136"/>
    <mergeCell ref="AF136:AH136"/>
    <mergeCell ref="AI136:AJ136"/>
    <mergeCell ref="Y135:AA135"/>
    <mergeCell ref="AB135:AE135"/>
    <mergeCell ref="AF135:AH135"/>
    <mergeCell ref="AI135:AJ135"/>
    <mergeCell ref="AK135:AL135"/>
    <mergeCell ref="AM135:AO135"/>
    <mergeCell ref="AF134:AH134"/>
    <mergeCell ref="AI134:AJ134"/>
    <mergeCell ref="AK134:AL134"/>
    <mergeCell ref="AM134:AO134"/>
    <mergeCell ref="AP134:AR134"/>
    <mergeCell ref="E135:F135"/>
    <mergeCell ref="G135:K135"/>
    <mergeCell ref="L135:P135"/>
    <mergeCell ref="Q135:U135"/>
    <mergeCell ref="V135:X135"/>
    <mergeCell ref="V134:X134"/>
    <mergeCell ref="Y134:AA134"/>
    <mergeCell ref="AB134:AE134"/>
    <mergeCell ref="E132:F132"/>
    <mergeCell ref="G132:K132"/>
    <mergeCell ref="L132:P132"/>
    <mergeCell ref="Q132:U132"/>
    <mergeCell ref="V132:X132"/>
    <mergeCell ref="AP132:AR132"/>
    <mergeCell ref="E133:F133"/>
    <mergeCell ref="G133:K133"/>
    <mergeCell ref="L133:P133"/>
    <mergeCell ref="Q133:U133"/>
    <mergeCell ref="V133:X133"/>
    <mergeCell ref="Y133:AA133"/>
    <mergeCell ref="AB133:AE133"/>
    <mergeCell ref="AF133:AH133"/>
    <mergeCell ref="AI133:AJ133"/>
    <mergeCell ref="Y132:AA132"/>
    <mergeCell ref="AB132:AE132"/>
    <mergeCell ref="AF132:AH132"/>
    <mergeCell ref="AI132:AJ132"/>
    <mergeCell ref="AK132:AL132"/>
    <mergeCell ref="AM132:AO132"/>
    <mergeCell ref="B131:AT131"/>
    <mergeCell ref="AK133:AL133"/>
    <mergeCell ref="AM133:AO133"/>
    <mergeCell ref="AP133:AR133"/>
    <mergeCell ref="E134:F134"/>
    <mergeCell ref="G134:K134"/>
    <mergeCell ref="L134:P134"/>
    <mergeCell ref="Q134:U134"/>
    <mergeCell ref="AP128:AR128"/>
    <mergeCell ref="A129:A130"/>
    <mergeCell ref="C129:C130"/>
    <mergeCell ref="E129:F129"/>
    <mergeCell ref="G129:K129"/>
    <mergeCell ref="L129:P129"/>
    <mergeCell ref="Q129:U129"/>
    <mergeCell ref="V129:X129"/>
    <mergeCell ref="Y129:AA129"/>
    <mergeCell ref="AB129:AE129"/>
    <mergeCell ref="Y128:AA128"/>
    <mergeCell ref="AB128:AE128"/>
    <mergeCell ref="AF128:AH128"/>
    <mergeCell ref="AI128:AJ128"/>
    <mergeCell ref="AK128:AL128"/>
    <mergeCell ref="AM128:AO128"/>
    <mergeCell ref="A132:A147"/>
    <mergeCell ref="C132:C147"/>
    <mergeCell ref="A122:A128"/>
    <mergeCell ref="C122:C128"/>
    <mergeCell ref="AP130:AR130"/>
    <mergeCell ref="AK126:AL126"/>
    <mergeCell ref="AM126:AO126"/>
    <mergeCell ref="AP126:AR126"/>
    <mergeCell ref="E127:F127"/>
    <mergeCell ref="G127:K127"/>
    <mergeCell ref="L127:P127"/>
    <mergeCell ref="Q127:U127"/>
    <mergeCell ref="V127:X127"/>
    <mergeCell ref="Y127:AA127"/>
    <mergeCell ref="AB127:AE127"/>
    <mergeCell ref="AP125:AR125"/>
    <mergeCell ref="E126:F126"/>
    <mergeCell ref="G126:K126"/>
    <mergeCell ref="L126:P126"/>
    <mergeCell ref="Q126:U126"/>
    <mergeCell ref="V126:X126"/>
    <mergeCell ref="Y126:AA126"/>
    <mergeCell ref="E130:F130"/>
    <mergeCell ref="G130:K130"/>
    <mergeCell ref="L130:P130"/>
    <mergeCell ref="Q130:U130"/>
    <mergeCell ref="AP129:AR129"/>
    <mergeCell ref="AP124:AR124"/>
    <mergeCell ref="E125:F125"/>
    <mergeCell ref="G125:K125"/>
    <mergeCell ref="L125:P125"/>
    <mergeCell ref="Q125:U125"/>
    <mergeCell ref="V125:X125"/>
    <mergeCell ref="G124:K124"/>
    <mergeCell ref="L124:P124"/>
    <mergeCell ref="Q124:U124"/>
    <mergeCell ref="V124:X124"/>
    <mergeCell ref="Y124:AA124"/>
    <mergeCell ref="AB124:AE124"/>
    <mergeCell ref="AF127:AH127"/>
    <mergeCell ref="AI127:AJ127"/>
    <mergeCell ref="AK127:AL127"/>
    <mergeCell ref="AM127:AO127"/>
    <mergeCell ref="AP127:AR127"/>
    <mergeCell ref="AF129:AH129"/>
    <mergeCell ref="E128:F128"/>
    <mergeCell ref="G128:K128"/>
    <mergeCell ref="L128:P128"/>
    <mergeCell ref="Q128:U128"/>
    <mergeCell ref="V128:X128"/>
    <mergeCell ref="AF121:AH121"/>
    <mergeCell ref="AI121:AJ121"/>
    <mergeCell ref="AI126:AJ126"/>
    <mergeCell ref="Y125:AA125"/>
    <mergeCell ref="AB125:AE125"/>
    <mergeCell ref="AF125:AH125"/>
    <mergeCell ref="AI125:AJ125"/>
    <mergeCell ref="AK125:AL125"/>
    <mergeCell ref="AM125:AO125"/>
    <mergeCell ref="AF124:AH124"/>
    <mergeCell ref="AI124:AJ124"/>
    <mergeCell ref="AK124:AL124"/>
    <mergeCell ref="AM124:AO124"/>
    <mergeCell ref="AB126:AE126"/>
    <mergeCell ref="AF126:AH126"/>
    <mergeCell ref="V130:X130"/>
    <mergeCell ref="AI129:AJ129"/>
    <mergeCell ref="AK129:AL129"/>
    <mergeCell ref="AM129:AO129"/>
    <mergeCell ref="Y130:AA130"/>
    <mergeCell ref="AB130:AE130"/>
    <mergeCell ref="AF130:AH130"/>
    <mergeCell ref="AI130:AJ130"/>
    <mergeCell ref="AK130:AL130"/>
    <mergeCell ref="AM130:AO130"/>
    <mergeCell ref="G118:K118"/>
    <mergeCell ref="L118:P118"/>
    <mergeCell ref="Q118:U118"/>
    <mergeCell ref="V118:X118"/>
    <mergeCell ref="AP122:AR122"/>
    <mergeCell ref="E123:F123"/>
    <mergeCell ref="G123:K123"/>
    <mergeCell ref="L123:P123"/>
    <mergeCell ref="Q123:U123"/>
    <mergeCell ref="V123:X123"/>
    <mergeCell ref="AK123:AL123"/>
    <mergeCell ref="AM123:AO123"/>
    <mergeCell ref="AP123:AR123"/>
    <mergeCell ref="E124:F124"/>
    <mergeCell ref="Y123:AA123"/>
    <mergeCell ref="AB123:AE123"/>
    <mergeCell ref="AF123:AH123"/>
    <mergeCell ref="AI123:AJ123"/>
    <mergeCell ref="Y122:AA122"/>
    <mergeCell ref="AB122:AE122"/>
    <mergeCell ref="AF122:AH122"/>
    <mergeCell ref="AI122:AJ122"/>
    <mergeCell ref="AK122:AL122"/>
    <mergeCell ref="AM122:AO122"/>
    <mergeCell ref="G122:K122"/>
    <mergeCell ref="L122:P122"/>
    <mergeCell ref="Q122:U122"/>
    <mergeCell ref="V122:X122"/>
    <mergeCell ref="Q121:U121"/>
    <mergeCell ref="V121:X121"/>
    <mergeCell ref="Y121:AA121"/>
    <mergeCell ref="AB121:AE121"/>
    <mergeCell ref="AK121:AL121"/>
    <mergeCell ref="AM121:AO121"/>
    <mergeCell ref="AP121:AR121"/>
    <mergeCell ref="E122:F122"/>
    <mergeCell ref="AB114:AE114"/>
    <mergeCell ref="AF114:AH114"/>
    <mergeCell ref="AI114:AJ114"/>
    <mergeCell ref="AK114:AL114"/>
    <mergeCell ref="AM114:AO114"/>
    <mergeCell ref="AP114:AR114"/>
    <mergeCell ref="E114:F114"/>
    <mergeCell ref="G114:K114"/>
    <mergeCell ref="L114:P114"/>
    <mergeCell ref="Q114:U114"/>
    <mergeCell ref="V114:X114"/>
    <mergeCell ref="Y114:AA114"/>
    <mergeCell ref="AP118:AR118"/>
    <mergeCell ref="E121:F121"/>
    <mergeCell ref="G121:K121"/>
    <mergeCell ref="L121:P121"/>
    <mergeCell ref="Y118:AA118"/>
    <mergeCell ref="AB118:AE118"/>
    <mergeCell ref="AF118:AH118"/>
    <mergeCell ref="AI118:AJ118"/>
    <mergeCell ref="AK118:AL118"/>
    <mergeCell ref="AM118:AO118"/>
    <mergeCell ref="A116:AT116"/>
    <mergeCell ref="B117:AT117"/>
    <mergeCell ref="A118:A121"/>
    <mergeCell ref="B118:B130"/>
    <mergeCell ref="C118:C121"/>
    <mergeCell ref="E118:F118"/>
    <mergeCell ref="Q112:U112"/>
    <mergeCell ref="V112:X112"/>
    <mergeCell ref="Y112:AA112"/>
    <mergeCell ref="AB113:AE113"/>
    <mergeCell ref="AF113:AH113"/>
    <mergeCell ref="AI113:AJ113"/>
    <mergeCell ref="AK113:AL113"/>
    <mergeCell ref="AM113:AO113"/>
    <mergeCell ref="AP113:AR113"/>
    <mergeCell ref="E113:F113"/>
    <mergeCell ref="G113:K113"/>
    <mergeCell ref="L113:P113"/>
    <mergeCell ref="Q113:U113"/>
    <mergeCell ref="V113:X113"/>
    <mergeCell ref="Y113:AA113"/>
    <mergeCell ref="AB115:AE115"/>
    <mergeCell ref="AF115:AH115"/>
    <mergeCell ref="AI115:AJ115"/>
    <mergeCell ref="AK115:AL115"/>
    <mergeCell ref="AM115:AO115"/>
    <mergeCell ref="AP115:AR115"/>
    <mergeCell ref="E115:F115"/>
    <mergeCell ref="G115:K115"/>
    <mergeCell ref="L115:P115"/>
    <mergeCell ref="Q115:U115"/>
    <mergeCell ref="V115:X115"/>
    <mergeCell ref="Y115:AA115"/>
    <mergeCell ref="AB109:AE109"/>
    <mergeCell ref="AF109:AH109"/>
    <mergeCell ref="AI109:AJ109"/>
    <mergeCell ref="AK109:AL109"/>
    <mergeCell ref="AM109:AO109"/>
    <mergeCell ref="AP109:AR109"/>
    <mergeCell ref="E109:F109"/>
    <mergeCell ref="G109:K109"/>
    <mergeCell ref="L109:P109"/>
    <mergeCell ref="Q109:U109"/>
    <mergeCell ref="V109:X109"/>
    <mergeCell ref="Y109:AA109"/>
    <mergeCell ref="AB111:AE111"/>
    <mergeCell ref="AF111:AH111"/>
    <mergeCell ref="AI111:AJ111"/>
    <mergeCell ref="AK111:AL111"/>
    <mergeCell ref="AM111:AO111"/>
    <mergeCell ref="AP111:AR111"/>
    <mergeCell ref="E111:F111"/>
    <mergeCell ref="G111:K111"/>
    <mergeCell ref="L111:P111"/>
    <mergeCell ref="Q111:U111"/>
    <mergeCell ref="V111:X111"/>
    <mergeCell ref="Y111:AA111"/>
    <mergeCell ref="AB108:AE108"/>
    <mergeCell ref="AF108:AH108"/>
    <mergeCell ref="AI108:AJ108"/>
    <mergeCell ref="AK108:AL108"/>
    <mergeCell ref="AM108:AO108"/>
    <mergeCell ref="AP108:AR108"/>
    <mergeCell ref="E108:F108"/>
    <mergeCell ref="G108:K108"/>
    <mergeCell ref="L108:P108"/>
    <mergeCell ref="Q108:U108"/>
    <mergeCell ref="V108:X108"/>
    <mergeCell ref="Y108:AA108"/>
    <mergeCell ref="E105:F105"/>
    <mergeCell ref="G105:K105"/>
    <mergeCell ref="L105:P105"/>
    <mergeCell ref="Q105:U105"/>
    <mergeCell ref="V105:X105"/>
    <mergeCell ref="Y105:AA105"/>
    <mergeCell ref="AB104:AE104"/>
    <mergeCell ref="AF104:AH104"/>
    <mergeCell ref="AI104:AJ104"/>
    <mergeCell ref="AK104:AL104"/>
    <mergeCell ref="AM104:AO104"/>
    <mergeCell ref="AP104:AR104"/>
    <mergeCell ref="AB107:AE107"/>
    <mergeCell ref="AF107:AH107"/>
    <mergeCell ref="AI107:AJ107"/>
    <mergeCell ref="AK107:AL107"/>
    <mergeCell ref="AM107:AO107"/>
    <mergeCell ref="AP107:AR107"/>
    <mergeCell ref="E107:F107"/>
    <mergeCell ref="G107:K107"/>
    <mergeCell ref="L107:P107"/>
    <mergeCell ref="Q107:U107"/>
    <mergeCell ref="V107:X107"/>
    <mergeCell ref="Y107:AA107"/>
    <mergeCell ref="AM106:AO106"/>
    <mergeCell ref="AP106:AR106"/>
    <mergeCell ref="E106:F106"/>
    <mergeCell ref="G106:K106"/>
    <mergeCell ref="L106:P106"/>
    <mergeCell ref="Q106:U106"/>
    <mergeCell ref="V106:X106"/>
    <mergeCell ref="Y106:AA106"/>
    <mergeCell ref="B103:AT103"/>
    <mergeCell ref="A104:A115"/>
    <mergeCell ref="B104:B115"/>
    <mergeCell ref="C104:C115"/>
    <mergeCell ref="E104:F104"/>
    <mergeCell ref="G104:K104"/>
    <mergeCell ref="L104:P104"/>
    <mergeCell ref="Q104:U104"/>
    <mergeCell ref="V104:X104"/>
    <mergeCell ref="Y104:AA104"/>
    <mergeCell ref="AB102:AE102"/>
    <mergeCell ref="AF102:AH102"/>
    <mergeCell ref="AI102:AJ102"/>
    <mergeCell ref="AK102:AL102"/>
    <mergeCell ref="AM102:AO102"/>
    <mergeCell ref="AP102:AR102"/>
    <mergeCell ref="E102:F102"/>
    <mergeCell ref="G102:K102"/>
    <mergeCell ref="L102:P102"/>
    <mergeCell ref="Q102:U102"/>
    <mergeCell ref="V102:X102"/>
    <mergeCell ref="Y102:AA102"/>
    <mergeCell ref="AB106:AE106"/>
    <mergeCell ref="AF106:AH106"/>
    <mergeCell ref="AI106:AJ106"/>
    <mergeCell ref="AK106:AL106"/>
    <mergeCell ref="AB105:AE105"/>
    <mergeCell ref="AF105:AH105"/>
    <mergeCell ref="AI105:AJ105"/>
    <mergeCell ref="AK105:AL105"/>
    <mergeCell ref="AM105:AO105"/>
    <mergeCell ref="AP105:AR105"/>
    <mergeCell ref="AB101:AE101"/>
    <mergeCell ref="AF101:AH101"/>
    <mergeCell ref="AI101:AJ101"/>
    <mergeCell ref="AK101:AL101"/>
    <mergeCell ref="AM101:AO101"/>
    <mergeCell ref="AP101:AR101"/>
    <mergeCell ref="E101:F101"/>
    <mergeCell ref="G101:K101"/>
    <mergeCell ref="L101:P101"/>
    <mergeCell ref="Q101:U101"/>
    <mergeCell ref="V101:X101"/>
    <mergeCell ref="Y101:AA101"/>
    <mergeCell ref="AB100:AE100"/>
    <mergeCell ref="AF100:AH100"/>
    <mergeCell ref="AI100:AJ100"/>
    <mergeCell ref="AK100:AL100"/>
    <mergeCell ref="AM100:AO100"/>
    <mergeCell ref="AP100:AR100"/>
    <mergeCell ref="E100:F100"/>
    <mergeCell ref="G100:K100"/>
    <mergeCell ref="L100:P100"/>
    <mergeCell ref="Q100:U100"/>
    <mergeCell ref="V100:X100"/>
    <mergeCell ref="Y100:AA100"/>
    <mergeCell ref="AB99:AE99"/>
    <mergeCell ref="AF99:AH99"/>
    <mergeCell ref="AI99:AJ99"/>
    <mergeCell ref="AK99:AL99"/>
    <mergeCell ref="AM99:AO99"/>
    <mergeCell ref="AP99:AR99"/>
    <mergeCell ref="E99:F99"/>
    <mergeCell ref="G99:K99"/>
    <mergeCell ref="L99:P99"/>
    <mergeCell ref="Q99:U99"/>
    <mergeCell ref="V99:X99"/>
    <mergeCell ref="Y99:AA99"/>
    <mergeCell ref="AB98:AE98"/>
    <mergeCell ref="AF98:AH98"/>
    <mergeCell ref="AI98:AJ98"/>
    <mergeCell ref="AK98:AL98"/>
    <mergeCell ref="AM98:AO98"/>
    <mergeCell ref="AP98:AR98"/>
    <mergeCell ref="E98:F98"/>
    <mergeCell ref="G98:K98"/>
    <mergeCell ref="L98:P98"/>
    <mergeCell ref="Q98:U98"/>
    <mergeCell ref="V98:X98"/>
    <mergeCell ref="Y98:AA98"/>
    <mergeCell ref="AB97:AE97"/>
    <mergeCell ref="AF97:AH97"/>
    <mergeCell ref="AI97:AJ97"/>
    <mergeCell ref="AK97:AL97"/>
    <mergeCell ref="AM97:AO97"/>
    <mergeCell ref="AP97:AR97"/>
    <mergeCell ref="E97:F97"/>
    <mergeCell ref="G97:K97"/>
    <mergeCell ref="L97:P97"/>
    <mergeCell ref="Q97:U97"/>
    <mergeCell ref="V97:X97"/>
    <mergeCell ref="Y97:AA97"/>
    <mergeCell ref="AB96:AE96"/>
    <mergeCell ref="AF96:AH96"/>
    <mergeCell ref="AI96:AJ96"/>
    <mergeCell ref="AK96:AL96"/>
    <mergeCell ref="AM96:AO96"/>
    <mergeCell ref="AP96:AR96"/>
    <mergeCell ref="E96:F96"/>
    <mergeCell ref="G96:K96"/>
    <mergeCell ref="L96:P96"/>
    <mergeCell ref="Q96:U96"/>
    <mergeCell ref="V96:X96"/>
    <mergeCell ref="Y96:AA96"/>
    <mergeCell ref="AB95:AE95"/>
    <mergeCell ref="AF95:AH95"/>
    <mergeCell ref="AI95:AJ95"/>
    <mergeCell ref="AK95:AL95"/>
    <mergeCell ref="AM95:AO95"/>
    <mergeCell ref="AP95:AR95"/>
    <mergeCell ref="E95:F95"/>
    <mergeCell ref="G95:K95"/>
    <mergeCell ref="L95:P95"/>
    <mergeCell ref="Q95:U95"/>
    <mergeCell ref="V95:X95"/>
    <mergeCell ref="Y95:AA95"/>
    <mergeCell ref="AB94:AE94"/>
    <mergeCell ref="AF94:AH94"/>
    <mergeCell ref="AI94:AJ94"/>
    <mergeCell ref="AK94:AL94"/>
    <mergeCell ref="AM94:AO94"/>
    <mergeCell ref="AP94:AR94"/>
    <mergeCell ref="E94:F94"/>
    <mergeCell ref="G94:K94"/>
    <mergeCell ref="L94:P94"/>
    <mergeCell ref="Q94:U94"/>
    <mergeCell ref="V94:X94"/>
    <mergeCell ref="Y94:AA94"/>
    <mergeCell ref="AB93:AE93"/>
    <mergeCell ref="AF93:AH93"/>
    <mergeCell ref="AI93:AJ93"/>
    <mergeCell ref="AK93:AL93"/>
    <mergeCell ref="AM93:AO93"/>
    <mergeCell ref="AP93:AR93"/>
    <mergeCell ref="E93:F93"/>
    <mergeCell ref="G93:K93"/>
    <mergeCell ref="L93:P93"/>
    <mergeCell ref="Q93:U93"/>
    <mergeCell ref="V93:X93"/>
    <mergeCell ref="Y93:AA93"/>
    <mergeCell ref="AB92:AE92"/>
    <mergeCell ref="AF92:AH92"/>
    <mergeCell ref="AI92:AJ92"/>
    <mergeCell ref="AK92:AL92"/>
    <mergeCell ref="AM92:AO92"/>
    <mergeCell ref="AP92:AR92"/>
    <mergeCell ref="E92:F92"/>
    <mergeCell ref="G92:K92"/>
    <mergeCell ref="L92:P92"/>
    <mergeCell ref="Q92:U92"/>
    <mergeCell ref="V92:X92"/>
    <mergeCell ref="Y92:AA92"/>
    <mergeCell ref="L88:P88"/>
    <mergeCell ref="Q88:U88"/>
    <mergeCell ref="V88:X88"/>
    <mergeCell ref="Y88:AA88"/>
    <mergeCell ref="AB91:AE91"/>
    <mergeCell ref="AF91:AH91"/>
    <mergeCell ref="AI91:AJ91"/>
    <mergeCell ref="AK91:AL91"/>
    <mergeCell ref="AM91:AO91"/>
    <mergeCell ref="AP91:AR91"/>
    <mergeCell ref="E91:F91"/>
    <mergeCell ref="G91:K91"/>
    <mergeCell ref="L91:P91"/>
    <mergeCell ref="Q91:U91"/>
    <mergeCell ref="V91:X91"/>
    <mergeCell ref="Y91:AA91"/>
    <mergeCell ref="AB90:AE90"/>
    <mergeCell ref="AF90:AH90"/>
    <mergeCell ref="AI90:AJ90"/>
    <mergeCell ref="AK90:AL90"/>
    <mergeCell ref="AM90:AO90"/>
    <mergeCell ref="AP90:AR90"/>
    <mergeCell ref="E90:F90"/>
    <mergeCell ref="G90:K90"/>
    <mergeCell ref="L90:P90"/>
    <mergeCell ref="Q90:U90"/>
    <mergeCell ref="V90:X90"/>
    <mergeCell ref="Y90:AA90"/>
    <mergeCell ref="E87:F87"/>
    <mergeCell ref="G87:K87"/>
    <mergeCell ref="L87:P87"/>
    <mergeCell ref="Q87:U87"/>
    <mergeCell ref="V87:X87"/>
    <mergeCell ref="Y87:AA87"/>
    <mergeCell ref="AB86:AE86"/>
    <mergeCell ref="AF86:AH86"/>
    <mergeCell ref="AI86:AJ86"/>
    <mergeCell ref="AK86:AL86"/>
    <mergeCell ref="AM86:AO86"/>
    <mergeCell ref="AP86:AR86"/>
    <mergeCell ref="AB89:AE89"/>
    <mergeCell ref="AF89:AH89"/>
    <mergeCell ref="AI89:AJ89"/>
    <mergeCell ref="AK89:AL89"/>
    <mergeCell ref="AM89:AO89"/>
    <mergeCell ref="AP89:AR89"/>
    <mergeCell ref="E89:F89"/>
    <mergeCell ref="G89:K89"/>
    <mergeCell ref="L89:P89"/>
    <mergeCell ref="Q89:U89"/>
    <mergeCell ref="V89:X89"/>
    <mergeCell ref="Y89:AA89"/>
    <mergeCell ref="AB88:AE88"/>
    <mergeCell ref="AF88:AH88"/>
    <mergeCell ref="AI88:AJ88"/>
    <mergeCell ref="AK88:AL88"/>
    <mergeCell ref="AM88:AO88"/>
    <mergeCell ref="AP88:AR88"/>
    <mergeCell ref="E88:F88"/>
    <mergeCell ref="G88:K88"/>
    <mergeCell ref="AP85:AR85"/>
    <mergeCell ref="A86:A102"/>
    <mergeCell ref="B86:B102"/>
    <mergeCell ref="C86:C102"/>
    <mergeCell ref="E86:F86"/>
    <mergeCell ref="G86:K86"/>
    <mergeCell ref="L86:P86"/>
    <mergeCell ref="Q86:U86"/>
    <mergeCell ref="V86:X86"/>
    <mergeCell ref="Y86:AA86"/>
    <mergeCell ref="Y85:AA85"/>
    <mergeCell ref="AB85:AE85"/>
    <mergeCell ref="AF85:AH85"/>
    <mergeCell ref="AI85:AJ85"/>
    <mergeCell ref="AK85:AL85"/>
    <mergeCell ref="AM85:AO85"/>
    <mergeCell ref="AF84:AH84"/>
    <mergeCell ref="AI84:AJ84"/>
    <mergeCell ref="AK84:AL84"/>
    <mergeCell ref="AM84:AO84"/>
    <mergeCell ref="AP84:AR84"/>
    <mergeCell ref="E85:F85"/>
    <mergeCell ref="G85:K85"/>
    <mergeCell ref="L85:P85"/>
    <mergeCell ref="Q85:U85"/>
    <mergeCell ref="V85:X85"/>
    <mergeCell ref="AB87:AE87"/>
    <mergeCell ref="AF87:AH87"/>
    <mergeCell ref="AI87:AJ87"/>
    <mergeCell ref="AK87:AL87"/>
    <mergeCell ref="AM87:AO87"/>
    <mergeCell ref="AP87:AR87"/>
    <mergeCell ref="AK83:AL83"/>
    <mergeCell ref="AM83:AO83"/>
    <mergeCell ref="AP83:AR83"/>
    <mergeCell ref="E84:F84"/>
    <mergeCell ref="G84:K84"/>
    <mergeCell ref="L84:P84"/>
    <mergeCell ref="Q84:U84"/>
    <mergeCell ref="V84:X84"/>
    <mergeCell ref="Y84:AA84"/>
    <mergeCell ref="AB84:AE84"/>
    <mergeCell ref="AP82:AR82"/>
    <mergeCell ref="E83:F83"/>
    <mergeCell ref="G83:K83"/>
    <mergeCell ref="L83:P83"/>
    <mergeCell ref="Q83:U83"/>
    <mergeCell ref="V83:X83"/>
    <mergeCell ref="Y83:AA83"/>
    <mergeCell ref="AB83:AE83"/>
    <mergeCell ref="AF83:AH83"/>
    <mergeCell ref="AI83:AJ83"/>
    <mergeCell ref="Y82:AA82"/>
    <mergeCell ref="AB82:AE82"/>
    <mergeCell ref="AF82:AH82"/>
    <mergeCell ref="AI82:AJ82"/>
    <mergeCell ref="AK82:AL82"/>
    <mergeCell ref="AM82:AO82"/>
    <mergeCell ref="AF81:AH81"/>
    <mergeCell ref="AI81:AJ81"/>
    <mergeCell ref="AK81:AL81"/>
    <mergeCell ref="AM81:AO81"/>
    <mergeCell ref="AP81:AR81"/>
    <mergeCell ref="E82:F82"/>
    <mergeCell ref="G82:K82"/>
    <mergeCell ref="L82:P82"/>
    <mergeCell ref="Q82:U82"/>
    <mergeCell ref="V82:X82"/>
    <mergeCell ref="AK80:AL80"/>
    <mergeCell ref="AM80:AO80"/>
    <mergeCell ref="AP80:AR80"/>
    <mergeCell ref="E81:F81"/>
    <mergeCell ref="G81:K81"/>
    <mergeCell ref="L81:P81"/>
    <mergeCell ref="Q81:U81"/>
    <mergeCell ref="V81:X81"/>
    <mergeCell ref="Y81:AA81"/>
    <mergeCell ref="AB81:AE81"/>
    <mergeCell ref="AP79:AR79"/>
    <mergeCell ref="E80:F80"/>
    <mergeCell ref="G80:K80"/>
    <mergeCell ref="L80:P80"/>
    <mergeCell ref="Q80:U80"/>
    <mergeCell ref="V80:X80"/>
    <mergeCell ref="Y80:AA80"/>
    <mergeCell ref="AB80:AE80"/>
    <mergeCell ref="AF80:AH80"/>
    <mergeCell ref="AI80:AJ80"/>
    <mergeCell ref="Y79:AA79"/>
    <mergeCell ref="AB79:AE79"/>
    <mergeCell ref="AF79:AH79"/>
    <mergeCell ref="AI79:AJ79"/>
    <mergeCell ref="AK79:AL79"/>
    <mergeCell ref="AM79:AO79"/>
    <mergeCell ref="AF78:AH78"/>
    <mergeCell ref="AI78:AJ78"/>
    <mergeCell ref="AK78:AL78"/>
    <mergeCell ref="AM78:AO78"/>
    <mergeCell ref="AP78:AR78"/>
    <mergeCell ref="E79:F79"/>
    <mergeCell ref="G79:K79"/>
    <mergeCell ref="L79:P79"/>
    <mergeCell ref="Q79:U79"/>
    <mergeCell ref="V79:X79"/>
    <mergeCell ref="AK77:AL77"/>
    <mergeCell ref="AM77:AO77"/>
    <mergeCell ref="AP77:AR77"/>
    <mergeCell ref="E78:F78"/>
    <mergeCell ref="G78:K78"/>
    <mergeCell ref="L78:P78"/>
    <mergeCell ref="Q78:U78"/>
    <mergeCell ref="V78:X78"/>
    <mergeCell ref="Y78:AA78"/>
    <mergeCell ref="AB78:AE78"/>
    <mergeCell ref="AP76:AR76"/>
    <mergeCell ref="E77:F77"/>
    <mergeCell ref="G77:K77"/>
    <mergeCell ref="L77:P77"/>
    <mergeCell ref="Q77:U77"/>
    <mergeCell ref="V77:X77"/>
    <mergeCell ref="Y77:AA77"/>
    <mergeCell ref="AB77:AE77"/>
    <mergeCell ref="AF77:AH77"/>
    <mergeCell ref="AI77:AJ77"/>
    <mergeCell ref="Y76:AA76"/>
    <mergeCell ref="AB76:AE76"/>
    <mergeCell ref="AF76:AH76"/>
    <mergeCell ref="AI76:AJ76"/>
    <mergeCell ref="AK76:AL76"/>
    <mergeCell ref="AM76:AO76"/>
    <mergeCell ref="AF75:AH75"/>
    <mergeCell ref="AI75:AJ75"/>
    <mergeCell ref="AK75:AL75"/>
    <mergeCell ref="AM75:AO75"/>
    <mergeCell ref="AP75:AR75"/>
    <mergeCell ref="E76:F76"/>
    <mergeCell ref="G76:K76"/>
    <mergeCell ref="L76:P76"/>
    <mergeCell ref="Q76:U76"/>
    <mergeCell ref="V76:X76"/>
    <mergeCell ref="AK74:AL74"/>
    <mergeCell ref="AM74:AO74"/>
    <mergeCell ref="AP74:AR74"/>
    <mergeCell ref="E75:F75"/>
    <mergeCell ref="G75:K75"/>
    <mergeCell ref="L75:P75"/>
    <mergeCell ref="Q75:U75"/>
    <mergeCell ref="V75:X75"/>
    <mergeCell ref="Y75:AA75"/>
    <mergeCell ref="AB75:AE75"/>
    <mergeCell ref="AP73:AR73"/>
    <mergeCell ref="E74:F74"/>
    <mergeCell ref="G74:K74"/>
    <mergeCell ref="L74:P74"/>
    <mergeCell ref="Q74:U74"/>
    <mergeCell ref="V74:X74"/>
    <mergeCell ref="Y74:AA74"/>
    <mergeCell ref="AB74:AE74"/>
    <mergeCell ref="AF74:AH74"/>
    <mergeCell ref="AI74:AJ74"/>
    <mergeCell ref="Y73:AA73"/>
    <mergeCell ref="AB73:AE73"/>
    <mergeCell ref="AF73:AH73"/>
    <mergeCell ref="AI73:AJ73"/>
    <mergeCell ref="AK73:AL73"/>
    <mergeCell ref="AM73:AO73"/>
    <mergeCell ref="AF72:AH72"/>
    <mergeCell ref="AI72:AJ72"/>
    <mergeCell ref="AK72:AL72"/>
    <mergeCell ref="AM72:AO72"/>
    <mergeCell ref="AP72:AR72"/>
    <mergeCell ref="E73:F73"/>
    <mergeCell ref="G73:K73"/>
    <mergeCell ref="L73:P73"/>
    <mergeCell ref="Q73:U73"/>
    <mergeCell ref="V73:X73"/>
    <mergeCell ref="AK71:AL71"/>
    <mergeCell ref="AM71:AO71"/>
    <mergeCell ref="AP71:AR71"/>
    <mergeCell ref="E72:F72"/>
    <mergeCell ref="G72:K72"/>
    <mergeCell ref="L72:P72"/>
    <mergeCell ref="Q72:U72"/>
    <mergeCell ref="V72:X72"/>
    <mergeCell ref="Y72:AA72"/>
    <mergeCell ref="AB72:AE72"/>
    <mergeCell ref="AP70:AR70"/>
    <mergeCell ref="E71:F71"/>
    <mergeCell ref="G71:K71"/>
    <mergeCell ref="L71:P71"/>
    <mergeCell ref="Q71:U71"/>
    <mergeCell ref="V71:X71"/>
    <mergeCell ref="Y71:AA71"/>
    <mergeCell ref="AB71:AE71"/>
    <mergeCell ref="AF71:AH71"/>
    <mergeCell ref="AI71:AJ71"/>
    <mergeCell ref="Y70:AA70"/>
    <mergeCell ref="AB70:AE70"/>
    <mergeCell ref="AF70:AH70"/>
    <mergeCell ref="AI70:AJ70"/>
    <mergeCell ref="AK70:AL70"/>
    <mergeCell ref="AM70:AO70"/>
    <mergeCell ref="E70:F70"/>
    <mergeCell ref="G70:K70"/>
    <mergeCell ref="L70:P70"/>
    <mergeCell ref="Q70:U70"/>
    <mergeCell ref="V70:X70"/>
    <mergeCell ref="AK68:AL68"/>
    <mergeCell ref="AM68:AO68"/>
    <mergeCell ref="AP68:AR68"/>
    <mergeCell ref="E69:F69"/>
    <mergeCell ref="G69:K69"/>
    <mergeCell ref="L69:P69"/>
    <mergeCell ref="Q69:U69"/>
    <mergeCell ref="V69:X69"/>
    <mergeCell ref="Y69:AA69"/>
    <mergeCell ref="AB69:AE69"/>
    <mergeCell ref="Q68:U68"/>
    <mergeCell ref="V68:X68"/>
    <mergeCell ref="Y68:AA68"/>
    <mergeCell ref="AB68:AE68"/>
    <mergeCell ref="AF68:AH68"/>
    <mergeCell ref="AI68:AJ68"/>
    <mergeCell ref="AK66:AL66"/>
    <mergeCell ref="AM66:AO66"/>
    <mergeCell ref="AP66:AR66"/>
    <mergeCell ref="B67:AT67"/>
    <mergeCell ref="A68:A85"/>
    <mergeCell ref="B68:B85"/>
    <mergeCell ref="C68:C85"/>
    <mergeCell ref="E68:F68"/>
    <mergeCell ref="G68:K68"/>
    <mergeCell ref="L68:P68"/>
    <mergeCell ref="AP64:AR64"/>
    <mergeCell ref="E66:F66"/>
    <mergeCell ref="G66:K66"/>
    <mergeCell ref="L66:P66"/>
    <mergeCell ref="Q66:U66"/>
    <mergeCell ref="V66:X66"/>
    <mergeCell ref="Y66:AA66"/>
    <mergeCell ref="AB66:AE66"/>
    <mergeCell ref="AF66:AH66"/>
    <mergeCell ref="AI66:AJ66"/>
    <mergeCell ref="Y64:AA64"/>
    <mergeCell ref="AB64:AE64"/>
    <mergeCell ref="AF64:AH64"/>
    <mergeCell ref="AI64:AJ64"/>
    <mergeCell ref="AK64:AL64"/>
    <mergeCell ref="AM64:AO64"/>
    <mergeCell ref="A55:A66"/>
    <mergeCell ref="AF69:AH69"/>
    <mergeCell ref="AI69:AJ69"/>
    <mergeCell ref="AK69:AL69"/>
    <mergeCell ref="AM69:AO69"/>
    <mergeCell ref="AP69:AR69"/>
    <mergeCell ref="AF63:AH63"/>
    <mergeCell ref="AI63:AJ63"/>
    <mergeCell ref="AK63:AL63"/>
    <mergeCell ref="AM63:AO63"/>
    <mergeCell ref="AP63:AR63"/>
    <mergeCell ref="E64:F64"/>
    <mergeCell ref="G64:K64"/>
    <mergeCell ref="L64:P64"/>
    <mergeCell ref="Q64:U64"/>
    <mergeCell ref="V64:X64"/>
    <mergeCell ref="AK62:AL62"/>
    <mergeCell ref="AM62:AO62"/>
    <mergeCell ref="AP62:AR62"/>
    <mergeCell ref="E63:F63"/>
    <mergeCell ref="G63:K63"/>
    <mergeCell ref="L63:P63"/>
    <mergeCell ref="Q63:U63"/>
    <mergeCell ref="V63:X63"/>
    <mergeCell ref="Y63:AA63"/>
    <mergeCell ref="AB63:AE63"/>
    <mergeCell ref="AP61:AR61"/>
    <mergeCell ref="E62:F62"/>
    <mergeCell ref="G62:K62"/>
    <mergeCell ref="L62:P62"/>
    <mergeCell ref="Q62:U62"/>
    <mergeCell ref="V62:X62"/>
    <mergeCell ref="Y62:AA62"/>
    <mergeCell ref="AB62:AE62"/>
    <mergeCell ref="AF62:AH62"/>
    <mergeCell ref="AI62:AJ62"/>
    <mergeCell ref="Y61:AA61"/>
    <mergeCell ref="AB61:AE61"/>
    <mergeCell ref="AF61:AH61"/>
    <mergeCell ref="AI61:AJ61"/>
    <mergeCell ref="AK61:AL61"/>
    <mergeCell ref="AM61:AO61"/>
    <mergeCell ref="AF60:AH60"/>
    <mergeCell ref="AI60:AJ60"/>
    <mergeCell ref="AK60:AL60"/>
    <mergeCell ref="AM60:AO60"/>
    <mergeCell ref="AP60:AR60"/>
    <mergeCell ref="E61:F61"/>
    <mergeCell ref="G61:K61"/>
    <mergeCell ref="L61:P61"/>
    <mergeCell ref="Q61:U61"/>
    <mergeCell ref="V61:X61"/>
    <mergeCell ref="AK59:AL59"/>
    <mergeCell ref="AM59:AO59"/>
    <mergeCell ref="AP59:AR59"/>
    <mergeCell ref="E60:F60"/>
    <mergeCell ref="G60:K60"/>
    <mergeCell ref="L60:P60"/>
    <mergeCell ref="Q60:U60"/>
    <mergeCell ref="V60:X60"/>
    <mergeCell ref="Y60:AA60"/>
    <mergeCell ref="AB60:AE60"/>
    <mergeCell ref="Y59:AA59"/>
    <mergeCell ref="AB59:AE59"/>
    <mergeCell ref="AF59:AH59"/>
    <mergeCell ref="AI59:AJ59"/>
    <mergeCell ref="Y58:AA58"/>
    <mergeCell ref="AB58:AE58"/>
    <mergeCell ref="AF58:AH58"/>
    <mergeCell ref="AI58:AJ58"/>
    <mergeCell ref="AK58:AL58"/>
    <mergeCell ref="AM58:AO58"/>
    <mergeCell ref="AI57:AJ57"/>
    <mergeCell ref="AK57:AL57"/>
    <mergeCell ref="AM57:AO57"/>
    <mergeCell ref="AP57:AR57"/>
    <mergeCell ref="E58:F58"/>
    <mergeCell ref="G58:K58"/>
    <mergeCell ref="L58:P58"/>
    <mergeCell ref="Q58:U58"/>
    <mergeCell ref="V58:X58"/>
    <mergeCell ref="Q57:U57"/>
    <mergeCell ref="V57:X57"/>
    <mergeCell ref="Y57:AA57"/>
    <mergeCell ref="AB57:AE57"/>
    <mergeCell ref="Y56:AA56"/>
    <mergeCell ref="AB56:AE56"/>
    <mergeCell ref="AF56:AH56"/>
    <mergeCell ref="AI56:AJ56"/>
    <mergeCell ref="Y55:AA55"/>
    <mergeCell ref="AB55:AE55"/>
    <mergeCell ref="AF55:AH55"/>
    <mergeCell ref="AI55:AJ55"/>
    <mergeCell ref="AK55:AL55"/>
    <mergeCell ref="AM55:AO55"/>
    <mergeCell ref="AP53:AR53"/>
    <mergeCell ref="B54:AT54"/>
    <mergeCell ref="B55:B66"/>
    <mergeCell ref="C55:C66"/>
    <mergeCell ref="E55:F55"/>
    <mergeCell ref="G55:K55"/>
    <mergeCell ref="L55:P55"/>
    <mergeCell ref="Q55:U55"/>
    <mergeCell ref="V55:X55"/>
    <mergeCell ref="Y53:AA53"/>
    <mergeCell ref="AB53:AE53"/>
    <mergeCell ref="AF53:AH53"/>
    <mergeCell ref="AI53:AJ53"/>
    <mergeCell ref="AK53:AL53"/>
    <mergeCell ref="AM53:AO53"/>
    <mergeCell ref="AF57:AH57"/>
    <mergeCell ref="AP58:AR58"/>
    <mergeCell ref="E59:F59"/>
    <mergeCell ref="G59:K59"/>
    <mergeCell ref="L59:P59"/>
    <mergeCell ref="Q59:U59"/>
    <mergeCell ref="V59:X59"/>
    <mergeCell ref="AF52:AH52"/>
    <mergeCell ref="AI52:AJ52"/>
    <mergeCell ref="AK52:AL52"/>
    <mergeCell ref="AM52:AO52"/>
    <mergeCell ref="AP52:AR52"/>
    <mergeCell ref="E53:F53"/>
    <mergeCell ref="G53:K53"/>
    <mergeCell ref="L53:P53"/>
    <mergeCell ref="Q53:U53"/>
    <mergeCell ref="V53:X53"/>
    <mergeCell ref="AK56:AL56"/>
    <mergeCell ref="AM56:AO56"/>
    <mergeCell ref="AP56:AR56"/>
    <mergeCell ref="E57:F57"/>
    <mergeCell ref="G57:K57"/>
    <mergeCell ref="L57:P57"/>
    <mergeCell ref="AK51:AL51"/>
    <mergeCell ref="AM51:AO51"/>
    <mergeCell ref="AP51:AR51"/>
    <mergeCell ref="E52:F52"/>
    <mergeCell ref="G52:K52"/>
    <mergeCell ref="L52:P52"/>
    <mergeCell ref="Q52:U52"/>
    <mergeCell ref="V52:X52"/>
    <mergeCell ref="Y52:AA52"/>
    <mergeCell ref="AB52:AE52"/>
    <mergeCell ref="AP55:AR55"/>
    <mergeCell ref="E56:F56"/>
    <mergeCell ref="G56:K56"/>
    <mergeCell ref="L56:P56"/>
    <mergeCell ref="Q56:U56"/>
    <mergeCell ref="V56:X56"/>
    <mergeCell ref="AP50:AR50"/>
    <mergeCell ref="E51:F51"/>
    <mergeCell ref="G51:K51"/>
    <mergeCell ref="L51:P51"/>
    <mergeCell ref="Q51:U51"/>
    <mergeCell ref="V51:X51"/>
    <mergeCell ref="Y51:AA51"/>
    <mergeCell ref="AB51:AE51"/>
    <mergeCell ref="AF51:AH51"/>
    <mergeCell ref="AI51:AJ51"/>
    <mergeCell ref="Y50:AA50"/>
    <mergeCell ref="AB50:AE50"/>
    <mergeCell ref="AF50:AH50"/>
    <mergeCell ref="AI50:AJ50"/>
    <mergeCell ref="AK50:AL50"/>
    <mergeCell ref="AM50:AO50"/>
    <mergeCell ref="AF49:AH49"/>
    <mergeCell ref="AI49:AJ49"/>
    <mergeCell ref="AK49:AL49"/>
    <mergeCell ref="AM49:AO49"/>
    <mergeCell ref="AP49:AR49"/>
    <mergeCell ref="E50:F50"/>
    <mergeCell ref="G50:K50"/>
    <mergeCell ref="L50:P50"/>
    <mergeCell ref="Q50:U50"/>
    <mergeCell ref="V50:X50"/>
    <mergeCell ref="E49:F49"/>
    <mergeCell ref="G49:K49"/>
    <mergeCell ref="L49:P49"/>
    <mergeCell ref="Q49:U49"/>
    <mergeCell ref="V49:X49"/>
    <mergeCell ref="Y49:AA49"/>
    <mergeCell ref="AB49:AE49"/>
    <mergeCell ref="E46:F46"/>
    <mergeCell ref="G46:K46"/>
    <mergeCell ref="L46:P46"/>
    <mergeCell ref="Q46:U46"/>
    <mergeCell ref="V46:X46"/>
    <mergeCell ref="Y46:AA46"/>
    <mergeCell ref="AB46:AE46"/>
    <mergeCell ref="AF46:AH46"/>
    <mergeCell ref="AI46:AJ46"/>
    <mergeCell ref="Y45:AA45"/>
    <mergeCell ref="AB45:AE45"/>
    <mergeCell ref="AF45:AH45"/>
    <mergeCell ref="AI45:AJ45"/>
    <mergeCell ref="AK45:AL45"/>
    <mergeCell ref="AM45:AO45"/>
    <mergeCell ref="AM43:AO43"/>
    <mergeCell ref="E47:F47"/>
    <mergeCell ref="G47:K47"/>
    <mergeCell ref="L47:P47"/>
    <mergeCell ref="Q47:U47"/>
    <mergeCell ref="V47:X47"/>
    <mergeCell ref="Y47:AA47"/>
    <mergeCell ref="AB47:AE47"/>
    <mergeCell ref="AF47:AH47"/>
    <mergeCell ref="AI47:AJ47"/>
    <mergeCell ref="AK47:AL47"/>
    <mergeCell ref="AM47:AO47"/>
    <mergeCell ref="AF48:AH48"/>
    <mergeCell ref="AI48:AJ48"/>
    <mergeCell ref="AK48:AL48"/>
    <mergeCell ref="AM48:AO48"/>
    <mergeCell ref="AP43:AR43"/>
    <mergeCell ref="E44:F44"/>
    <mergeCell ref="G44:K44"/>
    <mergeCell ref="L44:P44"/>
    <mergeCell ref="Q44:U44"/>
    <mergeCell ref="V44:X44"/>
    <mergeCell ref="Y44:AA44"/>
    <mergeCell ref="AB44:AE44"/>
    <mergeCell ref="Q43:U43"/>
    <mergeCell ref="V43:X43"/>
    <mergeCell ref="Y43:AA43"/>
    <mergeCell ref="AB43:AE43"/>
    <mergeCell ref="AF43:AH43"/>
    <mergeCell ref="AI43:AJ43"/>
    <mergeCell ref="AK46:AL46"/>
    <mergeCell ref="AM46:AO46"/>
    <mergeCell ref="AP46:AR46"/>
    <mergeCell ref="AP45:AR45"/>
    <mergeCell ref="A43:A53"/>
    <mergeCell ref="B43:B53"/>
    <mergeCell ref="C43:C53"/>
    <mergeCell ref="E43:F43"/>
    <mergeCell ref="G43:K43"/>
    <mergeCell ref="L43:P43"/>
    <mergeCell ref="AB42:AE42"/>
    <mergeCell ref="AF42:AH42"/>
    <mergeCell ref="AI42:AJ42"/>
    <mergeCell ref="AK42:AL42"/>
    <mergeCell ref="AM42:AO42"/>
    <mergeCell ref="AP42:AR42"/>
    <mergeCell ref="E42:F42"/>
    <mergeCell ref="G42:K42"/>
    <mergeCell ref="L42:P42"/>
    <mergeCell ref="Q42:U42"/>
    <mergeCell ref="V42:X42"/>
    <mergeCell ref="Y42:AA42"/>
    <mergeCell ref="A32:A42"/>
    <mergeCell ref="B32:B42"/>
    <mergeCell ref="C32:C42"/>
    <mergeCell ref="AF44:AH44"/>
    <mergeCell ref="AI44:AJ44"/>
    <mergeCell ref="AK44:AL44"/>
    <mergeCell ref="AM44:AO44"/>
    <mergeCell ref="AP44:AR44"/>
    <mergeCell ref="E45:F45"/>
    <mergeCell ref="G45:K45"/>
    <mergeCell ref="L45:P45"/>
    <mergeCell ref="Q45:U45"/>
    <mergeCell ref="V45:X45"/>
    <mergeCell ref="AK43:AL43"/>
    <mergeCell ref="AB41:AE41"/>
    <mergeCell ref="AF41:AH41"/>
    <mergeCell ref="AI41:AJ41"/>
    <mergeCell ref="AK41:AL41"/>
    <mergeCell ref="AM41:AO41"/>
    <mergeCell ref="AP41:AR41"/>
    <mergeCell ref="E41:F41"/>
    <mergeCell ref="G41:K41"/>
    <mergeCell ref="L41:P41"/>
    <mergeCell ref="Q41:U41"/>
    <mergeCell ref="V41:X41"/>
    <mergeCell ref="Y41:AA41"/>
    <mergeCell ref="AB39:AE39"/>
    <mergeCell ref="AF39:AH39"/>
    <mergeCell ref="AI39:AJ39"/>
    <mergeCell ref="AK39:AL39"/>
    <mergeCell ref="AM39:AO39"/>
    <mergeCell ref="AP39:AR39"/>
    <mergeCell ref="E39:F39"/>
    <mergeCell ref="G39:K39"/>
    <mergeCell ref="L39:P39"/>
    <mergeCell ref="Q39:U39"/>
    <mergeCell ref="V39:X39"/>
    <mergeCell ref="Y39:AA39"/>
    <mergeCell ref="AB38:AE38"/>
    <mergeCell ref="AF38:AH38"/>
    <mergeCell ref="AI38:AJ38"/>
    <mergeCell ref="AK38:AL38"/>
    <mergeCell ref="AM38:AO38"/>
    <mergeCell ref="AP38:AR38"/>
    <mergeCell ref="E38:F38"/>
    <mergeCell ref="G38:K38"/>
    <mergeCell ref="L38:P38"/>
    <mergeCell ref="Q38:U38"/>
    <mergeCell ref="V38:X38"/>
    <mergeCell ref="Y38:AA38"/>
    <mergeCell ref="AB37:AE37"/>
    <mergeCell ref="AF37:AH37"/>
    <mergeCell ref="AI37:AJ37"/>
    <mergeCell ref="AK37:AL37"/>
    <mergeCell ref="AM37:AO37"/>
    <mergeCell ref="AP37:AR37"/>
    <mergeCell ref="E37:F37"/>
    <mergeCell ref="G37:K37"/>
    <mergeCell ref="L37:P37"/>
    <mergeCell ref="Q37:U37"/>
    <mergeCell ref="V37:X37"/>
    <mergeCell ref="Y37:AA37"/>
    <mergeCell ref="AB36:AE36"/>
    <mergeCell ref="AF36:AH36"/>
    <mergeCell ref="AI36:AJ36"/>
    <mergeCell ref="AK36:AL36"/>
    <mergeCell ref="AM36:AO36"/>
    <mergeCell ref="AP36:AR36"/>
    <mergeCell ref="E36:F36"/>
    <mergeCell ref="G36:K36"/>
    <mergeCell ref="L36:P36"/>
    <mergeCell ref="Q36:U36"/>
    <mergeCell ref="V36:X36"/>
    <mergeCell ref="Y36:AA36"/>
    <mergeCell ref="AB35:AE35"/>
    <mergeCell ref="AF35:AH35"/>
    <mergeCell ref="AI35:AJ35"/>
    <mergeCell ref="AK35:AL35"/>
    <mergeCell ref="AM35:AO35"/>
    <mergeCell ref="AP35:AR35"/>
    <mergeCell ref="E35:F35"/>
    <mergeCell ref="G35:K35"/>
    <mergeCell ref="L35:P35"/>
    <mergeCell ref="Q35:U35"/>
    <mergeCell ref="V35:X35"/>
    <mergeCell ref="Y35:AA35"/>
    <mergeCell ref="AB34:AE34"/>
    <mergeCell ref="AF34:AH34"/>
    <mergeCell ref="AI34:AJ34"/>
    <mergeCell ref="AK34:AL34"/>
    <mergeCell ref="AM34:AO34"/>
    <mergeCell ref="AP34:AR34"/>
    <mergeCell ref="E34:F34"/>
    <mergeCell ref="G34:K34"/>
    <mergeCell ref="L34:P34"/>
    <mergeCell ref="Q34:U34"/>
    <mergeCell ref="V34:X34"/>
    <mergeCell ref="Y34:AA34"/>
    <mergeCell ref="AB33:AE33"/>
    <mergeCell ref="AF33:AH33"/>
    <mergeCell ref="AI33:AJ33"/>
    <mergeCell ref="AK33:AL33"/>
    <mergeCell ref="AM33:AO33"/>
    <mergeCell ref="AP33:AR33"/>
    <mergeCell ref="AI32:AJ32"/>
    <mergeCell ref="AK32:AL32"/>
    <mergeCell ref="AM32:AO32"/>
    <mergeCell ref="AP32:AR32"/>
    <mergeCell ref="E33:F33"/>
    <mergeCell ref="G33:K33"/>
    <mergeCell ref="L33:P33"/>
    <mergeCell ref="Q33:U33"/>
    <mergeCell ref="V33:X33"/>
    <mergeCell ref="Y33:AA33"/>
    <mergeCell ref="L32:P32"/>
    <mergeCell ref="Q32:U32"/>
    <mergeCell ref="V32:X32"/>
    <mergeCell ref="Y32:AA32"/>
    <mergeCell ref="AB32:AE32"/>
    <mergeCell ref="AF32:AH32"/>
    <mergeCell ref="AF31:AH31"/>
    <mergeCell ref="AI31:AJ31"/>
    <mergeCell ref="AK31:AL31"/>
    <mergeCell ref="AM31:AO31"/>
    <mergeCell ref="AP31:AR31"/>
    <mergeCell ref="E32:F32"/>
    <mergeCell ref="G32:K32"/>
    <mergeCell ref="AK30:AL30"/>
    <mergeCell ref="AM30:AO30"/>
    <mergeCell ref="AP30:AR30"/>
    <mergeCell ref="E31:F31"/>
    <mergeCell ref="G31:K31"/>
    <mergeCell ref="L31:P31"/>
    <mergeCell ref="Q31:U31"/>
    <mergeCell ref="V31:X31"/>
    <mergeCell ref="Y31:AA31"/>
    <mergeCell ref="AB31:AE31"/>
    <mergeCell ref="AP29:AR29"/>
    <mergeCell ref="E30:F30"/>
    <mergeCell ref="G30:K30"/>
    <mergeCell ref="L30:P30"/>
    <mergeCell ref="Q30:U30"/>
    <mergeCell ref="V30:X30"/>
    <mergeCell ref="Y30:AA30"/>
    <mergeCell ref="AB30:AE30"/>
    <mergeCell ref="AF30:AH30"/>
    <mergeCell ref="AI30:AJ30"/>
    <mergeCell ref="Y29:AA29"/>
    <mergeCell ref="AB29:AE29"/>
    <mergeCell ref="AF29:AH29"/>
    <mergeCell ref="AI29:AJ29"/>
    <mergeCell ref="AK29:AL29"/>
    <mergeCell ref="AM29:AO29"/>
    <mergeCell ref="AF28:AH28"/>
    <mergeCell ref="AI28:AJ28"/>
    <mergeCell ref="AK28:AL28"/>
    <mergeCell ref="AM28:AO28"/>
    <mergeCell ref="AP28:AR28"/>
    <mergeCell ref="E29:F29"/>
    <mergeCell ref="G29:K29"/>
    <mergeCell ref="L29:P29"/>
    <mergeCell ref="Q29:U29"/>
    <mergeCell ref="V29:X29"/>
    <mergeCell ref="AK27:AL27"/>
    <mergeCell ref="AM27:AO27"/>
    <mergeCell ref="AP27:AR27"/>
    <mergeCell ref="E28:F28"/>
    <mergeCell ref="G28:K28"/>
    <mergeCell ref="L28:P28"/>
    <mergeCell ref="Q28:U28"/>
    <mergeCell ref="V28:X28"/>
    <mergeCell ref="Y28:AA28"/>
    <mergeCell ref="AB28:AE28"/>
    <mergeCell ref="AP26:AR26"/>
    <mergeCell ref="E27:F27"/>
    <mergeCell ref="G27:K27"/>
    <mergeCell ref="L27:P27"/>
    <mergeCell ref="Q27:U27"/>
    <mergeCell ref="V27:X27"/>
    <mergeCell ref="Y27:AA27"/>
    <mergeCell ref="AB27:AE27"/>
    <mergeCell ref="AF27:AH27"/>
    <mergeCell ref="AI27:AJ27"/>
    <mergeCell ref="Y26:AA26"/>
    <mergeCell ref="AB26:AE26"/>
    <mergeCell ref="AF26:AH26"/>
    <mergeCell ref="AI26:AJ26"/>
    <mergeCell ref="AK26:AL26"/>
    <mergeCell ref="AM26:AO26"/>
    <mergeCell ref="AF25:AH25"/>
    <mergeCell ref="AI25:AJ25"/>
    <mergeCell ref="AK25:AL25"/>
    <mergeCell ref="AM25:AO25"/>
    <mergeCell ref="AP25:AR25"/>
    <mergeCell ref="E26:F26"/>
    <mergeCell ref="G26:K26"/>
    <mergeCell ref="L26:P26"/>
    <mergeCell ref="Q26:U26"/>
    <mergeCell ref="V26:X26"/>
    <mergeCell ref="E25:F25"/>
    <mergeCell ref="G25:K25"/>
    <mergeCell ref="L25:P25"/>
    <mergeCell ref="Q25:U25"/>
    <mergeCell ref="V25:X25"/>
    <mergeCell ref="Y25:AA25"/>
    <mergeCell ref="AB25:AE25"/>
    <mergeCell ref="AP23:AR23"/>
    <mergeCell ref="E24:F24"/>
    <mergeCell ref="G24:K24"/>
    <mergeCell ref="L24:P24"/>
    <mergeCell ref="Q24:U24"/>
    <mergeCell ref="V24:X24"/>
    <mergeCell ref="Y24:AA24"/>
    <mergeCell ref="AB24:AE24"/>
    <mergeCell ref="AF24:AH24"/>
    <mergeCell ref="AI24:AJ24"/>
    <mergeCell ref="Y23:AA23"/>
    <mergeCell ref="AB23:AE23"/>
    <mergeCell ref="AF23:AH23"/>
    <mergeCell ref="AI23:AJ23"/>
    <mergeCell ref="AK23:AL23"/>
    <mergeCell ref="AM23:AO23"/>
    <mergeCell ref="G23:K23"/>
    <mergeCell ref="L23:P23"/>
    <mergeCell ref="Q23:U23"/>
    <mergeCell ref="V23:X23"/>
    <mergeCell ref="G22:K22"/>
    <mergeCell ref="L22:P22"/>
    <mergeCell ref="Q22:U22"/>
    <mergeCell ref="V22:X22"/>
    <mergeCell ref="Y22:AA22"/>
    <mergeCell ref="AB22:AE22"/>
    <mergeCell ref="Q21:U21"/>
    <mergeCell ref="V21:X21"/>
    <mergeCell ref="Y21:AA21"/>
    <mergeCell ref="AB21:AE21"/>
    <mergeCell ref="AF21:AH21"/>
    <mergeCell ref="AI21:AJ21"/>
    <mergeCell ref="AK19:AL19"/>
    <mergeCell ref="AM19:AO19"/>
    <mergeCell ref="AP19:AR19"/>
    <mergeCell ref="B20:AT20"/>
    <mergeCell ref="AK24:AL24"/>
    <mergeCell ref="AM24:AO24"/>
    <mergeCell ref="AP24:AR24"/>
    <mergeCell ref="A21:A31"/>
    <mergeCell ref="B21:B31"/>
    <mergeCell ref="C21:C31"/>
    <mergeCell ref="E21:F21"/>
    <mergeCell ref="G21:K21"/>
    <mergeCell ref="L21:P21"/>
    <mergeCell ref="AP18:AR18"/>
    <mergeCell ref="E19:F19"/>
    <mergeCell ref="G19:K19"/>
    <mergeCell ref="L19:P19"/>
    <mergeCell ref="Q19:U19"/>
    <mergeCell ref="V19:X19"/>
    <mergeCell ref="Y19:AA19"/>
    <mergeCell ref="AB19:AE19"/>
    <mergeCell ref="AF19:AH19"/>
    <mergeCell ref="AI19:AJ19"/>
    <mergeCell ref="Y18:AA18"/>
    <mergeCell ref="AB18:AE18"/>
    <mergeCell ref="AF18:AH18"/>
    <mergeCell ref="AI18:AJ18"/>
    <mergeCell ref="AK18:AL18"/>
    <mergeCell ref="AM18:AO18"/>
    <mergeCell ref="AF22:AH22"/>
    <mergeCell ref="AI22:AJ22"/>
    <mergeCell ref="AK22:AL22"/>
    <mergeCell ref="AM22:AO22"/>
    <mergeCell ref="AP22:AR22"/>
    <mergeCell ref="E23:F23"/>
    <mergeCell ref="AK21:AL21"/>
    <mergeCell ref="AM21:AO21"/>
    <mergeCell ref="AP21:AR21"/>
    <mergeCell ref="E22:F22"/>
    <mergeCell ref="AF17:AH17"/>
    <mergeCell ref="AI17:AJ17"/>
    <mergeCell ref="AK17:AL17"/>
    <mergeCell ref="AM17:AO17"/>
    <mergeCell ref="AP17:AR17"/>
    <mergeCell ref="E18:F18"/>
    <mergeCell ref="G18:K18"/>
    <mergeCell ref="L18:P18"/>
    <mergeCell ref="Q18:U18"/>
    <mergeCell ref="V18:X18"/>
    <mergeCell ref="AK16:AL16"/>
    <mergeCell ref="AM16:AO16"/>
    <mergeCell ref="AP16:AR16"/>
    <mergeCell ref="E17:F17"/>
    <mergeCell ref="G17:K17"/>
    <mergeCell ref="L17:P17"/>
    <mergeCell ref="Q17:U17"/>
    <mergeCell ref="V17:X17"/>
    <mergeCell ref="Y17:AA17"/>
    <mergeCell ref="AB17:AE17"/>
    <mergeCell ref="AP14:AR14"/>
    <mergeCell ref="E16:F16"/>
    <mergeCell ref="G16:K16"/>
    <mergeCell ref="L16:P16"/>
    <mergeCell ref="Q16:U16"/>
    <mergeCell ref="V16:X16"/>
    <mergeCell ref="Y16:AA16"/>
    <mergeCell ref="AB16:AE16"/>
    <mergeCell ref="AF16:AH16"/>
    <mergeCell ref="AI16:AJ16"/>
    <mergeCell ref="Y14:AA14"/>
    <mergeCell ref="AB14:AE14"/>
    <mergeCell ref="AF14:AH14"/>
    <mergeCell ref="AI14:AJ14"/>
    <mergeCell ref="AK14:AL14"/>
    <mergeCell ref="AM14:AO14"/>
    <mergeCell ref="AF13:AH13"/>
    <mergeCell ref="AI13:AJ13"/>
    <mergeCell ref="AK13:AL13"/>
    <mergeCell ref="AM13:AO13"/>
    <mergeCell ref="AP13:AR13"/>
    <mergeCell ref="E14:F14"/>
    <mergeCell ref="G14:K14"/>
    <mergeCell ref="L14:P14"/>
    <mergeCell ref="Q14:U14"/>
    <mergeCell ref="V14:X14"/>
    <mergeCell ref="AK12:AL12"/>
    <mergeCell ref="AM12:AO12"/>
    <mergeCell ref="AP12:AR12"/>
    <mergeCell ref="E13:F13"/>
    <mergeCell ref="G13:K13"/>
    <mergeCell ref="L13:P13"/>
    <mergeCell ref="Q13:U13"/>
    <mergeCell ref="V13:X13"/>
    <mergeCell ref="Y13:AA13"/>
    <mergeCell ref="AB13:AE13"/>
    <mergeCell ref="AP11:AR11"/>
    <mergeCell ref="E12:F12"/>
    <mergeCell ref="G12:K12"/>
    <mergeCell ref="L12:P12"/>
    <mergeCell ref="Q12:U12"/>
    <mergeCell ref="V12:X12"/>
    <mergeCell ref="Y12:AA12"/>
    <mergeCell ref="AB12:AE12"/>
    <mergeCell ref="AF12:AH12"/>
    <mergeCell ref="AI12:AJ12"/>
    <mergeCell ref="Y11:AA11"/>
    <mergeCell ref="AB11:AE11"/>
    <mergeCell ref="AF11:AH11"/>
    <mergeCell ref="AI11:AJ11"/>
    <mergeCell ref="AK11:AL11"/>
    <mergeCell ref="AM11:AO11"/>
    <mergeCell ref="A1:C1"/>
    <mergeCell ref="D1:AQ5"/>
    <mergeCell ref="AR1:AT1"/>
    <mergeCell ref="A2:C2"/>
    <mergeCell ref="A3:C3"/>
    <mergeCell ref="A6:B8"/>
    <mergeCell ref="C6:C8"/>
    <mergeCell ref="D6:D8"/>
    <mergeCell ref="E6:AT6"/>
    <mergeCell ref="E7:F7"/>
    <mergeCell ref="A9:AT9"/>
    <mergeCell ref="B10:AT10"/>
    <mergeCell ref="A11:A19"/>
    <mergeCell ref="B11:B19"/>
    <mergeCell ref="C11:C19"/>
    <mergeCell ref="E11:F11"/>
    <mergeCell ref="G11:K11"/>
    <mergeCell ref="L11:P11"/>
    <mergeCell ref="Q11:U11"/>
    <mergeCell ref="V11:X11"/>
    <mergeCell ref="AF7:AH7"/>
    <mergeCell ref="AI7:AJ7"/>
    <mergeCell ref="AK7:AL7"/>
    <mergeCell ref="AM7:AO7"/>
    <mergeCell ref="AP7:AR7"/>
    <mergeCell ref="AS7:AT8"/>
    <mergeCell ref="G7:K7"/>
    <mergeCell ref="L7:P7"/>
    <mergeCell ref="Q7:U7"/>
    <mergeCell ref="V7:X7"/>
    <mergeCell ref="Y7:AA7"/>
    <mergeCell ref="AB7:AE7"/>
    <mergeCell ref="AP47:AR47"/>
    <mergeCell ref="E119:F119"/>
    <mergeCell ref="G119:K119"/>
    <mergeCell ref="L119:P119"/>
    <mergeCell ref="Q119:U119"/>
    <mergeCell ref="V119:X119"/>
    <mergeCell ref="Y119:AA119"/>
    <mergeCell ref="AB119:AE119"/>
    <mergeCell ref="AF119:AH119"/>
    <mergeCell ref="AI119:AJ119"/>
    <mergeCell ref="AK119:AL119"/>
    <mergeCell ref="AM119:AO119"/>
    <mergeCell ref="AP119:AR119"/>
    <mergeCell ref="E15:F15"/>
    <mergeCell ref="G15:K15"/>
    <mergeCell ref="L15:P15"/>
    <mergeCell ref="Q15:U15"/>
    <mergeCell ref="V15:X15"/>
    <mergeCell ref="Y15:AA15"/>
    <mergeCell ref="AB15:AE15"/>
    <mergeCell ref="AF15:AH15"/>
    <mergeCell ref="AI15:AJ15"/>
    <mergeCell ref="AK15:AL15"/>
    <mergeCell ref="AM15:AO15"/>
    <mergeCell ref="AP15:AR15"/>
    <mergeCell ref="E48:F48"/>
    <mergeCell ref="G48:K48"/>
    <mergeCell ref="L48:P48"/>
    <mergeCell ref="Q48:U48"/>
    <mergeCell ref="V48:X48"/>
    <mergeCell ref="Y48:AA48"/>
    <mergeCell ref="AB48:AE48"/>
    <mergeCell ref="G110:K110"/>
    <mergeCell ref="L110:P110"/>
    <mergeCell ref="Q110:U110"/>
    <mergeCell ref="V110:X110"/>
    <mergeCell ref="Y110:AA110"/>
    <mergeCell ref="AB110:AE110"/>
    <mergeCell ref="AF110:AH110"/>
    <mergeCell ref="AI110:AJ110"/>
    <mergeCell ref="AK110:AL110"/>
    <mergeCell ref="AM110:AO110"/>
    <mergeCell ref="AP110:AR110"/>
    <mergeCell ref="E120:F120"/>
    <mergeCell ref="G120:K120"/>
    <mergeCell ref="L120:P120"/>
    <mergeCell ref="Q120:U120"/>
    <mergeCell ref="V120:X120"/>
    <mergeCell ref="Y120:AA120"/>
    <mergeCell ref="AB120:AE120"/>
    <mergeCell ref="AF120:AH120"/>
    <mergeCell ref="AI120:AJ120"/>
    <mergeCell ref="AK120:AL120"/>
    <mergeCell ref="AM120:AO120"/>
    <mergeCell ref="AP120:AR120"/>
    <mergeCell ref="AB112:AE112"/>
    <mergeCell ref="AF112:AH112"/>
    <mergeCell ref="AI112:AJ112"/>
    <mergeCell ref="AK112:AL112"/>
    <mergeCell ref="AM112:AO112"/>
    <mergeCell ref="AP112:AR112"/>
    <mergeCell ref="E112:F112"/>
    <mergeCell ref="G112:K112"/>
    <mergeCell ref="L112:P112"/>
    <mergeCell ref="AB139:AE139"/>
    <mergeCell ref="AF139:AH139"/>
    <mergeCell ref="AI139:AJ139"/>
    <mergeCell ref="AK139:AL139"/>
    <mergeCell ref="AM139:AO139"/>
    <mergeCell ref="AP139:AR139"/>
    <mergeCell ref="E40:F40"/>
    <mergeCell ref="G40:K40"/>
    <mergeCell ref="L40:P40"/>
    <mergeCell ref="Q40:U40"/>
    <mergeCell ref="V40:X40"/>
    <mergeCell ref="Y40:AA40"/>
    <mergeCell ref="AB40:AE40"/>
    <mergeCell ref="AF40:AH40"/>
    <mergeCell ref="AI40:AJ40"/>
    <mergeCell ref="AK40:AL40"/>
    <mergeCell ref="AM40:AO40"/>
    <mergeCell ref="AP40:AR40"/>
    <mergeCell ref="E65:F65"/>
    <mergeCell ref="G65:K65"/>
    <mergeCell ref="L65:P65"/>
    <mergeCell ref="Q65:U65"/>
    <mergeCell ref="V65:X65"/>
    <mergeCell ref="Y65:AA65"/>
    <mergeCell ref="AB65:AE65"/>
    <mergeCell ref="AF65:AH65"/>
    <mergeCell ref="AI65:AJ65"/>
    <mergeCell ref="AK65:AL65"/>
    <mergeCell ref="AM65:AO65"/>
    <mergeCell ref="AP65:AR65"/>
    <mergeCell ref="AP48:AR48"/>
    <mergeCell ref="E110:F110"/>
  </mergeCells>
  <conditionalFormatting sqref="AT22:AT39 AT55:AT63 AT68:AT85 AT88:AT101 AT118 AT132:AT138 AT155:AT159 AT49:AT52 AT121:AT130 AT140:AT153 AT41:AT46 AT112:AT114 AT107:AT109">
    <cfRule type="cellIs" dxfId="109" priority="132" operator="equal">
      <formula>"Crítico"</formula>
    </cfRule>
    <cfRule type="cellIs" dxfId="108" priority="133" operator="equal">
      <formula>"Severo"</formula>
    </cfRule>
    <cfRule type="cellIs" dxfId="107" priority="134" operator="equal">
      <formula>"Moderado"</formula>
    </cfRule>
    <cfRule type="cellIs" dxfId="106" priority="135" operator="equal">
      <formula>"Compatible"</formula>
    </cfRule>
  </conditionalFormatting>
  <conditionalFormatting sqref="AT22:AT39 AT55:AT63 AT68:AT85 AT88:AT101 AT118 AT132:AT138 AT155:AT159 AT49:AT52 AT121:AT130 AT140:AT153 AT41:AT46 AT112:AT114 AT107:AT109">
    <cfRule type="cellIs" dxfId="105" priority="131" operator="equal">
      <formula>"Imp Positivo"</formula>
    </cfRule>
  </conditionalFormatting>
  <conditionalFormatting sqref="AT11:AT14 AT16:AT19">
    <cfRule type="cellIs" dxfId="104" priority="127" operator="equal">
      <formula>"Crítico"</formula>
    </cfRule>
    <cfRule type="cellIs" dxfId="103" priority="128" operator="equal">
      <formula>"Severo"</formula>
    </cfRule>
    <cfRule type="cellIs" dxfId="102" priority="129" operator="equal">
      <formula>"Moderado"</formula>
    </cfRule>
    <cfRule type="cellIs" dxfId="101" priority="130" operator="equal">
      <formula>"Compatible"</formula>
    </cfRule>
  </conditionalFormatting>
  <conditionalFormatting sqref="AT11:AT14 AT16:AT19">
    <cfRule type="cellIs" dxfId="100" priority="126" operator="equal">
      <formula>"Imp Positivo"</formula>
    </cfRule>
  </conditionalFormatting>
  <conditionalFormatting sqref="AT21">
    <cfRule type="cellIs" dxfId="99" priority="122" operator="equal">
      <formula>"Crítico"</formula>
    </cfRule>
    <cfRule type="cellIs" dxfId="98" priority="123" operator="equal">
      <formula>"Severo"</formula>
    </cfRule>
    <cfRule type="cellIs" dxfId="97" priority="124" operator="equal">
      <formula>"Moderado"</formula>
    </cfRule>
    <cfRule type="cellIs" dxfId="96" priority="125" operator="equal">
      <formula>"Compatible"</formula>
    </cfRule>
  </conditionalFormatting>
  <conditionalFormatting sqref="AT21">
    <cfRule type="cellIs" dxfId="95" priority="121" operator="equal">
      <formula>"Imp Positivo"</formula>
    </cfRule>
  </conditionalFormatting>
  <conditionalFormatting sqref="AT53">
    <cfRule type="cellIs" dxfId="94" priority="117" operator="equal">
      <formula>"Crítico"</formula>
    </cfRule>
    <cfRule type="cellIs" dxfId="93" priority="118" operator="equal">
      <formula>"Severo"</formula>
    </cfRule>
    <cfRule type="cellIs" dxfId="92" priority="119" operator="equal">
      <formula>"Moderado"</formula>
    </cfRule>
    <cfRule type="cellIs" dxfId="91" priority="120" operator="equal">
      <formula>"Compatible"</formula>
    </cfRule>
  </conditionalFormatting>
  <conditionalFormatting sqref="AT53">
    <cfRule type="cellIs" dxfId="90" priority="116" operator="equal">
      <formula>"Imp Positivo"</formula>
    </cfRule>
  </conditionalFormatting>
  <conditionalFormatting sqref="AT64 AT66">
    <cfRule type="cellIs" dxfId="89" priority="112" operator="equal">
      <formula>"Crítico"</formula>
    </cfRule>
    <cfRule type="cellIs" dxfId="88" priority="113" operator="equal">
      <formula>"Severo"</formula>
    </cfRule>
    <cfRule type="cellIs" dxfId="87" priority="114" operator="equal">
      <formula>"Moderado"</formula>
    </cfRule>
    <cfRule type="cellIs" dxfId="86" priority="115" operator="equal">
      <formula>"Compatible"</formula>
    </cfRule>
  </conditionalFormatting>
  <conditionalFormatting sqref="AT64 AT66">
    <cfRule type="cellIs" dxfId="85" priority="111" operator="equal">
      <formula>"Imp Positivo"</formula>
    </cfRule>
  </conditionalFormatting>
  <conditionalFormatting sqref="AT102">
    <cfRule type="cellIs" dxfId="84" priority="107" operator="equal">
      <formula>"Crítico"</formula>
    </cfRule>
    <cfRule type="cellIs" dxfId="83" priority="108" operator="equal">
      <formula>"Severo"</formula>
    </cfRule>
    <cfRule type="cellIs" dxfId="82" priority="109" operator="equal">
      <formula>"Moderado"</formula>
    </cfRule>
    <cfRule type="cellIs" dxfId="81" priority="110" operator="equal">
      <formula>"Compatible"</formula>
    </cfRule>
  </conditionalFormatting>
  <conditionalFormatting sqref="AT102">
    <cfRule type="cellIs" dxfId="80" priority="106" operator="equal">
      <formula>"Imp Positivo"</formula>
    </cfRule>
  </conditionalFormatting>
  <conditionalFormatting sqref="AT86">
    <cfRule type="cellIs" dxfId="79" priority="102" operator="equal">
      <formula>"Crítico"</formula>
    </cfRule>
    <cfRule type="cellIs" dxfId="78" priority="103" operator="equal">
      <formula>"Severo"</formula>
    </cfRule>
    <cfRule type="cellIs" dxfId="77" priority="104" operator="equal">
      <formula>"Moderado"</formula>
    </cfRule>
    <cfRule type="cellIs" dxfId="76" priority="105" operator="equal">
      <formula>"Compatible"</formula>
    </cfRule>
  </conditionalFormatting>
  <conditionalFormatting sqref="AT86">
    <cfRule type="cellIs" dxfId="75" priority="101" operator="equal">
      <formula>"Imp Positivo"</formula>
    </cfRule>
  </conditionalFormatting>
  <conditionalFormatting sqref="AT87">
    <cfRule type="cellIs" dxfId="74" priority="97" operator="equal">
      <formula>"Crítico"</formula>
    </cfRule>
    <cfRule type="cellIs" dxfId="73" priority="98" operator="equal">
      <formula>"Severo"</formula>
    </cfRule>
    <cfRule type="cellIs" dxfId="72" priority="99" operator="equal">
      <formula>"Moderado"</formula>
    </cfRule>
    <cfRule type="cellIs" dxfId="71" priority="100" operator="equal">
      <formula>"Compatible"</formula>
    </cfRule>
  </conditionalFormatting>
  <conditionalFormatting sqref="AT87">
    <cfRule type="cellIs" dxfId="70" priority="96" operator="equal">
      <formula>"Imp Positivo"</formula>
    </cfRule>
  </conditionalFormatting>
  <conditionalFormatting sqref="AT111">
    <cfRule type="cellIs" dxfId="69" priority="72" operator="equal">
      <formula>"Crítico"</formula>
    </cfRule>
    <cfRule type="cellIs" dxfId="68" priority="73" operator="equal">
      <formula>"Severo"</formula>
    </cfRule>
    <cfRule type="cellIs" dxfId="67" priority="74" operator="equal">
      <formula>"Moderado"</formula>
    </cfRule>
    <cfRule type="cellIs" dxfId="66" priority="75" operator="equal">
      <formula>"Compatible"</formula>
    </cfRule>
  </conditionalFormatting>
  <conditionalFormatting sqref="AT111">
    <cfRule type="cellIs" dxfId="65" priority="71" operator="equal">
      <formula>"Imp Positivo"</formula>
    </cfRule>
  </conditionalFormatting>
  <conditionalFormatting sqref="AT104">
    <cfRule type="cellIs" dxfId="64" priority="67" operator="equal">
      <formula>"Crítico"</formula>
    </cfRule>
    <cfRule type="cellIs" dxfId="63" priority="68" operator="equal">
      <formula>"Severo"</formula>
    </cfRule>
    <cfRule type="cellIs" dxfId="62" priority="69" operator="equal">
      <formula>"Moderado"</formula>
    </cfRule>
    <cfRule type="cellIs" dxfId="61" priority="70" operator="equal">
      <formula>"Compatible"</formula>
    </cfRule>
  </conditionalFormatting>
  <conditionalFormatting sqref="AT104">
    <cfRule type="cellIs" dxfId="60" priority="66" operator="equal">
      <formula>"Imp Positivo"</formula>
    </cfRule>
  </conditionalFormatting>
  <conditionalFormatting sqref="AT105">
    <cfRule type="cellIs" dxfId="59" priority="62" operator="equal">
      <formula>"Crítico"</formula>
    </cfRule>
    <cfRule type="cellIs" dxfId="58" priority="63" operator="equal">
      <formula>"Severo"</formula>
    </cfRule>
    <cfRule type="cellIs" dxfId="57" priority="64" operator="equal">
      <formula>"Moderado"</formula>
    </cfRule>
    <cfRule type="cellIs" dxfId="56" priority="65" operator="equal">
      <formula>"Compatible"</formula>
    </cfRule>
  </conditionalFormatting>
  <conditionalFormatting sqref="AT105">
    <cfRule type="cellIs" dxfId="55" priority="61" operator="equal">
      <formula>"Imp Positivo"</formula>
    </cfRule>
  </conditionalFormatting>
  <conditionalFormatting sqref="AT106">
    <cfRule type="cellIs" dxfId="54" priority="57" operator="equal">
      <formula>"Crítico"</formula>
    </cfRule>
    <cfRule type="cellIs" dxfId="53" priority="58" operator="equal">
      <formula>"Severo"</formula>
    </cfRule>
    <cfRule type="cellIs" dxfId="52" priority="59" operator="equal">
      <formula>"Moderado"</formula>
    </cfRule>
    <cfRule type="cellIs" dxfId="51" priority="60" operator="equal">
      <formula>"Compatible"</formula>
    </cfRule>
  </conditionalFormatting>
  <conditionalFormatting sqref="AT106">
    <cfRule type="cellIs" dxfId="50" priority="56" operator="equal">
      <formula>"Imp Positivo"</formula>
    </cfRule>
  </conditionalFormatting>
  <conditionalFormatting sqref="AT115">
    <cfRule type="cellIs" dxfId="49" priority="52" operator="equal">
      <formula>"Crítico"</formula>
    </cfRule>
    <cfRule type="cellIs" dxfId="48" priority="53" operator="equal">
      <formula>"Severo"</formula>
    </cfRule>
    <cfRule type="cellIs" dxfId="47" priority="54" operator="equal">
      <formula>"Moderado"</formula>
    </cfRule>
    <cfRule type="cellIs" dxfId="46" priority="55" operator="equal">
      <formula>"Compatible"</formula>
    </cfRule>
  </conditionalFormatting>
  <conditionalFormatting sqref="AT115">
    <cfRule type="cellIs" dxfId="45" priority="51" operator="equal">
      <formula>"Imp Positivo"</formula>
    </cfRule>
  </conditionalFormatting>
  <conditionalFormatting sqref="AT47">
    <cfRule type="cellIs" dxfId="44" priority="42" operator="equal">
      <formula>"Crítico"</formula>
    </cfRule>
    <cfRule type="cellIs" dxfId="43" priority="43" operator="equal">
      <formula>"Severo"</formula>
    </cfRule>
    <cfRule type="cellIs" dxfId="42" priority="44" operator="equal">
      <formula>"Moderado"</formula>
    </cfRule>
    <cfRule type="cellIs" dxfId="41" priority="45" operator="equal">
      <formula>"Compatible"</formula>
    </cfRule>
  </conditionalFormatting>
  <conditionalFormatting sqref="AT47">
    <cfRule type="cellIs" dxfId="40" priority="41" operator="equal">
      <formula>"Imp Positivo"</formula>
    </cfRule>
  </conditionalFormatting>
  <conditionalFormatting sqref="AT119">
    <cfRule type="cellIs" dxfId="39" priority="37" operator="equal">
      <formula>"Crítico"</formula>
    </cfRule>
    <cfRule type="cellIs" dxfId="38" priority="38" operator="equal">
      <formula>"Severo"</formula>
    </cfRule>
    <cfRule type="cellIs" dxfId="37" priority="39" operator="equal">
      <formula>"Moderado"</formula>
    </cfRule>
    <cfRule type="cellIs" dxfId="36" priority="40" operator="equal">
      <formula>"Compatible"</formula>
    </cfRule>
  </conditionalFormatting>
  <conditionalFormatting sqref="AT119">
    <cfRule type="cellIs" dxfId="35" priority="36" operator="equal">
      <formula>"Imp Positivo"</formula>
    </cfRule>
  </conditionalFormatting>
  <conditionalFormatting sqref="AT15">
    <cfRule type="cellIs" dxfId="34" priority="32" operator="equal">
      <formula>"Crítico"</formula>
    </cfRule>
    <cfRule type="cellIs" dxfId="33" priority="33" operator="equal">
      <formula>"Severo"</formula>
    </cfRule>
    <cfRule type="cellIs" dxfId="32" priority="34" operator="equal">
      <formula>"Moderado"</formula>
    </cfRule>
    <cfRule type="cellIs" dxfId="31" priority="35" operator="equal">
      <formula>"Compatible"</formula>
    </cfRule>
  </conditionalFormatting>
  <conditionalFormatting sqref="AT15">
    <cfRule type="cellIs" dxfId="30" priority="31" operator="equal">
      <formula>"Imp Positivo"</formula>
    </cfRule>
  </conditionalFormatting>
  <conditionalFormatting sqref="AT48">
    <cfRule type="cellIs" dxfId="29" priority="27" operator="equal">
      <formula>"Crítico"</formula>
    </cfRule>
    <cfRule type="cellIs" dxfId="28" priority="28" operator="equal">
      <formula>"Severo"</formula>
    </cfRule>
    <cfRule type="cellIs" dxfId="27" priority="29" operator="equal">
      <formula>"Moderado"</formula>
    </cfRule>
    <cfRule type="cellIs" dxfId="26" priority="30" operator="equal">
      <formula>"Compatible"</formula>
    </cfRule>
  </conditionalFormatting>
  <conditionalFormatting sqref="AT48">
    <cfRule type="cellIs" dxfId="25" priority="26" operator="equal">
      <formula>"Imp Positivo"</formula>
    </cfRule>
  </conditionalFormatting>
  <conditionalFormatting sqref="AT110">
    <cfRule type="cellIs" dxfId="24" priority="22" operator="equal">
      <formula>"Crítico"</formula>
    </cfRule>
    <cfRule type="cellIs" dxfId="23" priority="23" operator="equal">
      <formula>"Severo"</formula>
    </cfRule>
    <cfRule type="cellIs" dxfId="22" priority="24" operator="equal">
      <formula>"Moderado"</formula>
    </cfRule>
    <cfRule type="cellIs" dxfId="21" priority="25" operator="equal">
      <formula>"Compatible"</formula>
    </cfRule>
  </conditionalFormatting>
  <conditionalFormatting sqref="AT110">
    <cfRule type="cellIs" dxfId="20" priority="21" operator="equal">
      <formula>"Imp Positivo"</formula>
    </cfRule>
  </conditionalFormatting>
  <conditionalFormatting sqref="AT120">
    <cfRule type="cellIs" dxfId="19" priority="17" operator="equal">
      <formula>"Crítico"</formula>
    </cfRule>
    <cfRule type="cellIs" dxfId="18" priority="18" operator="equal">
      <formula>"Severo"</formula>
    </cfRule>
    <cfRule type="cellIs" dxfId="17" priority="19" operator="equal">
      <formula>"Moderado"</formula>
    </cfRule>
    <cfRule type="cellIs" dxfId="16" priority="20" operator="equal">
      <formula>"Compatible"</formula>
    </cfRule>
  </conditionalFormatting>
  <conditionalFormatting sqref="AT120">
    <cfRule type="cellIs" dxfId="15" priority="16" operator="equal">
      <formula>"Imp Positivo"</formula>
    </cfRule>
  </conditionalFormatting>
  <conditionalFormatting sqref="AT139">
    <cfRule type="cellIs" dxfId="14" priority="12" operator="equal">
      <formula>"Crítico"</formula>
    </cfRule>
    <cfRule type="cellIs" dxfId="13" priority="13" operator="equal">
      <formula>"Severo"</formula>
    </cfRule>
    <cfRule type="cellIs" dxfId="12" priority="14" operator="equal">
      <formula>"Moderado"</formula>
    </cfRule>
    <cfRule type="cellIs" dxfId="11" priority="15" operator="equal">
      <formula>"Compatible"</formula>
    </cfRule>
  </conditionalFormatting>
  <conditionalFormatting sqref="AT139">
    <cfRule type="cellIs" dxfId="10" priority="11" operator="equal">
      <formula>"Imp Positivo"</formula>
    </cfRule>
  </conditionalFormatting>
  <conditionalFormatting sqref="AT40">
    <cfRule type="cellIs" dxfId="9" priority="7" operator="equal">
      <formula>"Crítico"</formula>
    </cfRule>
    <cfRule type="cellIs" dxfId="8" priority="8" operator="equal">
      <formula>"Severo"</formula>
    </cfRule>
    <cfRule type="cellIs" dxfId="7" priority="9" operator="equal">
      <formula>"Moderado"</formula>
    </cfRule>
    <cfRule type="cellIs" dxfId="6" priority="10" operator="equal">
      <formula>"Compatible"</formula>
    </cfRule>
  </conditionalFormatting>
  <conditionalFormatting sqref="AT40">
    <cfRule type="cellIs" dxfId="5" priority="6" operator="equal">
      <formula>"Imp Positivo"</formula>
    </cfRule>
  </conditionalFormatting>
  <conditionalFormatting sqref="AT65">
    <cfRule type="cellIs" dxfId="4" priority="2" operator="equal">
      <formula>"Crítico"</formula>
    </cfRule>
    <cfRule type="cellIs" dxfId="3" priority="3" operator="equal">
      <formula>"Severo"</formula>
    </cfRule>
    <cfRule type="cellIs" dxfId="2" priority="4" operator="equal">
      <formula>"Moderado"</formula>
    </cfRule>
    <cfRule type="cellIs" dxfId="1" priority="5" operator="equal">
      <formula>"Compatible"</formula>
    </cfRule>
  </conditionalFormatting>
  <conditionalFormatting sqref="AT65">
    <cfRule type="cellIs" dxfId="0" priority="1" operator="equal">
      <formula>"Imp Positivo"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scal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21C747EAC9C44DA21200FF80E83D33" ma:contentTypeVersion="2" ma:contentTypeDescription="Crear nuevo documento." ma:contentTypeScope="" ma:versionID="395710977eff73c276ea912e5ae38a2f">
  <xsd:schema xmlns:xsd="http://www.w3.org/2001/XMLSchema" xmlns:xs="http://www.w3.org/2001/XMLSchema" xmlns:p="http://schemas.microsoft.com/office/2006/metadata/properties" xmlns:ns2="7f553e9b-0b21-4752-9301-106d5d1229d4" targetNamespace="http://schemas.microsoft.com/office/2006/metadata/properties" ma:root="true" ma:fieldsID="6f2db900cea7f53b0f93caad54c2c21a" ns2:_="">
    <xsd:import namespace="7f553e9b-0b21-4752-9301-106d5d1229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53e9b-0b21-4752-9301-106d5d1229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C2F9BF-D3E6-4E0E-A800-762B4339C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553e9b-0b21-4752-9301-106d5d1229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B57A2-AECF-4DC3-8182-6F09749CC1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C9466F-FDF1-4705-9026-DC184C5F4F05}">
  <ds:schemaRefs>
    <ds:schemaRef ds:uri="http://schemas.microsoft.com/office/2006/documentManagement/types"/>
    <ds:schemaRef ds:uri="http://purl.org/dc/terms/"/>
    <ds:schemaRef ds:uri="7f553e9b-0b21-4752-9301-106d5d1229d4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 Identificación con proye</vt:lpstr>
      <vt:lpstr>Cable Aéreo</vt:lpstr>
      <vt:lpstr>'Cable Aéreo'!Área_de_impresión</vt:lpstr>
      <vt:lpstr>'Matriz Identificación con proye'!Área_de_impresión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Garcia</dc:creator>
  <cp:lastModifiedBy>MUCHACHOS</cp:lastModifiedBy>
  <cp:lastPrinted>2021-03-18T23:27:19Z</cp:lastPrinted>
  <dcterms:created xsi:type="dcterms:W3CDTF">2016-06-21T16:25:56Z</dcterms:created>
  <dcterms:modified xsi:type="dcterms:W3CDTF">2022-01-23T23:34:33Z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0x0101004C21C747EAC9C44DA21200FF80E83D33</vt:lpwstr>
  </property>
</Properties>
</file>