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0430" windowHeight="6975" tabRatio="933"/>
  </bookViews>
  <sheets>
    <sheet name="Calor Procesos" sheetId="33" r:id="rId1"/>
    <sheet name="Calor Cargos" sheetId="50" r:id="rId2"/>
    <sheet name="GES CONTRACT" sheetId="52" r:id="rId3"/>
    <sheet name="GES PREDIAL" sheetId="41" r:id="rId4"/>
    <sheet name="CONSTRUCCIÓN PROY" sheetId="46" r:id="rId5"/>
    <sheet name="CONSERVACIÓN INFRAEST" sheetId="44" r:id="rId6"/>
    <sheet name="DISEÑO PROY" sheetId="38" r:id="rId7"/>
    <sheet name="TICs" sheetId="37" r:id="rId8"/>
    <sheet name="GES FIN" sheetId="16" r:id="rId9"/>
    <sheet name="FACT PROYECT" sheetId="21" r:id="rId10"/>
    <sheet name="GES REC FIS" sheetId="47" r:id="rId11"/>
    <sheet name="VALORIZA" sheetId="36" r:id="rId12"/>
    <sheet name="GES DOCUMENT" sheetId="17" r:id="rId13"/>
    <sheet name="GESTIÓN DE TALENTO HUMANO" sheetId="7" r:id="rId14"/>
    <sheet name="PARTICIPACIÓN CIUDADANA" sheetId="13" r:id="rId15"/>
    <sheet name="GESTIÓN INTEGRAL DE PROYECTOS" sheetId="6" r:id="rId16"/>
    <sheet name="EVAL Y CONTROL" sheetId="22" r:id="rId17"/>
    <sheet name="INNOVACIÓN" sheetId="51" r:id="rId18"/>
    <sheet name="GES INTERINSTI" sheetId="34" r:id="rId19"/>
    <sheet name="GEST LEGAL" sheetId="35" r:id="rId20"/>
    <sheet name="PRACTICAS INTEGRALES DE GEST" sheetId="40" r:id="rId21"/>
    <sheet name="MEJORA CONTINUA" sheetId="1" r:id="rId22"/>
    <sheet name="PLAN ESTRAT" sheetId="10" r:id="rId23"/>
    <sheet name="COMUNICAC" sheetId="25" r:id="rId24"/>
  </sheets>
  <externalReferences>
    <externalReference r:id="rId25"/>
    <externalReference r:id="rId26"/>
    <externalReference r:id="rId27"/>
    <externalReference r:id="rId28"/>
  </externalReferences>
  <definedNames>
    <definedName name="_xlnm._FilterDatabase" localSheetId="5" hidden="1">'CONSERVACIÓN INFRAEST'!$B$7:$N$91</definedName>
    <definedName name="_xlnm._FilterDatabase" localSheetId="4" hidden="1">'CONSTRUCCIÓN PROY'!$B$7:$N$106</definedName>
    <definedName name="_xlnm._FilterDatabase" localSheetId="6" hidden="1">'DISEÑO PROY'!$B$7:$N$39</definedName>
    <definedName name="_xlnm._FilterDatabase" localSheetId="2" hidden="1">'GES CONTRACT'!$B$7:$L$78</definedName>
    <definedName name="_xlnm._FilterDatabase" localSheetId="18" hidden="1">'GES INTERINSTI'!$A$7:$L$50</definedName>
    <definedName name="_xlnm._FilterDatabase" localSheetId="3" hidden="1">'GES PREDIAL'!$A$7:$BU$59</definedName>
    <definedName name="_xlnm._FilterDatabase" localSheetId="10" hidden="1">'GES REC FIS'!$B$7:$L$32</definedName>
    <definedName name="_xlnm._FilterDatabase" localSheetId="7" hidden="1">TICs!$B$7:$N$47</definedName>
    <definedName name="_xlnm.Print_Area" localSheetId="4">'CONSTRUCCIÓN PROY'!$B$1:$L$97</definedName>
    <definedName name="_xlnm.Print_Area" localSheetId="14">'PARTICIPACIÓN CIUDADANA'!$B$6:$BU$30</definedName>
    <definedName name="_xlnm.Print_Area" localSheetId="22">'PLAN ESTRAT'!$B$3:$BU$9</definedName>
    <definedName name="CT">'[1]Listas (2)'!$H$4:$H$15</definedName>
    <definedName name="JC">'[1]Listas (2)'!$F$4:$F$6</definedName>
    <definedName name="Proceso" localSheetId="18">[2]Listas!$H$42:$H$64</definedName>
    <definedName name="Proceso">[2]Listas!$H$42:$H$64</definedName>
    <definedName name="_xlnm.Print_Titles" localSheetId="4">'CONSTRUCCIÓN PROY'!$7:$7</definedName>
    <definedName name="_xlnm.Print_Titles" localSheetId="2">'GES CONTRACT'!$5:$5</definedName>
    <definedName name="_xlnm.Print_Titles" localSheetId="13">'GESTIÓN DE TALENTO HUMANO'!$7:$7</definedName>
  </definedNames>
  <calcPr calcId="162913"/>
  <pivotCaches>
    <pivotCache cacheId="23" r:id="rId29"/>
    <pivotCache cacheId="24" r:id="rId30"/>
    <pivotCache cacheId="25" r:id="rId31"/>
    <pivotCache cacheId="26" r:id="rId32"/>
    <pivotCache cacheId="27" r:id="rId33"/>
    <pivotCache cacheId="28" r:id="rId34"/>
    <pivotCache cacheId="29" r:id="rId35"/>
    <pivotCache cacheId="30" r:id="rId36"/>
    <pivotCache cacheId="31" r:id="rId37"/>
    <pivotCache cacheId="32" r:id="rId38"/>
    <pivotCache cacheId="33" r:id="rId39"/>
    <pivotCache cacheId="34" r:id="rId40"/>
    <pivotCache cacheId="35" r:id="rId41"/>
    <pivotCache cacheId="36" r:id="rId42"/>
    <pivotCache cacheId="37" r:id="rId43"/>
    <pivotCache cacheId="38" r:id="rId44"/>
    <pivotCache cacheId="39" r:id="rId45"/>
    <pivotCache cacheId="40" r:id="rId46"/>
    <pivotCache cacheId="41" r:id="rId47"/>
    <pivotCache cacheId="42" r:id="rId48"/>
    <pivotCache cacheId="43" r:id="rId4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8" i="52" l="1"/>
  <c r="N9" i="25" l="1"/>
  <c r="E23" i="33" s="1"/>
  <c r="N10" i="10"/>
  <c r="E22" i="33" s="1"/>
  <c r="N12" i="1"/>
  <c r="N19" i="35"/>
  <c r="E19" i="33" s="1"/>
  <c r="N23" i="22"/>
  <c r="E16" i="33" s="1"/>
  <c r="N39" i="13"/>
  <c r="E14" i="33" s="1"/>
  <c r="N26" i="7"/>
  <c r="E13" i="33" s="1"/>
  <c r="N20" i="17"/>
  <c r="E12" i="33" s="1"/>
  <c r="N42" i="36"/>
  <c r="E11" i="33" s="1"/>
  <c r="N36" i="47"/>
  <c r="E10" i="33" s="1"/>
  <c r="N49" i="21"/>
  <c r="E9" i="33" s="1"/>
  <c r="N52" i="16"/>
  <c r="E8" i="33" s="1"/>
  <c r="N40" i="38"/>
  <c r="N92" i="44"/>
  <c r="E5" i="33" s="1"/>
  <c r="E4" i="33"/>
  <c r="E21" i="33"/>
  <c r="E20" i="33"/>
  <c r="E17" i="33"/>
  <c r="E15" i="33"/>
  <c r="E7" i="33"/>
  <c r="E6" i="33"/>
  <c r="N60" i="41"/>
  <c r="E3" i="33" s="1"/>
  <c r="E2" i="33"/>
  <c r="B23" i="33"/>
  <c r="B22" i="33"/>
  <c r="B21" i="33"/>
  <c r="B20" i="33"/>
  <c r="B19" i="33"/>
  <c r="B17" i="33"/>
  <c r="B16" i="33"/>
  <c r="B15" i="33"/>
  <c r="B14" i="33"/>
  <c r="B13" i="33"/>
  <c r="B12" i="33"/>
  <c r="B11" i="33"/>
  <c r="L49" i="21"/>
  <c r="B9" i="33" s="1"/>
  <c r="L23" i="21"/>
  <c r="L24" i="21"/>
  <c r="L52" i="16"/>
  <c r="B8" i="33" s="1"/>
  <c r="L39" i="16"/>
  <c r="L41" i="16"/>
  <c r="L42" i="16"/>
  <c r="L48" i="16"/>
  <c r="L92" i="44"/>
  <c r="B5" i="33" s="1"/>
  <c r="L10" i="44"/>
  <c r="L9" i="25"/>
  <c r="L10" i="10"/>
  <c r="L9" i="10"/>
  <c r="L12" i="1"/>
  <c r="L12" i="40"/>
  <c r="L19" i="35"/>
  <c r="L17" i="51"/>
  <c r="L23" i="22"/>
  <c r="L12" i="6"/>
  <c r="L39" i="13"/>
  <c r="L31" i="13"/>
  <c r="L14" i="13"/>
  <c r="L26" i="7"/>
  <c r="L19" i="7"/>
  <c r="L21" i="7"/>
  <c r="L24" i="7"/>
  <c r="L20" i="17"/>
  <c r="L42" i="36"/>
  <c r="B10" i="33"/>
  <c r="L36" i="47"/>
  <c r="B7" i="33"/>
  <c r="L47" i="37"/>
  <c r="B6" i="33"/>
  <c r="L40" i="38"/>
  <c r="B2" i="33"/>
  <c r="B4" i="33"/>
  <c r="L110" i="46"/>
  <c r="B3" i="33"/>
  <c r="L60" i="41"/>
  <c r="K10" i="44"/>
  <c r="I9" i="10" l="1"/>
  <c r="J9" i="10" s="1"/>
  <c r="K9" i="10" s="1"/>
  <c r="I8" i="10"/>
  <c r="J8" i="10" s="1"/>
  <c r="K8" i="10" l="1"/>
  <c r="L8" i="10"/>
  <c r="I11" i="1" l="1"/>
  <c r="J11" i="1" s="1"/>
  <c r="I10" i="1"/>
  <c r="J10" i="1" s="1"/>
  <c r="I9" i="1"/>
  <c r="J9" i="1" s="1"/>
  <c r="I8" i="1"/>
  <c r="J8" i="1" s="1"/>
  <c r="L8" i="1" l="1"/>
  <c r="K8" i="1"/>
  <c r="L10" i="1"/>
  <c r="K10" i="1"/>
  <c r="L9" i="1"/>
  <c r="K9" i="1"/>
  <c r="L11" i="1"/>
  <c r="K11" i="1"/>
  <c r="I11" i="40" l="1"/>
  <c r="J11" i="40" s="1"/>
  <c r="I10" i="40"/>
  <c r="J10" i="40" s="1"/>
  <c r="I9" i="40"/>
  <c r="J9" i="40" s="1"/>
  <c r="I8" i="40"/>
  <c r="J8" i="40" s="1"/>
  <c r="L8" i="40" l="1"/>
  <c r="K8" i="40"/>
  <c r="L9" i="40"/>
  <c r="K9" i="40"/>
  <c r="L10" i="40"/>
  <c r="K10" i="40"/>
  <c r="L11" i="40"/>
  <c r="K11" i="40"/>
  <c r="I18" i="35" l="1"/>
  <c r="J18" i="35" s="1"/>
  <c r="I17" i="35"/>
  <c r="J17" i="35" s="1"/>
  <c r="I16" i="35"/>
  <c r="J16" i="35" s="1"/>
  <c r="I15" i="35"/>
  <c r="J15" i="35" s="1"/>
  <c r="I14" i="35"/>
  <c r="J14" i="35" s="1"/>
  <c r="I13" i="35"/>
  <c r="J13" i="35" s="1"/>
  <c r="I12" i="35"/>
  <c r="J12" i="35" s="1"/>
  <c r="I11" i="35"/>
  <c r="J11" i="35" s="1"/>
  <c r="I10" i="35"/>
  <c r="J10" i="35" s="1"/>
  <c r="I9" i="35"/>
  <c r="J9" i="35" s="1"/>
  <c r="I8" i="35"/>
  <c r="J8" i="35" s="1"/>
  <c r="L8" i="35" l="1"/>
  <c r="K8" i="35"/>
  <c r="L12" i="35"/>
  <c r="K12" i="35"/>
  <c r="L9" i="35"/>
  <c r="K9" i="35"/>
  <c r="L13" i="35"/>
  <c r="K13" i="35"/>
  <c r="L16" i="35"/>
  <c r="K16" i="35"/>
  <c r="L10" i="35"/>
  <c r="K10" i="35"/>
  <c r="L14" i="35"/>
  <c r="K14" i="35"/>
  <c r="L17" i="35"/>
  <c r="K17" i="35"/>
  <c r="L11" i="35"/>
  <c r="K11" i="35"/>
  <c r="L15" i="35"/>
  <c r="K15" i="35"/>
  <c r="L18" i="35"/>
  <c r="K18" i="35"/>
  <c r="I16" i="51" l="1"/>
  <c r="J16" i="51" s="1"/>
  <c r="I15" i="51"/>
  <c r="J15" i="51" s="1"/>
  <c r="I14" i="51"/>
  <c r="J14" i="51" s="1"/>
  <c r="I13" i="51"/>
  <c r="J13" i="51" s="1"/>
  <c r="I12" i="51"/>
  <c r="J12" i="51" s="1"/>
  <c r="I11" i="51"/>
  <c r="J11" i="51" s="1"/>
  <c r="I10" i="51"/>
  <c r="J10" i="51" s="1"/>
  <c r="I9" i="51"/>
  <c r="J9" i="51" s="1"/>
  <c r="L9" i="51" s="1"/>
  <c r="I8" i="51"/>
  <c r="J8" i="51" s="1"/>
  <c r="L8" i="51" s="1"/>
  <c r="L13" i="51" l="1"/>
  <c r="K13" i="51"/>
  <c r="L10" i="51"/>
  <c r="K8" i="51"/>
  <c r="L14" i="51"/>
  <c r="K14" i="51"/>
  <c r="L11" i="51"/>
  <c r="K11" i="51"/>
  <c r="K10" i="51"/>
  <c r="K9" i="51"/>
  <c r="L15" i="51"/>
  <c r="K15" i="51"/>
  <c r="L12" i="51"/>
  <c r="K12" i="51"/>
  <c r="L16" i="51"/>
  <c r="K16" i="51"/>
  <c r="I22" i="22" l="1"/>
  <c r="J22" i="22" s="1"/>
  <c r="I21" i="22"/>
  <c r="J21" i="22" s="1"/>
  <c r="I20" i="22"/>
  <c r="J20" i="22" s="1"/>
  <c r="I19" i="22"/>
  <c r="J19" i="22" s="1"/>
  <c r="L19" i="22" s="1"/>
  <c r="I18" i="22"/>
  <c r="J18" i="22" s="1"/>
  <c r="L18" i="22" s="1"/>
  <c r="I17" i="22"/>
  <c r="J17" i="22" s="1"/>
  <c r="L17" i="22" s="1"/>
  <c r="J16" i="22"/>
  <c r="L16" i="22" s="1"/>
  <c r="I16" i="22"/>
  <c r="I15" i="22"/>
  <c r="J15" i="22" s="1"/>
  <c r="L15" i="22" s="1"/>
  <c r="J14" i="22"/>
  <c r="L14" i="22" s="1"/>
  <c r="I14" i="22"/>
  <c r="I13" i="22"/>
  <c r="J13" i="22" s="1"/>
  <c r="L13" i="22" s="1"/>
  <c r="J12" i="22"/>
  <c r="L12" i="22" s="1"/>
  <c r="I12" i="22"/>
  <c r="I11" i="22"/>
  <c r="J11" i="22" s="1"/>
  <c r="L11" i="22" s="1"/>
  <c r="J10" i="22"/>
  <c r="L10" i="22" s="1"/>
  <c r="I10" i="22"/>
  <c r="I9" i="22"/>
  <c r="J9" i="22" s="1"/>
  <c r="L9" i="22" s="1"/>
  <c r="J8" i="22"/>
  <c r="L8" i="22" s="1"/>
  <c r="I8" i="22"/>
  <c r="L20" i="22" l="1"/>
  <c r="K20" i="22"/>
  <c r="L21" i="22"/>
  <c r="K21" i="22"/>
  <c r="L22" i="22"/>
  <c r="K22" i="22"/>
  <c r="K8" i="22"/>
  <c r="K9" i="22"/>
  <c r="K10" i="22"/>
  <c r="K11" i="22"/>
  <c r="K12" i="22"/>
  <c r="K13" i="22"/>
  <c r="K14" i="22"/>
  <c r="K15" i="22"/>
  <c r="K16" i="22"/>
  <c r="I49" i="34" l="1"/>
  <c r="J49" i="34" s="1"/>
  <c r="I48" i="34"/>
  <c r="J48" i="34" s="1"/>
  <c r="I47" i="34"/>
  <c r="J47" i="34" s="1"/>
  <c r="I46" i="34"/>
  <c r="J46" i="34" s="1"/>
  <c r="I45" i="34"/>
  <c r="J45" i="34" s="1"/>
  <c r="I44" i="34"/>
  <c r="J44" i="34" s="1"/>
  <c r="I43" i="34"/>
  <c r="J43" i="34" s="1"/>
  <c r="I42" i="34"/>
  <c r="J42" i="34" s="1"/>
  <c r="I41" i="34"/>
  <c r="J41" i="34" s="1"/>
  <c r="I40" i="34"/>
  <c r="J40" i="34" s="1"/>
  <c r="I39" i="34"/>
  <c r="J39" i="34" s="1"/>
  <c r="I38" i="34"/>
  <c r="J38" i="34" s="1"/>
  <c r="I37" i="34"/>
  <c r="J37" i="34" s="1"/>
  <c r="I36" i="34"/>
  <c r="J36" i="34" s="1"/>
  <c r="I35" i="34"/>
  <c r="J35" i="34" s="1"/>
  <c r="I34" i="34"/>
  <c r="J34" i="34" s="1"/>
  <c r="I33" i="34"/>
  <c r="J33" i="34" s="1"/>
  <c r="I32" i="34"/>
  <c r="J32" i="34" s="1"/>
  <c r="I31" i="34"/>
  <c r="J31" i="34" s="1"/>
  <c r="I30" i="34"/>
  <c r="J30" i="34" s="1"/>
  <c r="I29" i="34"/>
  <c r="J29" i="34" s="1"/>
  <c r="I28" i="34"/>
  <c r="J28" i="34" s="1"/>
  <c r="I27" i="34"/>
  <c r="J27" i="34" s="1"/>
  <c r="I26" i="34"/>
  <c r="J26" i="34" s="1"/>
  <c r="I25" i="34"/>
  <c r="J25" i="34" s="1"/>
  <c r="I24" i="34"/>
  <c r="J24" i="34" s="1"/>
  <c r="I23" i="34"/>
  <c r="J23" i="34" s="1"/>
  <c r="I22" i="34"/>
  <c r="J22" i="34" s="1"/>
  <c r="I21" i="34"/>
  <c r="J21" i="34" s="1"/>
  <c r="I20" i="34"/>
  <c r="J20" i="34" s="1"/>
  <c r="K20" i="34" s="1"/>
  <c r="I19" i="34"/>
  <c r="J19" i="34" s="1"/>
  <c r="I18" i="34"/>
  <c r="J18" i="34" s="1"/>
  <c r="I17" i="34"/>
  <c r="J17" i="34" s="1"/>
  <c r="I16" i="34"/>
  <c r="J16" i="34" s="1"/>
  <c r="K16" i="34" s="1"/>
  <c r="I15" i="34"/>
  <c r="J15" i="34" s="1"/>
  <c r="I14" i="34"/>
  <c r="J14" i="34" s="1"/>
  <c r="I13" i="34"/>
  <c r="J13" i="34" s="1"/>
  <c r="I12" i="34"/>
  <c r="J12" i="34" s="1"/>
  <c r="K12" i="34" s="1"/>
  <c r="I11" i="34"/>
  <c r="J11" i="34" s="1"/>
  <c r="I10" i="34"/>
  <c r="J10" i="34" s="1"/>
  <c r="I9" i="34"/>
  <c r="J9" i="34" s="1"/>
  <c r="I8" i="34"/>
  <c r="J8" i="34" s="1"/>
  <c r="K8" i="34" s="1"/>
  <c r="K31" i="34" l="1"/>
  <c r="L31" i="34"/>
  <c r="K10" i="34"/>
  <c r="L10" i="34"/>
  <c r="K11" i="34"/>
  <c r="L11" i="34"/>
  <c r="K17" i="34"/>
  <c r="L17" i="34"/>
  <c r="K18" i="34"/>
  <c r="L18" i="34"/>
  <c r="K21" i="34"/>
  <c r="L21" i="34"/>
  <c r="K13" i="34"/>
  <c r="L13" i="34"/>
  <c r="K14" i="34"/>
  <c r="L14" i="34"/>
  <c r="K15" i="34"/>
  <c r="L15" i="34"/>
  <c r="K9" i="34"/>
  <c r="L9" i="34"/>
  <c r="K19" i="34"/>
  <c r="L19" i="34"/>
  <c r="K22" i="34"/>
  <c r="L22" i="34"/>
  <c r="L8" i="34"/>
  <c r="L12" i="34"/>
  <c r="L16" i="34"/>
  <c r="L20" i="34"/>
  <c r="L34" i="34"/>
  <c r="K34" i="34"/>
  <c r="L35" i="34"/>
  <c r="K35" i="34"/>
  <c r="L39" i="34"/>
  <c r="K39" i="34"/>
  <c r="L43" i="34"/>
  <c r="K43" i="34"/>
  <c r="L47" i="34"/>
  <c r="K47" i="34"/>
  <c r="K27" i="34"/>
  <c r="L27" i="34"/>
  <c r="L38" i="34"/>
  <c r="K38" i="34"/>
  <c r="L46" i="34"/>
  <c r="K46" i="34"/>
  <c r="K28" i="34"/>
  <c r="L28" i="34"/>
  <c r="K24" i="34"/>
  <c r="L24" i="34"/>
  <c r="L32" i="34"/>
  <c r="K32" i="34"/>
  <c r="L36" i="34"/>
  <c r="K36" i="34"/>
  <c r="L40" i="34"/>
  <c r="K40" i="34"/>
  <c r="L44" i="34"/>
  <c r="K44" i="34"/>
  <c r="L48" i="34"/>
  <c r="K48" i="34"/>
  <c r="K30" i="34"/>
  <c r="L30" i="34"/>
  <c r="L42" i="34"/>
  <c r="K42" i="34"/>
  <c r="K23" i="34"/>
  <c r="L23" i="34"/>
  <c r="K25" i="34"/>
  <c r="L25" i="34"/>
  <c r="K26" i="34"/>
  <c r="L26" i="34"/>
  <c r="K29" i="34"/>
  <c r="L29" i="34"/>
  <c r="L33" i="34"/>
  <c r="K33" i="34"/>
  <c r="L37" i="34"/>
  <c r="K37" i="34"/>
  <c r="L41" i="34"/>
  <c r="K41" i="34"/>
  <c r="L45" i="34"/>
  <c r="K45" i="34"/>
  <c r="L49" i="34"/>
  <c r="K49" i="34"/>
  <c r="N50" i="34" l="1"/>
  <c r="E18" i="33" s="1"/>
  <c r="L50" i="34"/>
  <c r="B18" i="33" s="1"/>
  <c r="B24" i="33" s="1"/>
  <c r="I11" i="6"/>
  <c r="J11" i="6" s="1"/>
  <c r="I10" i="6"/>
  <c r="J10" i="6" s="1"/>
  <c r="I9" i="6"/>
  <c r="J9" i="6" s="1"/>
  <c r="L9" i="6" s="1"/>
  <c r="J8" i="6"/>
  <c r="L8" i="6" s="1"/>
  <c r="I8" i="6"/>
  <c r="K10" i="6" l="1"/>
  <c r="L10" i="6"/>
  <c r="K11" i="6"/>
  <c r="L11" i="6"/>
  <c r="I38" i="13" l="1"/>
  <c r="J38" i="13" s="1"/>
  <c r="L38" i="13" s="1"/>
  <c r="I37" i="13"/>
  <c r="J37" i="13" s="1"/>
  <c r="L37" i="13" s="1"/>
  <c r="I36" i="13"/>
  <c r="J36" i="13" s="1"/>
  <c r="L36" i="13" s="1"/>
  <c r="I35" i="13"/>
  <c r="J35" i="13" s="1"/>
  <c r="L35" i="13" s="1"/>
  <c r="I34" i="13"/>
  <c r="J34" i="13" s="1"/>
  <c r="L34" i="13" s="1"/>
  <c r="I33" i="13"/>
  <c r="J33" i="13" s="1"/>
  <c r="L33" i="13" s="1"/>
  <c r="I32" i="13"/>
  <c r="J32" i="13" s="1"/>
  <c r="L32" i="13" s="1"/>
  <c r="I31" i="13"/>
  <c r="J31" i="13" s="1"/>
  <c r="K31" i="13" s="1"/>
  <c r="I30" i="13"/>
  <c r="J30" i="13" s="1"/>
  <c r="L30" i="13" s="1"/>
  <c r="I29" i="13"/>
  <c r="J29" i="13" s="1"/>
  <c r="L29" i="13" s="1"/>
  <c r="I28" i="13"/>
  <c r="J28" i="13" s="1"/>
  <c r="L28" i="13" s="1"/>
  <c r="I27" i="13"/>
  <c r="J27" i="13" s="1"/>
  <c r="L27" i="13" s="1"/>
  <c r="I26" i="13"/>
  <c r="J26" i="13" s="1"/>
  <c r="L26" i="13" s="1"/>
  <c r="I25" i="13"/>
  <c r="J25" i="13" s="1"/>
  <c r="L25" i="13" s="1"/>
  <c r="I24" i="13"/>
  <c r="J24" i="13" s="1"/>
  <c r="L24" i="13" s="1"/>
  <c r="I23" i="13"/>
  <c r="J23" i="13" s="1"/>
  <c r="L23" i="13" s="1"/>
  <c r="I22" i="13"/>
  <c r="J22" i="13" s="1"/>
  <c r="L22" i="13" s="1"/>
  <c r="I21" i="13"/>
  <c r="J21" i="13" s="1"/>
  <c r="L21" i="13" s="1"/>
  <c r="I20" i="13"/>
  <c r="J20" i="13" s="1"/>
  <c r="L20" i="13" s="1"/>
  <c r="I19" i="13"/>
  <c r="J19" i="13" s="1"/>
  <c r="L19" i="13" s="1"/>
  <c r="I18" i="13"/>
  <c r="J18" i="13" s="1"/>
  <c r="L18" i="13" s="1"/>
  <c r="I17" i="13"/>
  <c r="J17" i="13" s="1"/>
  <c r="L17" i="13" s="1"/>
  <c r="I16" i="13"/>
  <c r="J16" i="13" s="1"/>
  <c r="L16" i="13" s="1"/>
  <c r="I15" i="13"/>
  <c r="J15" i="13" s="1"/>
  <c r="L15" i="13" s="1"/>
  <c r="I14" i="13"/>
  <c r="J14" i="13" s="1"/>
  <c r="K14" i="13" s="1"/>
  <c r="I13" i="13"/>
  <c r="J13" i="13" s="1"/>
  <c r="I12" i="13"/>
  <c r="J12" i="13" s="1"/>
  <c r="I11" i="13"/>
  <c r="J11" i="13" s="1"/>
  <c r="I10" i="13"/>
  <c r="J10" i="13" s="1"/>
  <c r="I9" i="13"/>
  <c r="J9" i="13" s="1"/>
  <c r="I8" i="13"/>
  <c r="J8" i="13" s="1"/>
  <c r="K11" i="13" l="1"/>
  <c r="L11" i="13"/>
  <c r="K8" i="13"/>
  <c r="L8" i="13"/>
  <c r="K12" i="13"/>
  <c r="L12" i="13"/>
  <c r="K9" i="13"/>
  <c r="L9" i="13"/>
  <c r="K13" i="13"/>
  <c r="L13" i="13"/>
  <c r="K10" i="13"/>
  <c r="L10" i="13"/>
  <c r="K15" i="13"/>
  <c r="K17" i="13"/>
  <c r="K29" i="13"/>
  <c r="K22" i="13"/>
  <c r="K26" i="13"/>
  <c r="K27" i="13"/>
  <c r="K16" i="13"/>
  <c r="K18" i="13"/>
  <c r="K21" i="13"/>
  <c r="K25" i="13"/>
  <c r="K30" i="13"/>
  <c r="K36" i="13"/>
  <c r="K19" i="13"/>
  <c r="K23" i="13"/>
  <c r="K32" i="13"/>
  <c r="K37" i="13"/>
  <c r="K20" i="13"/>
  <c r="K24" i="13"/>
  <c r="K28" i="13"/>
  <c r="K38" i="13"/>
  <c r="I25" i="7" l="1"/>
  <c r="J25" i="7" s="1"/>
  <c r="L25" i="7" s="1"/>
  <c r="I24" i="7"/>
  <c r="J24" i="7" s="1"/>
  <c r="I23" i="7"/>
  <c r="J23" i="7" s="1"/>
  <c r="L23" i="7" s="1"/>
  <c r="I22" i="7"/>
  <c r="J22" i="7" s="1"/>
  <c r="I21" i="7"/>
  <c r="J21" i="7" s="1"/>
  <c r="K21" i="7" s="1"/>
  <c r="I20" i="7"/>
  <c r="J20" i="7" s="1"/>
  <c r="J19" i="7"/>
  <c r="I19" i="7"/>
  <c r="I18" i="7"/>
  <c r="J18" i="7" s="1"/>
  <c r="L18" i="7" s="1"/>
  <c r="I17" i="7"/>
  <c r="J17" i="7" s="1"/>
  <c r="I16" i="7"/>
  <c r="J16" i="7" s="1"/>
  <c r="I15" i="7"/>
  <c r="J15" i="7" s="1"/>
  <c r="I14" i="7"/>
  <c r="J14" i="7" s="1"/>
  <c r="I13" i="7"/>
  <c r="J13" i="7" s="1"/>
  <c r="I12" i="7"/>
  <c r="J12" i="7" s="1"/>
  <c r="I11" i="7"/>
  <c r="J11" i="7" s="1"/>
  <c r="I10" i="7"/>
  <c r="J10" i="7" s="1"/>
  <c r="I9" i="7"/>
  <c r="J9" i="7" s="1"/>
  <c r="I8" i="7"/>
  <c r="J8" i="7" s="1"/>
  <c r="L8" i="7" l="1"/>
  <c r="K8" i="7"/>
  <c r="L16" i="7"/>
  <c r="K16" i="7"/>
  <c r="L9" i="7"/>
  <c r="K9" i="7"/>
  <c r="L13" i="7"/>
  <c r="K13" i="7"/>
  <c r="L17" i="7"/>
  <c r="K17" i="7"/>
  <c r="K20" i="7"/>
  <c r="L20" i="7"/>
  <c r="L10" i="7"/>
  <c r="K10" i="7"/>
  <c r="L14" i="7"/>
  <c r="K14" i="7"/>
  <c r="L12" i="7"/>
  <c r="K12" i="7"/>
  <c r="L11" i="7"/>
  <c r="K11" i="7"/>
  <c r="L15" i="7"/>
  <c r="K15" i="7"/>
  <c r="L22" i="7"/>
  <c r="K22" i="7"/>
  <c r="I19" i="17" l="1"/>
  <c r="J19" i="17" s="1"/>
  <c r="L19" i="17" s="1"/>
  <c r="I18" i="17"/>
  <c r="J18" i="17" s="1"/>
  <c r="L18" i="17" s="1"/>
  <c r="I17" i="17"/>
  <c r="J17" i="17" s="1"/>
  <c r="L17" i="17" s="1"/>
  <c r="I16" i="17"/>
  <c r="J16" i="17" s="1"/>
  <c r="L16" i="17" s="1"/>
  <c r="I15" i="17"/>
  <c r="J15" i="17" s="1"/>
  <c r="I14" i="17"/>
  <c r="J14" i="17" s="1"/>
  <c r="I13" i="17"/>
  <c r="J13" i="17" s="1"/>
  <c r="L13" i="17" s="1"/>
  <c r="I12" i="17"/>
  <c r="J12" i="17" s="1"/>
  <c r="L12" i="17" s="1"/>
  <c r="I11" i="17"/>
  <c r="J11" i="17" s="1"/>
  <c r="L11" i="17" s="1"/>
  <c r="I10" i="17"/>
  <c r="J10" i="17" s="1"/>
  <c r="L10" i="17" s="1"/>
  <c r="I9" i="17"/>
  <c r="J9" i="17" s="1"/>
  <c r="L9" i="17" s="1"/>
  <c r="I8" i="17"/>
  <c r="J8" i="17" s="1"/>
  <c r="L8" i="17" s="1"/>
  <c r="L14" i="17" l="1"/>
  <c r="K14" i="17"/>
  <c r="L15" i="17"/>
  <c r="K15" i="17"/>
  <c r="I39" i="36" l="1"/>
  <c r="J39" i="36" s="1"/>
  <c r="I38" i="36"/>
  <c r="J38" i="36" s="1"/>
  <c r="I37" i="36"/>
  <c r="J37" i="36" s="1"/>
  <c r="I36" i="36"/>
  <c r="J36" i="36" s="1"/>
  <c r="I35" i="36"/>
  <c r="J35" i="36" s="1"/>
  <c r="I34" i="36"/>
  <c r="J34" i="36" s="1"/>
  <c r="I33" i="36"/>
  <c r="J33" i="36" s="1"/>
  <c r="I32" i="36"/>
  <c r="J32" i="36" s="1"/>
  <c r="I31" i="36"/>
  <c r="J31" i="36" s="1"/>
  <c r="I30" i="36"/>
  <c r="J30" i="36" s="1"/>
  <c r="I29" i="36"/>
  <c r="J29" i="36" s="1"/>
  <c r="I28" i="36"/>
  <c r="J28" i="36" s="1"/>
  <c r="I27" i="36"/>
  <c r="J27" i="36" s="1"/>
  <c r="I26" i="36"/>
  <c r="J26" i="36" s="1"/>
  <c r="I25" i="36"/>
  <c r="J25" i="36" s="1"/>
  <c r="I24" i="36"/>
  <c r="J24" i="36" s="1"/>
  <c r="I23" i="36"/>
  <c r="J23" i="36" s="1"/>
  <c r="I22" i="36"/>
  <c r="J22" i="36" s="1"/>
  <c r="L22" i="36" s="1"/>
  <c r="I21" i="36"/>
  <c r="J21" i="36" s="1"/>
  <c r="L21" i="36" s="1"/>
  <c r="J20" i="36"/>
  <c r="L20" i="36" s="1"/>
  <c r="I20" i="36"/>
  <c r="I19" i="36"/>
  <c r="J19" i="36" s="1"/>
  <c r="I18" i="36"/>
  <c r="J18" i="36" s="1"/>
  <c r="I17" i="36"/>
  <c r="J17" i="36" s="1"/>
  <c r="I16" i="36"/>
  <c r="J16" i="36" s="1"/>
  <c r="I15" i="36"/>
  <c r="J15" i="36" s="1"/>
  <c r="I14" i="36"/>
  <c r="J14" i="36" s="1"/>
  <c r="I13" i="36"/>
  <c r="J13" i="36" s="1"/>
  <c r="L13" i="36" s="1"/>
  <c r="I12" i="36"/>
  <c r="J12" i="36" s="1"/>
  <c r="L12" i="36" s="1"/>
  <c r="I11" i="36"/>
  <c r="J11" i="36" s="1"/>
  <c r="L11" i="36" s="1"/>
  <c r="I10" i="36"/>
  <c r="J10" i="36" s="1"/>
  <c r="L10" i="36" s="1"/>
  <c r="I9" i="36"/>
  <c r="J9" i="36" s="1"/>
  <c r="L9" i="36" s="1"/>
  <c r="I8" i="36"/>
  <c r="J8" i="36" s="1"/>
  <c r="L8" i="36" s="1"/>
  <c r="L17" i="36" l="1"/>
  <c r="K17" i="36"/>
  <c r="L14" i="36"/>
  <c r="K14" i="36"/>
  <c r="L18" i="36"/>
  <c r="K18" i="36"/>
  <c r="L15" i="36"/>
  <c r="K15" i="36"/>
  <c r="L19" i="36"/>
  <c r="K19" i="36"/>
  <c r="L16" i="36"/>
  <c r="K16" i="36"/>
  <c r="L26" i="36"/>
  <c r="K26" i="36"/>
  <c r="L34" i="36"/>
  <c r="K34" i="36"/>
  <c r="L24" i="36"/>
  <c r="K24" i="36"/>
  <c r="L28" i="36"/>
  <c r="K28" i="36"/>
  <c r="L32" i="36"/>
  <c r="K32" i="36"/>
  <c r="L36" i="36"/>
  <c r="K36" i="36"/>
  <c r="L25" i="36"/>
  <c r="K25" i="36"/>
  <c r="L29" i="36"/>
  <c r="K29" i="36"/>
  <c r="L33" i="36"/>
  <c r="K33" i="36"/>
  <c r="L37" i="36"/>
  <c r="K37" i="36"/>
  <c r="L30" i="36"/>
  <c r="K30" i="36"/>
  <c r="L38" i="36"/>
  <c r="K38" i="36"/>
  <c r="L23" i="36"/>
  <c r="K23" i="36"/>
  <c r="L27" i="36"/>
  <c r="K27" i="36"/>
  <c r="L31" i="36"/>
  <c r="K31" i="36"/>
  <c r="L35" i="36"/>
  <c r="K35" i="36"/>
  <c r="L39" i="36"/>
  <c r="K39" i="36"/>
  <c r="I35" i="47" l="1"/>
  <c r="J35" i="47" s="1"/>
  <c r="I34" i="47"/>
  <c r="J34" i="47" s="1"/>
  <c r="I33" i="47"/>
  <c r="J33" i="47" s="1"/>
  <c r="L33" i="47" s="1"/>
  <c r="I32" i="47"/>
  <c r="J32" i="47" s="1"/>
  <c r="L32" i="47" s="1"/>
  <c r="I31" i="47"/>
  <c r="J31" i="47" s="1"/>
  <c r="L31" i="47" s="1"/>
  <c r="I30" i="47"/>
  <c r="J30" i="47" s="1"/>
  <c r="I29" i="47"/>
  <c r="J29" i="47" s="1"/>
  <c r="K29" i="47" s="1"/>
  <c r="I28" i="47"/>
  <c r="J28" i="47" s="1"/>
  <c r="I27" i="47"/>
  <c r="J27" i="47" s="1"/>
  <c r="I26" i="47"/>
  <c r="J26" i="47" s="1"/>
  <c r="I25" i="47"/>
  <c r="J25" i="47" s="1"/>
  <c r="L25" i="47" s="1"/>
  <c r="I24" i="47"/>
  <c r="J24" i="47" s="1"/>
  <c r="L24" i="47" s="1"/>
  <c r="I23" i="47"/>
  <c r="J23" i="47" s="1"/>
  <c r="L23" i="47" s="1"/>
  <c r="I22" i="47"/>
  <c r="J22" i="47" s="1"/>
  <c r="L22" i="47" s="1"/>
  <c r="I21" i="47"/>
  <c r="J21" i="47" s="1"/>
  <c r="L21" i="47" s="1"/>
  <c r="I20" i="47"/>
  <c r="J20" i="47" s="1"/>
  <c r="L20" i="47" s="1"/>
  <c r="I19" i="47"/>
  <c r="J19" i="47" s="1"/>
  <c r="L19" i="47" s="1"/>
  <c r="I18" i="47"/>
  <c r="J18" i="47" s="1"/>
  <c r="L18" i="47" s="1"/>
  <c r="I17" i="47"/>
  <c r="J17" i="47" s="1"/>
  <c r="L17" i="47" s="1"/>
  <c r="I16" i="47"/>
  <c r="J16" i="47" s="1"/>
  <c r="L16" i="47" s="1"/>
  <c r="I15" i="47"/>
  <c r="J15" i="47" s="1"/>
  <c r="L15" i="47" s="1"/>
  <c r="I14" i="47"/>
  <c r="J14" i="47" s="1"/>
  <c r="L14" i="47" s="1"/>
  <c r="I13" i="47"/>
  <c r="J13" i="47" s="1"/>
  <c r="L13" i="47" s="1"/>
  <c r="I12" i="47"/>
  <c r="J12" i="47" s="1"/>
  <c r="L12" i="47" s="1"/>
  <c r="I11" i="47"/>
  <c r="J11" i="47" s="1"/>
  <c r="L11" i="47" s="1"/>
  <c r="I10" i="47"/>
  <c r="J10" i="47" s="1"/>
  <c r="L10" i="47" s="1"/>
  <c r="I9" i="47"/>
  <c r="J9" i="47" s="1"/>
  <c r="L9" i="47" s="1"/>
  <c r="I8" i="47"/>
  <c r="J8" i="47" s="1"/>
  <c r="L8" i="47" s="1"/>
  <c r="K28" i="47" l="1"/>
  <c r="L28" i="47"/>
  <c r="K30" i="47"/>
  <c r="L30" i="47"/>
  <c r="K26" i="47"/>
  <c r="L26" i="47"/>
  <c r="K27" i="47"/>
  <c r="L27" i="47"/>
  <c r="L29" i="47"/>
  <c r="L34" i="47"/>
  <c r="K34" i="47"/>
  <c r="L35" i="47"/>
  <c r="K35" i="47"/>
  <c r="K14" i="47"/>
  <c r="K15" i="47"/>
  <c r="K16" i="47"/>
  <c r="K17" i="47"/>
  <c r="K18" i="47"/>
  <c r="K19" i="47"/>
  <c r="I48" i="21" l="1"/>
  <c r="J48" i="21" s="1"/>
  <c r="I47" i="21"/>
  <c r="J47" i="21" s="1"/>
  <c r="I46" i="21"/>
  <c r="J46" i="21" s="1"/>
  <c r="L46" i="21" s="1"/>
  <c r="I45" i="21"/>
  <c r="J45" i="21" s="1"/>
  <c r="L45" i="21" s="1"/>
  <c r="I44" i="21"/>
  <c r="J44" i="21" s="1"/>
  <c r="L44" i="21" s="1"/>
  <c r="I43" i="21"/>
  <c r="J43" i="21" s="1"/>
  <c r="L43" i="21" s="1"/>
  <c r="I42" i="21"/>
  <c r="J42" i="21" s="1"/>
  <c r="L42" i="21" s="1"/>
  <c r="I41" i="21"/>
  <c r="J41" i="21" s="1"/>
  <c r="L41" i="21" s="1"/>
  <c r="I40" i="21"/>
  <c r="J40" i="21" s="1"/>
  <c r="L40" i="21" s="1"/>
  <c r="I39" i="21"/>
  <c r="J39" i="21" s="1"/>
  <c r="L39" i="21" s="1"/>
  <c r="I38" i="21"/>
  <c r="J38" i="21" s="1"/>
  <c r="L38" i="21" s="1"/>
  <c r="I37" i="21"/>
  <c r="J37" i="21" s="1"/>
  <c r="I36" i="21"/>
  <c r="J36" i="21" s="1"/>
  <c r="I35" i="21"/>
  <c r="J35" i="21" s="1"/>
  <c r="I34" i="21"/>
  <c r="J34" i="21" s="1"/>
  <c r="L34" i="21" s="1"/>
  <c r="I33" i="21"/>
  <c r="J33" i="21" s="1"/>
  <c r="L33" i="21" s="1"/>
  <c r="I32" i="21"/>
  <c r="J32" i="21" s="1"/>
  <c r="L32" i="21" s="1"/>
  <c r="I31" i="21"/>
  <c r="J31" i="21" s="1"/>
  <c r="L31" i="21" s="1"/>
  <c r="I30" i="21"/>
  <c r="J30" i="21" s="1"/>
  <c r="L30" i="21" s="1"/>
  <c r="I29" i="21"/>
  <c r="J29" i="21" s="1"/>
  <c r="L29" i="21" s="1"/>
  <c r="I28" i="21"/>
  <c r="J28" i="21" s="1"/>
  <c r="L28" i="21" s="1"/>
  <c r="I27" i="21"/>
  <c r="J27" i="21" s="1"/>
  <c r="L27" i="21" s="1"/>
  <c r="I26" i="21"/>
  <c r="J26" i="21" s="1"/>
  <c r="L26" i="21" s="1"/>
  <c r="I25" i="21"/>
  <c r="J25" i="21" s="1"/>
  <c r="I24" i="21"/>
  <c r="J24" i="21" s="1"/>
  <c r="K24" i="21" s="1"/>
  <c r="I23" i="21"/>
  <c r="J23" i="21" s="1"/>
  <c r="K23" i="21" s="1"/>
  <c r="I22" i="21"/>
  <c r="J22" i="21" s="1"/>
  <c r="L22" i="21" s="1"/>
  <c r="I21" i="21"/>
  <c r="J21" i="21" s="1"/>
  <c r="L21" i="21" s="1"/>
  <c r="I20" i="21"/>
  <c r="J20" i="21" s="1"/>
  <c r="L20" i="21" s="1"/>
  <c r="I19" i="21"/>
  <c r="J19" i="21" s="1"/>
  <c r="L19" i="21" s="1"/>
  <c r="I18" i="21"/>
  <c r="J18" i="21" s="1"/>
  <c r="L18" i="21" s="1"/>
  <c r="I17" i="21"/>
  <c r="J17" i="21" s="1"/>
  <c r="L17" i="21" s="1"/>
  <c r="I16" i="21"/>
  <c r="J16" i="21" s="1"/>
  <c r="L16" i="21" s="1"/>
  <c r="I15" i="21"/>
  <c r="J15" i="21" s="1"/>
  <c r="L15" i="21" s="1"/>
  <c r="I14" i="21"/>
  <c r="J14" i="21" s="1"/>
  <c r="L14" i="21" s="1"/>
  <c r="I13" i="21"/>
  <c r="J13" i="21" s="1"/>
  <c r="K13" i="21" s="1"/>
  <c r="I12" i="21"/>
  <c r="J12" i="21" s="1"/>
  <c r="K12" i="21" s="1"/>
  <c r="I11" i="21"/>
  <c r="J11" i="21" s="1"/>
  <c r="L11" i="21" s="1"/>
  <c r="I10" i="21"/>
  <c r="J10" i="21" s="1"/>
  <c r="L10" i="21" s="1"/>
  <c r="I9" i="21"/>
  <c r="J9" i="21" s="1"/>
  <c r="K9" i="21" s="1"/>
  <c r="I8" i="21"/>
  <c r="J8" i="21" s="1"/>
  <c r="K8" i="21" s="1"/>
  <c r="L8" i="21" l="1"/>
  <c r="L12" i="21"/>
  <c r="L25" i="21"/>
  <c r="K25" i="21"/>
  <c r="K29" i="21"/>
  <c r="L13" i="21"/>
  <c r="L9" i="21"/>
  <c r="L37" i="21"/>
  <c r="K37" i="21"/>
  <c r="L35" i="21"/>
  <c r="K35" i="21"/>
  <c r="L36" i="21"/>
  <c r="K36" i="21"/>
  <c r="K11" i="21"/>
  <c r="K28" i="21"/>
  <c r="K38" i="21"/>
  <c r="K40" i="21"/>
  <c r="L47" i="21"/>
  <c r="K47" i="21"/>
  <c r="K10" i="21"/>
  <c r="K27" i="21"/>
  <c r="K31" i="21"/>
  <c r="L48" i="21"/>
  <c r="K48" i="21"/>
  <c r="K26" i="21"/>
  <c r="K30" i="21"/>
  <c r="K39" i="21"/>
  <c r="I51" i="16" l="1"/>
  <c r="J51" i="16" s="1"/>
  <c r="L51" i="16" s="1"/>
  <c r="I50" i="16"/>
  <c r="J50" i="16" s="1"/>
  <c r="L50" i="16" s="1"/>
  <c r="I49" i="16"/>
  <c r="J49" i="16" s="1"/>
  <c r="L49" i="16" s="1"/>
  <c r="I48" i="16"/>
  <c r="J48" i="16" s="1"/>
  <c r="I47" i="16"/>
  <c r="J47" i="16" s="1"/>
  <c r="L47" i="16" s="1"/>
  <c r="I46" i="16"/>
  <c r="J46" i="16" s="1"/>
  <c r="L46" i="16" s="1"/>
  <c r="I45" i="16"/>
  <c r="J45" i="16" s="1"/>
  <c r="L45" i="16" s="1"/>
  <c r="I44" i="16"/>
  <c r="J44" i="16" s="1"/>
  <c r="L44" i="16" s="1"/>
  <c r="I43" i="16"/>
  <c r="J43" i="16" s="1"/>
  <c r="L43" i="16" s="1"/>
  <c r="I42" i="16"/>
  <c r="J42" i="16" s="1"/>
  <c r="I41" i="16"/>
  <c r="J41" i="16" s="1"/>
  <c r="I40" i="16"/>
  <c r="J40" i="16" s="1"/>
  <c r="L40" i="16" s="1"/>
  <c r="I39" i="16"/>
  <c r="J39" i="16" s="1"/>
  <c r="I38" i="16"/>
  <c r="J38" i="16" s="1"/>
  <c r="L38" i="16" s="1"/>
  <c r="I37" i="16"/>
  <c r="J37" i="16" s="1"/>
  <c r="L37" i="16" s="1"/>
  <c r="I36" i="16"/>
  <c r="J36" i="16" s="1"/>
  <c r="L36" i="16" s="1"/>
  <c r="I35" i="16"/>
  <c r="J35" i="16" s="1"/>
  <c r="L35" i="16" s="1"/>
  <c r="I34" i="16"/>
  <c r="J34" i="16" s="1"/>
  <c r="L34" i="16" s="1"/>
  <c r="I33" i="16"/>
  <c r="J33" i="16" s="1"/>
  <c r="L33" i="16" s="1"/>
  <c r="I32" i="16"/>
  <c r="J32" i="16" s="1"/>
  <c r="L32" i="16" s="1"/>
  <c r="I31" i="16"/>
  <c r="J31" i="16" s="1"/>
  <c r="L31" i="16" s="1"/>
  <c r="I30" i="16"/>
  <c r="J30" i="16" s="1"/>
  <c r="L30" i="16" s="1"/>
  <c r="I29" i="16"/>
  <c r="J29" i="16" s="1"/>
  <c r="L29" i="16" s="1"/>
  <c r="I28" i="16"/>
  <c r="J28" i="16" s="1"/>
  <c r="L28" i="16" s="1"/>
  <c r="I27" i="16"/>
  <c r="J27" i="16" s="1"/>
  <c r="L27" i="16" s="1"/>
  <c r="I26" i="16"/>
  <c r="J26" i="16" s="1"/>
  <c r="L26" i="16" s="1"/>
  <c r="I25" i="16"/>
  <c r="J25" i="16" s="1"/>
  <c r="L25" i="16" s="1"/>
  <c r="I24" i="16"/>
  <c r="J24" i="16" s="1"/>
  <c r="L24" i="16" s="1"/>
  <c r="I23" i="16"/>
  <c r="J23" i="16" s="1"/>
  <c r="L23" i="16" s="1"/>
  <c r="I22" i="16"/>
  <c r="J22" i="16" s="1"/>
  <c r="L22" i="16" s="1"/>
  <c r="I21" i="16"/>
  <c r="J21" i="16" s="1"/>
  <c r="L21" i="16" s="1"/>
  <c r="I20" i="16"/>
  <c r="J20" i="16" s="1"/>
  <c r="L20" i="16" s="1"/>
  <c r="I19" i="16"/>
  <c r="J19" i="16" s="1"/>
  <c r="L19" i="16" s="1"/>
  <c r="I18" i="16"/>
  <c r="J18" i="16" s="1"/>
  <c r="L18" i="16" s="1"/>
  <c r="I17" i="16"/>
  <c r="J17" i="16" s="1"/>
  <c r="L17" i="16" s="1"/>
  <c r="I16" i="16"/>
  <c r="J16" i="16" s="1"/>
  <c r="L16" i="16" s="1"/>
  <c r="I15" i="16"/>
  <c r="J15" i="16" s="1"/>
  <c r="L15" i="16" s="1"/>
  <c r="I14" i="16"/>
  <c r="J14" i="16" s="1"/>
  <c r="L14" i="16" s="1"/>
  <c r="I13" i="16"/>
  <c r="J13" i="16" s="1"/>
  <c r="L13" i="16" s="1"/>
  <c r="I12" i="16"/>
  <c r="J12" i="16" s="1"/>
  <c r="L12" i="16" s="1"/>
  <c r="I11" i="16"/>
  <c r="J11" i="16" s="1"/>
  <c r="L11" i="16" s="1"/>
  <c r="I10" i="16"/>
  <c r="J10" i="16" s="1"/>
  <c r="L10" i="16" s="1"/>
  <c r="I9" i="16"/>
  <c r="J9" i="16" s="1"/>
  <c r="L9" i="16" s="1"/>
  <c r="I8" i="16"/>
  <c r="J8" i="16" s="1"/>
  <c r="L8" i="16" s="1"/>
  <c r="I46" i="37" l="1"/>
  <c r="J46" i="37" s="1"/>
  <c r="L46" i="37" s="1"/>
  <c r="I45" i="37"/>
  <c r="J45" i="37" s="1"/>
  <c r="L45" i="37" s="1"/>
  <c r="I44" i="37"/>
  <c r="J44" i="37" s="1"/>
  <c r="L44" i="37" s="1"/>
  <c r="I43" i="37"/>
  <c r="J43" i="37" s="1"/>
  <c r="L43" i="37" s="1"/>
  <c r="I42" i="37"/>
  <c r="J42" i="37" s="1"/>
  <c r="L42" i="37" s="1"/>
  <c r="I41" i="37"/>
  <c r="J41" i="37" s="1"/>
  <c r="L41" i="37" s="1"/>
  <c r="I40" i="37"/>
  <c r="J40" i="37" s="1"/>
  <c r="I39" i="37"/>
  <c r="J39" i="37" s="1"/>
  <c r="L39" i="37" s="1"/>
  <c r="I38" i="37"/>
  <c r="J38" i="37" s="1"/>
  <c r="L38" i="37" s="1"/>
  <c r="I37" i="37"/>
  <c r="J37" i="37" s="1"/>
  <c r="L37" i="37" s="1"/>
  <c r="I36" i="37"/>
  <c r="J36" i="37" s="1"/>
  <c r="L36" i="37" s="1"/>
  <c r="I35" i="37"/>
  <c r="J35" i="37" s="1"/>
  <c r="L35" i="37" s="1"/>
  <c r="I34" i="37"/>
  <c r="J34" i="37" s="1"/>
  <c r="L34" i="37" s="1"/>
  <c r="I33" i="37"/>
  <c r="J33" i="37" s="1"/>
  <c r="L33" i="37" s="1"/>
  <c r="I32" i="37"/>
  <c r="J32" i="37" s="1"/>
  <c r="L32" i="37" s="1"/>
  <c r="I31" i="37"/>
  <c r="J31" i="37" s="1"/>
  <c r="L31" i="37" s="1"/>
  <c r="I30" i="37"/>
  <c r="J30" i="37" s="1"/>
  <c r="L30" i="37" s="1"/>
  <c r="I29" i="37"/>
  <c r="J29" i="37" s="1"/>
  <c r="I28" i="37"/>
  <c r="J28" i="37" s="1"/>
  <c r="I27" i="37"/>
  <c r="J27" i="37" s="1"/>
  <c r="L27" i="37" s="1"/>
  <c r="I26" i="37"/>
  <c r="J26" i="37" s="1"/>
  <c r="L26" i="37" s="1"/>
  <c r="I25" i="37"/>
  <c r="J25" i="37" s="1"/>
  <c r="L25" i="37" s="1"/>
  <c r="I24" i="37"/>
  <c r="J24" i="37" s="1"/>
  <c r="L24" i="37" s="1"/>
  <c r="I23" i="37"/>
  <c r="J23" i="37" s="1"/>
  <c r="L23" i="37" s="1"/>
  <c r="I22" i="37"/>
  <c r="J22" i="37" s="1"/>
  <c r="L22" i="37" s="1"/>
  <c r="I21" i="37"/>
  <c r="J21" i="37" s="1"/>
  <c r="L21" i="37" s="1"/>
  <c r="I20" i="37"/>
  <c r="J20" i="37" s="1"/>
  <c r="L20" i="37" s="1"/>
  <c r="I19" i="37"/>
  <c r="J19" i="37" s="1"/>
  <c r="L19" i="37" s="1"/>
  <c r="I18" i="37"/>
  <c r="J18" i="37" s="1"/>
  <c r="L18" i="37" s="1"/>
  <c r="I17" i="37"/>
  <c r="J17" i="37" s="1"/>
  <c r="I16" i="37"/>
  <c r="J16" i="37" s="1"/>
  <c r="L16" i="37" s="1"/>
  <c r="I15" i="37"/>
  <c r="J15" i="37" s="1"/>
  <c r="L15" i="37" s="1"/>
  <c r="I14" i="37"/>
  <c r="J14" i="37" s="1"/>
  <c r="I13" i="37"/>
  <c r="J13" i="37" s="1"/>
  <c r="L13" i="37" s="1"/>
  <c r="I12" i="37"/>
  <c r="J12" i="37" s="1"/>
  <c r="L12" i="37" s="1"/>
  <c r="I11" i="37"/>
  <c r="J11" i="37" s="1"/>
  <c r="L11" i="37" s="1"/>
  <c r="I10" i="37"/>
  <c r="J10" i="37" s="1"/>
  <c r="L10" i="37" s="1"/>
  <c r="I9" i="37"/>
  <c r="J9" i="37" s="1"/>
  <c r="L9" i="37" s="1"/>
  <c r="I8" i="37"/>
  <c r="J8" i="37" s="1"/>
  <c r="L8" i="37" s="1"/>
  <c r="L17" i="37" l="1"/>
  <c r="K17" i="37"/>
  <c r="L14" i="37"/>
  <c r="K14" i="37"/>
  <c r="L28" i="37"/>
  <c r="K28" i="37"/>
  <c r="L29" i="37"/>
  <c r="K29" i="37"/>
  <c r="L40" i="37"/>
  <c r="K40" i="37"/>
  <c r="I91" i="44" l="1"/>
  <c r="J91" i="44" s="1"/>
  <c r="L91" i="44" s="1"/>
  <c r="I90" i="44"/>
  <c r="J90" i="44" s="1"/>
  <c r="L90" i="44" s="1"/>
  <c r="I89" i="44"/>
  <c r="J89" i="44" s="1"/>
  <c r="L89" i="44" s="1"/>
  <c r="I88" i="44"/>
  <c r="J88" i="44" s="1"/>
  <c r="L88" i="44" s="1"/>
  <c r="I87" i="44"/>
  <c r="J87" i="44" s="1"/>
  <c r="L87" i="44" s="1"/>
  <c r="I86" i="44"/>
  <c r="J86" i="44" s="1"/>
  <c r="L86" i="44" s="1"/>
  <c r="I85" i="44"/>
  <c r="J85" i="44" s="1"/>
  <c r="L85" i="44" s="1"/>
  <c r="I84" i="44"/>
  <c r="J84" i="44" s="1"/>
  <c r="L84" i="44" s="1"/>
  <c r="I83" i="44"/>
  <c r="J83" i="44" s="1"/>
  <c r="L83" i="44" s="1"/>
  <c r="I82" i="44"/>
  <c r="J82" i="44" s="1"/>
  <c r="L82" i="44" s="1"/>
  <c r="I81" i="44"/>
  <c r="J81" i="44" s="1"/>
  <c r="L81" i="44" s="1"/>
  <c r="I80" i="44"/>
  <c r="J80" i="44" s="1"/>
  <c r="L80" i="44" s="1"/>
  <c r="I79" i="44"/>
  <c r="J79" i="44" s="1"/>
  <c r="L79" i="44" s="1"/>
  <c r="I78" i="44"/>
  <c r="J78" i="44" s="1"/>
  <c r="L78" i="44" s="1"/>
  <c r="I77" i="44"/>
  <c r="J77" i="44" s="1"/>
  <c r="L77" i="44" s="1"/>
  <c r="I76" i="44"/>
  <c r="J76" i="44" s="1"/>
  <c r="L76" i="44" s="1"/>
  <c r="I75" i="44"/>
  <c r="J75" i="44" s="1"/>
  <c r="L75" i="44" s="1"/>
  <c r="I74" i="44"/>
  <c r="J74" i="44" s="1"/>
  <c r="L74" i="44" s="1"/>
  <c r="I73" i="44"/>
  <c r="J73" i="44" s="1"/>
  <c r="L73" i="44" s="1"/>
  <c r="I72" i="44"/>
  <c r="J72" i="44" s="1"/>
  <c r="L72" i="44" s="1"/>
  <c r="I71" i="44"/>
  <c r="J71" i="44" s="1"/>
  <c r="I70" i="44"/>
  <c r="J70" i="44" s="1"/>
  <c r="I69" i="44"/>
  <c r="J69" i="44" s="1"/>
  <c r="I68" i="44"/>
  <c r="J68" i="44" s="1"/>
  <c r="I67" i="44"/>
  <c r="J67" i="44" s="1"/>
  <c r="I66" i="44"/>
  <c r="J66" i="44" s="1"/>
  <c r="L66" i="44" l="1"/>
  <c r="K66" i="44"/>
  <c r="L71" i="44"/>
  <c r="K71" i="44"/>
  <c r="L67" i="44"/>
  <c r="K67" i="44"/>
  <c r="L70" i="44"/>
  <c r="K70" i="44"/>
  <c r="L69" i="44"/>
  <c r="K69" i="44"/>
  <c r="L68" i="44"/>
  <c r="K68" i="44"/>
  <c r="I65" i="44" l="1"/>
  <c r="J65" i="44" s="1"/>
  <c r="I64" i="44"/>
  <c r="J64" i="44" s="1"/>
  <c r="I63" i="44"/>
  <c r="J63" i="44" s="1"/>
  <c r="I62" i="44"/>
  <c r="J62" i="44" s="1"/>
  <c r="L62" i="44" s="1"/>
  <c r="I61" i="44"/>
  <c r="J61" i="44" s="1"/>
  <c r="L61" i="44" s="1"/>
  <c r="I60" i="44"/>
  <c r="J60" i="44" s="1"/>
  <c r="L60" i="44" s="1"/>
  <c r="I59" i="44"/>
  <c r="J59" i="44" s="1"/>
  <c r="L59" i="44" s="1"/>
  <c r="I58" i="44"/>
  <c r="J58" i="44" s="1"/>
  <c r="I57" i="44"/>
  <c r="J57" i="44" s="1"/>
  <c r="I56" i="44"/>
  <c r="J56" i="44" s="1"/>
  <c r="I55" i="44"/>
  <c r="J55" i="44" s="1"/>
  <c r="L55" i="44" s="1"/>
  <c r="I54" i="44"/>
  <c r="J54" i="44" s="1"/>
  <c r="L54" i="44" s="1"/>
  <c r="I53" i="44"/>
  <c r="J53" i="44" s="1"/>
  <c r="L53" i="44" s="1"/>
  <c r="I52" i="44"/>
  <c r="J52" i="44" s="1"/>
  <c r="L52" i="44" s="1"/>
  <c r="I51" i="44"/>
  <c r="J51" i="44" s="1"/>
  <c r="L51" i="44" s="1"/>
  <c r="I50" i="44"/>
  <c r="J50" i="44" s="1"/>
  <c r="L50" i="44" s="1"/>
  <c r="I49" i="44"/>
  <c r="J49" i="44" s="1"/>
  <c r="L49" i="44" s="1"/>
  <c r="I48" i="44"/>
  <c r="J48" i="44" s="1"/>
  <c r="L48" i="44" s="1"/>
  <c r="I47" i="44"/>
  <c r="J47" i="44" s="1"/>
  <c r="L47" i="44" s="1"/>
  <c r="I46" i="44"/>
  <c r="J46" i="44" s="1"/>
  <c r="I45" i="44"/>
  <c r="J45" i="44" s="1"/>
  <c r="I44" i="44"/>
  <c r="J44" i="44" s="1"/>
  <c r="I43" i="44"/>
  <c r="J43" i="44" s="1"/>
  <c r="I42" i="44"/>
  <c r="J42" i="44" s="1"/>
  <c r="I41" i="44"/>
  <c r="J41" i="44" s="1"/>
  <c r="L41" i="44" s="1"/>
  <c r="I40" i="44"/>
  <c r="J40" i="44" s="1"/>
  <c r="L40" i="44" s="1"/>
  <c r="I39" i="44"/>
  <c r="J39" i="44" s="1"/>
  <c r="L39" i="44" s="1"/>
  <c r="I38" i="44"/>
  <c r="J38" i="44" s="1"/>
  <c r="L38" i="44" s="1"/>
  <c r="I37" i="44"/>
  <c r="J37" i="44" s="1"/>
  <c r="L37" i="44" s="1"/>
  <c r="I36" i="44"/>
  <c r="J36" i="44" s="1"/>
  <c r="L36" i="44" s="1"/>
  <c r="I35" i="44"/>
  <c r="J35" i="44" s="1"/>
  <c r="L35" i="44" s="1"/>
  <c r="I34" i="44"/>
  <c r="J34" i="44" s="1"/>
  <c r="K34" i="44" s="1"/>
  <c r="I33" i="44"/>
  <c r="J33" i="44" s="1"/>
  <c r="L33" i="44" s="1"/>
  <c r="I32" i="44"/>
  <c r="J32" i="44" s="1"/>
  <c r="L32" i="44" s="1"/>
  <c r="I31" i="44"/>
  <c r="J31" i="44" s="1"/>
  <c r="L31" i="44" s="1"/>
  <c r="I30" i="44"/>
  <c r="J30" i="44" s="1"/>
  <c r="I29" i="44"/>
  <c r="J29" i="44" s="1"/>
  <c r="I28" i="44"/>
  <c r="J28" i="44" s="1"/>
  <c r="I27" i="44"/>
  <c r="J27" i="44" s="1"/>
  <c r="I26" i="44"/>
  <c r="J26" i="44" s="1"/>
  <c r="K26" i="44" s="1"/>
  <c r="I25" i="44"/>
  <c r="J25" i="44" s="1"/>
  <c r="L25" i="44" s="1"/>
  <c r="I24" i="44"/>
  <c r="J24" i="44" s="1"/>
  <c r="L24" i="44" s="1"/>
  <c r="I23" i="44"/>
  <c r="J23" i="44" s="1"/>
  <c r="L23" i="44" s="1"/>
  <c r="I22" i="44"/>
  <c r="J22" i="44" s="1"/>
  <c r="I21" i="44"/>
  <c r="J21" i="44" s="1"/>
  <c r="I20" i="44"/>
  <c r="J20" i="44" s="1"/>
  <c r="I19" i="44"/>
  <c r="J19" i="44" s="1"/>
  <c r="I18" i="44"/>
  <c r="J18" i="44" s="1"/>
  <c r="I17" i="44"/>
  <c r="J17" i="44" s="1"/>
  <c r="I16" i="44"/>
  <c r="J16" i="44" s="1"/>
  <c r="I15" i="44"/>
  <c r="J15" i="44" s="1"/>
  <c r="I14" i="44"/>
  <c r="J14" i="44" s="1"/>
  <c r="I13" i="44"/>
  <c r="J13" i="44" s="1"/>
  <c r="I12" i="44"/>
  <c r="J12" i="44" s="1"/>
  <c r="I11" i="44"/>
  <c r="J11" i="44" s="1"/>
  <c r="I10" i="44"/>
  <c r="I9" i="44"/>
  <c r="J9" i="44" s="1"/>
  <c r="I8" i="44"/>
  <c r="J8" i="44" s="1"/>
  <c r="L27" i="44" l="1"/>
  <c r="K27" i="44"/>
  <c r="L30" i="44"/>
  <c r="K30" i="44"/>
  <c r="K13" i="44"/>
  <c r="L13" i="44"/>
  <c r="K21" i="44"/>
  <c r="L21" i="44"/>
  <c r="K14" i="44"/>
  <c r="L14" i="44"/>
  <c r="K18" i="44"/>
  <c r="L18" i="44"/>
  <c r="K22" i="44"/>
  <c r="L22" i="44"/>
  <c r="K42" i="44"/>
  <c r="L42" i="44"/>
  <c r="K46" i="44"/>
  <c r="L46" i="44"/>
  <c r="L56" i="44"/>
  <c r="K56" i="44"/>
  <c r="L63" i="44"/>
  <c r="K63" i="44"/>
  <c r="K17" i="44"/>
  <c r="L17" i="44"/>
  <c r="K15" i="44"/>
  <c r="L15" i="44"/>
  <c r="K19" i="44"/>
  <c r="L19" i="44"/>
  <c r="L28" i="44"/>
  <c r="K28" i="44"/>
  <c r="K43" i="44"/>
  <c r="L43" i="44"/>
  <c r="L57" i="44"/>
  <c r="K57" i="44"/>
  <c r="L64" i="44"/>
  <c r="K64" i="44"/>
  <c r="L9" i="44"/>
  <c r="K9" i="44"/>
  <c r="K45" i="44"/>
  <c r="L45" i="44"/>
  <c r="K11" i="44"/>
  <c r="L11" i="44"/>
  <c r="L8" i="44"/>
  <c r="K8" i="44"/>
  <c r="K12" i="44"/>
  <c r="L12" i="44"/>
  <c r="K16" i="44"/>
  <c r="L16" i="44"/>
  <c r="K20" i="44"/>
  <c r="L20" i="44"/>
  <c r="K29" i="44"/>
  <c r="L29" i="44"/>
  <c r="K44" i="44"/>
  <c r="L44" i="44"/>
  <c r="L58" i="44"/>
  <c r="K58" i="44"/>
  <c r="L65" i="44"/>
  <c r="K65" i="44"/>
  <c r="K25" i="44"/>
  <c r="K33" i="44"/>
  <c r="K35" i="44"/>
  <c r="L26" i="44"/>
  <c r="L34" i="44"/>
  <c r="I109" i="46" l="1"/>
  <c r="J109" i="46" s="1"/>
  <c r="I108" i="46"/>
  <c r="J108" i="46" s="1"/>
  <c r="I107" i="46"/>
  <c r="J107" i="46" s="1"/>
  <c r="I106" i="46"/>
  <c r="J106" i="46" s="1"/>
  <c r="L106" i="46" s="1"/>
  <c r="I105" i="46"/>
  <c r="J105" i="46" s="1"/>
  <c r="L105" i="46" s="1"/>
  <c r="I104" i="46"/>
  <c r="J104" i="46" s="1"/>
  <c r="L104" i="46" s="1"/>
  <c r="I103" i="46"/>
  <c r="J103" i="46" s="1"/>
  <c r="L103" i="46" s="1"/>
  <c r="I102" i="46"/>
  <c r="J102" i="46" s="1"/>
  <c r="L102" i="46" s="1"/>
  <c r="I101" i="46"/>
  <c r="J101" i="46" s="1"/>
  <c r="L101" i="46" s="1"/>
  <c r="I100" i="46"/>
  <c r="J100" i="46" s="1"/>
  <c r="L100" i="46" s="1"/>
  <c r="I99" i="46"/>
  <c r="J99" i="46" s="1"/>
  <c r="L99" i="46" s="1"/>
  <c r="I98" i="46"/>
  <c r="J98" i="46" s="1"/>
  <c r="L98" i="46" s="1"/>
  <c r="I97" i="46"/>
  <c r="J97" i="46" s="1"/>
  <c r="L97" i="46" s="1"/>
  <c r="I96" i="46"/>
  <c r="J96" i="46" s="1"/>
  <c r="L96" i="46" s="1"/>
  <c r="I95" i="46"/>
  <c r="J95" i="46" s="1"/>
  <c r="L95" i="46" s="1"/>
  <c r="I94" i="46"/>
  <c r="J94" i="46" s="1"/>
  <c r="I93" i="46"/>
  <c r="J93" i="46" s="1"/>
  <c r="I92" i="46"/>
  <c r="J92" i="46" s="1"/>
  <c r="I91" i="46"/>
  <c r="J91" i="46" s="1"/>
  <c r="I90" i="46"/>
  <c r="J90" i="46" s="1"/>
  <c r="I89" i="46"/>
  <c r="J89" i="46" s="1"/>
  <c r="I88" i="46"/>
  <c r="J88" i="46" s="1"/>
  <c r="I87" i="46"/>
  <c r="J87" i="46" s="1"/>
  <c r="I86" i="46"/>
  <c r="J86" i="46" s="1"/>
  <c r="I85" i="46"/>
  <c r="J85" i="46" s="1"/>
  <c r="I84" i="46"/>
  <c r="J84" i="46" s="1"/>
  <c r="I83" i="46"/>
  <c r="J83" i="46" s="1"/>
  <c r="I82" i="46"/>
  <c r="J82" i="46" s="1"/>
  <c r="L82" i="46" s="1"/>
  <c r="I81" i="46"/>
  <c r="J81" i="46" s="1"/>
  <c r="L81" i="46" s="1"/>
  <c r="I80" i="46"/>
  <c r="J80" i="46" s="1"/>
  <c r="L80" i="46" s="1"/>
  <c r="I79" i="46"/>
  <c r="J79" i="46" s="1"/>
  <c r="I78" i="46"/>
  <c r="J78" i="46" s="1"/>
  <c r="I77" i="46"/>
  <c r="J77" i="46" s="1"/>
  <c r="I76" i="46"/>
  <c r="J76" i="46" s="1"/>
  <c r="I75" i="46"/>
  <c r="J75" i="46" s="1"/>
  <c r="I74" i="46"/>
  <c r="J74" i="46" s="1"/>
  <c r="I73" i="46"/>
  <c r="J73" i="46" s="1"/>
  <c r="I72" i="46"/>
  <c r="J72" i="46" s="1"/>
  <c r="I71" i="46"/>
  <c r="J71" i="46" s="1"/>
  <c r="I70" i="46"/>
  <c r="J70" i="46" s="1"/>
  <c r="I69" i="46"/>
  <c r="J69" i="46" s="1"/>
  <c r="I68" i="46"/>
  <c r="J68" i="46" s="1"/>
  <c r="I67" i="46"/>
  <c r="J67" i="46" s="1"/>
  <c r="L67" i="46" s="1"/>
  <c r="I66" i="46"/>
  <c r="J66" i="46" s="1"/>
  <c r="L66" i="46" s="1"/>
  <c r="I65" i="46"/>
  <c r="J65" i="46" s="1"/>
  <c r="L65" i="46" s="1"/>
  <c r="I64" i="46"/>
  <c r="J64" i="46" s="1"/>
  <c r="L64" i="46" s="1"/>
  <c r="I63" i="46"/>
  <c r="J63" i="46" s="1"/>
  <c r="L63" i="46" s="1"/>
  <c r="I62" i="46"/>
  <c r="J62" i="46" s="1"/>
  <c r="L62" i="46" s="1"/>
  <c r="I61" i="46"/>
  <c r="J61" i="46" s="1"/>
  <c r="L61" i="46" s="1"/>
  <c r="I60" i="46"/>
  <c r="J60" i="46" s="1"/>
  <c r="L60" i="46" s="1"/>
  <c r="I59" i="46"/>
  <c r="J59" i="46" s="1"/>
  <c r="L59" i="46" s="1"/>
  <c r="I58" i="46"/>
  <c r="J58" i="46" s="1"/>
  <c r="L58" i="46" s="1"/>
  <c r="I57" i="46"/>
  <c r="J57" i="46" s="1"/>
  <c r="L57" i="46" s="1"/>
  <c r="I56" i="46"/>
  <c r="J56" i="46" s="1"/>
  <c r="L56" i="46" s="1"/>
  <c r="I55" i="46"/>
  <c r="J55" i="46" s="1"/>
  <c r="L55" i="46" s="1"/>
  <c r="I54" i="46"/>
  <c r="J54" i="46" s="1"/>
  <c r="L54" i="46" s="1"/>
  <c r="I53" i="46"/>
  <c r="J53" i="46" s="1"/>
  <c r="L53" i="46" s="1"/>
  <c r="I52" i="46"/>
  <c r="J52" i="46" s="1"/>
  <c r="L52" i="46" s="1"/>
  <c r="I51" i="46"/>
  <c r="J51" i="46" s="1"/>
  <c r="L51" i="46" s="1"/>
  <c r="I50" i="46"/>
  <c r="J50" i="46" s="1"/>
  <c r="L50" i="46" s="1"/>
  <c r="I49" i="46"/>
  <c r="J49" i="46" s="1"/>
  <c r="L49" i="46" s="1"/>
  <c r="I48" i="46"/>
  <c r="J48" i="46" s="1"/>
  <c r="L48" i="46" s="1"/>
  <c r="I47" i="46"/>
  <c r="J47" i="46" s="1"/>
  <c r="L47" i="46" s="1"/>
  <c r="I46" i="46"/>
  <c r="J46" i="46" s="1"/>
  <c r="I45" i="46"/>
  <c r="J45" i="46" s="1"/>
  <c r="I44" i="46"/>
  <c r="J44" i="46" s="1"/>
  <c r="I43" i="46"/>
  <c r="J43" i="46" s="1"/>
  <c r="I42" i="46"/>
  <c r="J42" i="46" s="1"/>
  <c r="I41" i="46"/>
  <c r="J41" i="46" s="1"/>
  <c r="I40" i="46"/>
  <c r="J40" i="46" s="1"/>
  <c r="I39" i="46"/>
  <c r="J39" i="46" s="1"/>
  <c r="I38" i="46"/>
  <c r="J38" i="46" s="1"/>
  <c r="I37" i="46"/>
  <c r="J37" i="46" s="1"/>
  <c r="I36" i="46"/>
  <c r="J36" i="46" s="1"/>
  <c r="I35" i="46"/>
  <c r="J35" i="46" s="1"/>
  <c r="I34" i="46"/>
  <c r="J34" i="46" s="1"/>
  <c r="I33" i="46"/>
  <c r="J33" i="46" s="1"/>
  <c r="I32" i="46"/>
  <c r="J32" i="46" s="1"/>
  <c r="I31" i="46"/>
  <c r="J31" i="46" s="1"/>
  <c r="L31" i="46" s="1"/>
  <c r="I30" i="46"/>
  <c r="J30" i="46" s="1"/>
  <c r="L30" i="46" s="1"/>
  <c r="I29" i="46"/>
  <c r="J29" i="46" s="1"/>
  <c r="L29" i="46" s="1"/>
  <c r="I28" i="46"/>
  <c r="J28" i="46" s="1"/>
  <c r="L28" i="46" s="1"/>
  <c r="I27" i="46"/>
  <c r="J27" i="46" s="1"/>
  <c r="L27" i="46" s="1"/>
  <c r="I26" i="46"/>
  <c r="J26" i="46" s="1"/>
  <c r="L26" i="46" s="1"/>
  <c r="I25" i="46"/>
  <c r="J25" i="46" s="1"/>
  <c r="I24" i="46"/>
  <c r="J24" i="46" s="1"/>
  <c r="I23" i="46"/>
  <c r="J23" i="46" s="1"/>
  <c r="I22" i="46"/>
  <c r="J22" i="46" s="1"/>
  <c r="I21" i="46"/>
  <c r="J21" i="46" s="1"/>
  <c r="I20" i="46"/>
  <c r="J20" i="46" s="1"/>
  <c r="I19" i="46"/>
  <c r="J19" i="46" s="1"/>
  <c r="I18" i="46"/>
  <c r="J18" i="46" s="1"/>
  <c r="I17" i="46"/>
  <c r="J17" i="46" s="1"/>
  <c r="I16" i="46"/>
  <c r="J16" i="46" s="1"/>
  <c r="I15" i="46"/>
  <c r="J15" i="46" s="1"/>
  <c r="I14" i="46"/>
  <c r="J14" i="46" s="1"/>
  <c r="I13" i="46"/>
  <c r="J13" i="46" s="1"/>
  <c r="I12" i="46"/>
  <c r="J12" i="46" s="1"/>
  <c r="I11" i="46"/>
  <c r="J11" i="46" s="1"/>
  <c r="L11" i="46" s="1"/>
  <c r="I10" i="46"/>
  <c r="J10" i="46" s="1"/>
  <c r="L10" i="46" s="1"/>
  <c r="I9" i="46"/>
  <c r="J9" i="46" s="1"/>
  <c r="I8" i="46"/>
  <c r="J8" i="46" s="1"/>
  <c r="K18" i="46" l="1"/>
  <c r="L18" i="46"/>
  <c r="K42" i="46"/>
  <c r="L42" i="46"/>
  <c r="K46" i="46"/>
  <c r="L46" i="46"/>
  <c r="K70" i="46"/>
  <c r="L70" i="46"/>
  <c r="K15" i="46"/>
  <c r="L15" i="46"/>
  <c r="K19" i="46"/>
  <c r="L19" i="46"/>
  <c r="K23" i="46"/>
  <c r="L23" i="46"/>
  <c r="K35" i="46"/>
  <c r="L35" i="46"/>
  <c r="K39" i="46"/>
  <c r="L39" i="46"/>
  <c r="K43" i="46"/>
  <c r="L43" i="46"/>
  <c r="K71" i="46"/>
  <c r="L71" i="46"/>
  <c r="K75" i="46"/>
  <c r="L75" i="46"/>
  <c r="K79" i="46"/>
  <c r="L79" i="46"/>
  <c r="K83" i="46"/>
  <c r="L83" i="46"/>
  <c r="K87" i="46"/>
  <c r="L87" i="46"/>
  <c r="K91" i="46"/>
  <c r="L91" i="46"/>
  <c r="K107" i="46"/>
  <c r="L107" i="46"/>
  <c r="K34" i="46"/>
  <c r="L34" i="46"/>
  <c r="K74" i="46"/>
  <c r="L74" i="46"/>
  <c r="K78" i="46"/>
  <c r="L78" i="46"/>
  <c r="K86" i="46"/>
  <c r="L86" i="46"/>
  <c r="K90" i="46"/>
  <c r="L90" i="46"/>
  <c r="K94" i="46"/>
  <c r="L94" i="46"/>
  <c r="K16" i="46"/>
  <c r="L16" i="46"/>
  <c r="K20" i="46"/>
  <c r="L20" i="46"/>
  <c r="K24" i="46"/>
  <c r="L24" i="46"/>
  <c r="K32" i="46"/>
  <c r="L32" i="46"/>
  <c r="K36" i="46"/>
  <c r="L36" i="46"/>
  <c r="K40" i="46"/>
  <c r="L40" i="46"/>
  <c r="K44" i="46"/>
  <c r="L44" i="46"/>
  <c r="K68" i="46"/>
  <c r="L68" i="46"/>
  <c r="K72" i="46"/>
  <c r="L72" i="46"/>
  <c r="K76" i="46"/>
  <c r="L76" i="46"/>
  <c r="K84" i="46"/>
  <c r="L84" i="46"/>
  <c r="K88" i="46"/>
  <c r="L88" i="46"/>
  <c r="K92" i="46"/>
  <c r="L92" i="46"/>
  <c r="K108" i="46"/>
  <c r="L108" i="46"/>
  <c r="K14" i="46"/>
  <c r="L14" i="46"/>
  <c r="K22" i="46"/>
  <c r="L22" i="46"/>
  <c r="K38" i="46"/>
  <c r="L38" i="46"/>
  <c r="K17" i="46"/>
  <c r="L17" i="46"/>
  <c r="K21" i="46"/>
  <c r="L21" i="46"/>
  <c r="K25" i="46"/>
  <c r="L25" i="46"/>
  <c r="K33" i="46"/>
  <c r="L33" i="46"/>
  <c r="K37" i="46"/>
  <c r="L37" i="46"/>
  <c r="K41" i="46"/>
  <c r="L41" i="46"/>
  <c r="K45" i="46"/>
  <c r="L45" i="46"/>
  <c r="K69" i="46"/>
  <c r="L69" i="46"/>
  <c r="K73" i="46"/>
  <c r="L73" i="46"/>
  <c r="K77" i="46"/>
  <c r="L77" i="46"/>
  <c r="K85" i="46"/>
  <c r="L85" i="46"/>
  <c r="K89" i="46"/>
  <c r="L89" i="46"/>
  <c r="K93" i="46"/>
  <c r="L93" i="46"/>
  <c r="K109" i="46"/>
  <c r="L109" i="46"/>
  <c r="L9" i="46"/>
  <c r="K9" i="46"/>
  <c r="L13" i="46"/>
  <c r="K13" i="46"/>
  <c r="L8" i="46"/>
  <c r="K8" i="46"/>
  <c r="L12" i="46"/>
  <c r="K12" i="46"/>
  <c r="I59" i="41" l="1"/>
  <c r="J59" i="41" s="1"/>
  <c r="I58" i="41"/>
  <c r="J58" i="41" s="1"/>
  <c r="I57" i="41"/>
  <c r="J57" i="41" s="1"/>
  <c r="I56" i="41"/>
  <c r="J56" i="41" s="1"/>
  <c r="I55" i="41"/>
  <c r="J55" i="41" s="1"/>
  <c r="I54" i="41"/>
  <c r="J54" i="41" s="1"/>
  <c r="I53" i="41"/>
  <c r="J53" i="41" s="1"/>
  <c r="L53" i="41" s="1"/>
  <c r="I52" i="41"/>
  <c r="J52" i="41" s="1"/>
  <c r="L52" i="41" s="1"/>
  <c r="I51" i="41"/>
  <c r="J51" i="41" s="1"/>
  <c r="L51" i="41" s="1"/>
  <c r="I50" i="41"/>
  <c r="J50" i="41" s="1"/>
  <c r="L50" i="41" s="1"/>
  <c r="I49" i="41"/>
  <c r="J49" i="41" s="1"/>
  <c r="L49" i="41" s="1"/>
  <c r="I48" i="41"/>
  <c r="J48" i="41" s="1"/>
  <c r="L48" i="41" s="1"/>
  <c r="I47" i="41"/>
  <c r="J47" i="41" s="1"/>
  <c r="L47" i="41" s="1"/>
  <c r="I46" i="41"/>
  <c r="J46" i="41" s="1"/>
  <c r="L46" i="41" s="1"/>
  <c r="I45" i="41"/>
  <c r="J45" i="41" s="1"/>
  <c r="L45" i="41" s="1"/>
  <c r="I44" i="41"/>
  <c r="J44" i="41" s="1"/>
  <c r="L44" i="41" s="1"/>
  <c r="I43" i="41"/>
  <c r="J43" i="41" s="1"/>
  <c r="L43" i="41" s="1"/>
  <c r="I42" i="41"/>
  <c r="J42" i="41" s="1"/>
  <c r="L42" i="41" s="1"/>
  <c r="I41" i="41"/>
  <c r="J41" i="41" s="1"/>
  <c r="L41" i="41" s="1"/>
  <c r="I40" i="41"/>
  <c r="J40" i="41" s="1"/>
  <c r="L40" i="41" s="1"/>
  <c r="I39" i="41"/>
  <c r="J39" i="41" s="1"/>
  <c r="L39" i="41" s="1"/>
  <c r="I38" i="41"/>
  <c r="J38" i="41" s="1"/>
  <c r="L38" i="41" s="1"/>
  <c r="I37" i="41"/>
  <c r="J37" i="41" s="1"/>
  <c r="L37" i="41" s="1"/>
  <c r="I36" i="41"/>
  <c r="J36" i="41" s="1"/>
  <c r="L36" i="41" s="1"/>
  <c r="I35" i="41"/>
  <c r="J35" i="41" s="1"/>
  <c r="L35" i="41" s="1"/>
  <c r="I34" i="41"/>
  <c r="J34" i="41" s="1"/>
  <c r="L34" i="41" s="1"/>
  <c r="I33" i="41"/>
  <c r="J33" i="41" s="1"/>
  <c r="L33" i="41" s="1"/>
  <c r="I32" i="41"/>
  <c r="J32" i="41" s="1"/>
  <c r="L32" i="41" s="1"/>
  <c r="I31" i="41"/>
  <c r="J31" i="41" s="1"/>
  <c r="L31" i="41" s="1"/>
  <c r="I30" i="41"/>
  <c r="J30" i="41" s="1"/>
  <c r="L30" i="41" s="1"/>
  <c r="I29" i="41"/>
  <c r="J29" i="41" s="1"/>
  <c r="I28" i="41"/>
  <c r="J28" i="41" s="1"/>
  <c r="I27" i="41"/>
  <c r="J27" i="41" s="1"/>
  <c r="I26" i="41"/>
  <c r="J26" i="41" s="1"/>
  <c r="L26" i="41" s="1"/>
  <c r="I25" i="41"/>
  <c r="J25" i="41" s="1"/>
  <c r="L25" i="41" s="1"/>
  <c r="I24" i="41"/>
  <c r="J24" i="41" s="1"/>
  <c r="L24" i="41" s="1"/>
  <c r="I23" i="41"/>
  <c r="J23" i="41" s="1"/>
  <c r="L23" i="41" s="1"/>
  <c r="I22" i="41"/>
  <c r="J22" i="41" s="1"/>
  <c r="L22" i="41" s="1"/>
  <c r="I21" i="41"/>
  <c r="J21" i="41" s="1"/>
  <c r="L21" i="41" s="1"/>
  <c r="I20" i="41"/>
  <c r="J20" i="41" s="1"/>
  <c r="L20" i="41" s="1"/>
  <c r="I19" i="41"/>
  <c r="J19" i="41" s="1"/>
  <c r="L19" i="41" s="1"/>
  <c r="I18" i="41"/>
  <c r="J18" i="41" s="1"/>
  <c r="L18" i="41" s="1"/>
  <c r="I17" i="41"/>
  <c r="J17" i="41" s="1"/>
  <c r="L17" i="41" s="1"/>
  <c r="I16" i="41"/>
  <c r="J16" i="41" s="1"/>
  <c r="L16" i="41" s="1"/>
  <c r="I15" i="41"/>
  <c r="J15" i="41" s="1"/>
  <c r="L15" i="41" s="1"/>
  <c r="I14" i="41"/>
  <c r="J14" i="41" s="1"/>
  <c r="L14" i="41" s="1"/>
  <c r="I13" i="41"/>
  <c r="J13" i="41" s="1"/>
  <c r="L13" i="41" s="1"/>
  <c r="I12" i="41"/>
  <c r="J12" i="41" s="1"/>
  <c r="L12" i="41" s="1"/>
  <c r="I11" i="41"/>
  <c r="J11" i="41" s="1"/>
  <c r="I10" i="41"/>
  <c r="J10" i="41" s="1"/>
  <c r="I9" i="41"/>
  <c r="J9" i="41" s="1"/>
  <c r="L9" i="41" s="1"/>
  <c r="I8" i="41"/>
  <c r="J8" i="41" s="1"/>
  <c r="L8" i="41" s="1"/>
  <c r="K56" i="41" l="1"/>
  <c r="L56" i="41"/>
  <c r="K29" i="41"/>
  <c r="L29" i="41"/>
  <c r="K57" i="41"/>
  <c r="L57" i="41"/>
  <c r="K54" i="41"/>
  <c r="L54" i="41"/>
  <c r="K58" i="41"/>
  <c r="L58" i="41"/>
  <c r="K28" i="41"/>
  <c r="L28" i="41"/>
  <c r="K27" i="41"/>
  <c r="L27" i="41"/>
  <c r="K55" i="41"/>
  <c r="L55" i="41"/>
  <c r="K59" i="41"/>
  <c r="L59" i="41"/>
  <c r="L11" i="41"/>
  <c r="K11" i="41"/>
  <c r="L10" i="41"/>
  <c r="K10" i="41"/>
  <c r="I77" i="52" l="1"/>
  <c r="J77" i="52" s="1"/>
  <c r="L77" i="52" s="1"/>
  <c r="I76" i="52"/>
  <c r="J76" i="52" s="1"/>
  <c r="L76" i="52" s="1"/>
  <c r="I75" i="52"/>
  <c r="J75" i="52" s="1"/>
  <c r="L75" i="52" s="1"/>
  <c r="I74" i="52"/>
  <c r="J74" i="52" s="1"/>
  <c r="L74" i="52" s="1"/>
  <c r="I73" i="52"/>
  <c r="J73" i="52" s="1"/>
  <c r="L73" i="52" s="1"/>
  <c r="I72" i="52"/>
  <c r="J72" i="52" s="1"/>
  <c r="L72" i="52" s="1"/>
  <c r="I71" i="52"/>
  <c r="J71" i="52" s="1"/>
  <c r="L71" i="52" s="1"/>
  <c r="I70" i="52"/>
  <c r="J70" i="52" s="1"/>
  <c r="L70" i="52" s="1"/>
  <c r="I69" i="52"/>
  <c r="J69" i="52" s="1"/>
  <c r="L69" i="52" s="1"/>
  <c r="I68" i="52"/>
  <c r="J68" i="52" s="1"/>
  <c r="L68" i="52" s="1"/>
  <c r="I67" i="52"/>
  <c r="J67" i="52" s="1"/>
  <c r="L67" i="52" s="1"/>
  <c r="I66" i="52"/>
  <c r="J66" i="52" s="1"/>
  <c r="L66" i="52" s="1"/>
  <c r="I65" i="52"/>
  <c r="J65" i="52" s="1"/>
  <c r="L65" i="52" s="1"/>
  <c r="I64" i="52"/>
  <c r="J64" i="52" s="1"/>
  <c r="L64" i="52" s="1"/>
  <c r="I63" i="52"/>
  <c r="J63" i="52" s="1"/>
  <c r="L63" i="52" s="1"/>
  <c r="I62" i="52"/>
  <c r="J62" i="52" s="1"/>
  <c r="L62" i="52" s="1"/>
  <c r="I61" i="52"/>
  <c r="J61" i="52" s="1"/>
  <c r="L61" i="52" s="1"/>
  <c r="I60" i="52"/>
  <c r="J60" i="52" s="1"/>
  <c r="L60" i="52" s="1"/>
  <c r="I59" i="52"/>
  <c r="J59" i="52" s="1"/>
  <c r="K59" i="52" s="1"/>
  <c r="I58" i="52"/>
  <c r="J58" i="52" s="1"/>
  <c r="L58" i="52" s="1"/>
  <c r="I57" i="52"/>
  <c r="J57" i="52" s="1"/>
  <c r="L57" i="52" s="1"/>
  <c r="I56" i="52"/>
  <c r="J56" i="52" s="1"/>
  <c r="L56" i="52" s="1"/>
  <c r="I55" i="52"/>
  <c r="J55" i="52" s="1"/>
  <c r="L55" i="52" s="1"/>
  <c r="I54" i="52"/>
  <c r="J54" i="52" s="1"/>
  <c r="L54" i="52" s="1"/>
  <c r="I53" i="52"/>
  <c r="J53" i="52" s="1"/>
  <c r="L53" i="52" s="1"/>
  <c r="I52" i="52"/>
  <c r="J52" i="52" s="1"/>
  <c r="L52" i="52" s="1"/>
  <c r="I51" i="52"/>
  <c r="J51" i="52" s="1"/>
  <c r="L51" i="52" s="1"/>
  <c r="I50" i="52"/>
  <c r="J50" i="52" s="1"/>
  <c r="L50" i="52" s="1"/>
  <c r="I49" i="52"/>
  <c r="J49" i="52" s="1"/>
  <c r="L49" i="52" s="1"/>
  <c r="I48" i="52"/>
  <c r="J48" i="52" s="1"/>
  <c r="L48" i="52" s="1"/>
  <c r="I47" i="52"/>
  <c r="J47" i="52" s="1"/>
  <c r="L47" i="52" s="1"/>
  <c r="I46" i="52"/>
  <c r="J46" i="52" s="1"/>
  <c r="L46" i="52" s="1"/>
  <c r="I45" i="52"/>
  <c r="J45" i="52" s="1"/>
  <c r="L45" i="52" s="1"/>
  <c r="I44" i="52"/>
  <c r="J44" i="52" s="1"/>
  <c r="L44" i="52" s="1"/>
  <c r="I43" i="52"/>
  <c r="J43" i="52" s="1"/>
  <c r="L43" i="52" s="1"/>
  <c r="I42" i="52"/>
  <c r="J42" i="52" s="1"/>
  <c r="L42" i="52" s="1"/>
  <c r="I41" i="52"/>
  <c r="J41" i="52" s="1"/>
  <c r="L41" i="52" s="1"/>
  <c r="I40" i="52"/>
  <c r="J40" i="52" s="1"/>
  <c r="L40" i="52" s="1"/>
  <c r="I39" i="52"/>
  <c r="J39" i="52" s="1"/>
  <c r="L39" i="52" s="1"/>
  <c r="I38" i="52"/>
  <c r="J38" i="52" s="1"/>
  <c r="L38" i="52" s="1"/>
  <c r="I37" i="52"/>
  <c r="J37" i="52" s="1"/>
  <c r="L37" i="52" s="1"/>
  <c r="I36" i="52"/>
  <c r="J36" i="52" s="1"/>
  <c r="L36" i="52" s="1"/>
  <c r="I35" i="52"/>
  <c r="J35" i="52" s="1"/>
  <c r="L35" i="52" s="1"/>
  <c r="I34" i="52"/>
  <c r="J34" i="52" s="1"/>
  <c r="L34" i="52" s="1"/>
  <c r="I33" i="52"/>
  <c r="J33" i="52" s="1"/>
  <c r="L33" i="52" s="1"/>
  <c r="I32" i="52"/>
  <c r="J32" i="52" s="1"/>
  <c r="L32" i="52" s="1"/>
  <c r="I31" i="52"/>
  <c r="J31" i="52" s="1"/>
  <c r="L31" i="52" s="1"/>
  <c r="I30" i="52"/>
  <c r="J30" i="52" s="1"/>
  <c r="L30" i="52" s="1"/>
  <c r="I29" i="52"/>
  <c r="J29" i="52" s="1"/>
  <c r="L29" i="52" s="1"/>
  <c r="I28" i="52"/>
  <c r="J28" i="52" s="1"/>
  <c r="L28" i="52" s="1"/>
  <c r="I27" i="52"/>
  <c r="J27" i="52" s="1"/>
  <c r="L27" i="52" s="1"/>
  <c r="I26" i="52"/>
  <c r="J26" i="52" s="1"/>
  <c r="L26" i="52" s="1"/>
  <c r="I25" i="52"/>
  <c r="J25" i="52" s="1"/>
  <c r="L25" i="52" s="1"/>
  <c r="I24" i="52"/>
  <c r="J24" i="52" s="1"/>
  <c r="I23" i="52"/>
  <c r="J23" i="52" s="1"/>
  <c r="L23" i="52" s="1"/>
  <c r="I22" i="52"/>
  <c r="J22" i="52" s="1"/>
  <c r="I21" i="52"/>
  <c r="J21" i="52" s="1"/>
  <c r="L21" i="52" s="1"/>
  <c r="I20" i="52"/>
  <c r="J20" i="52" s="1"/>
  <c r="L20" i="52" s="1"/>
  <c r="I19" i="52"/>
  <c r="J19" i="52" s="1"/>
  <c r="L19" i="52" s="1"/>
  <c r="I18" i="52"/>
  <c r="J18" i="52" s="1"/>
  <c r="I17" i="52"/>
  <c r="J17" i="52" s="1"/>
  <c r="L17" i="52" s="1"/>
  <c r="I16" i="52"/>
  <c r="J16" i="52" s="1"/>
  <c r="J15" i="52"/>
  <c r="K15" i="52" s="1"/>
  <c r="I15" i="52"/>
  <c r="I14" i="52"/>
  <c r="J14" i="52" s="1"/>
  <c r="L14" i="52" s="1"/>
  <c r="I13" i="52"/>
  <c r="J13" i="52" s="1"/>
  <c r="L13" i="52" s="1"/>
  <c r="I12" i="52"/>
  <c r="J12" i="52" s="1"/>
  <c r="L12" i="52" s="1"/>
  <c r="I11" i="52"/>
  <c r="J11" i="52" s="1"/>
  <c r="L11" i="52" s="1"/>
  <c r="I10" i="52"/>
  <c r="J10" i="52" s="1"/>
  <c r="L10" i="52" s="1"/>
  <c r="I9" i="52"/>
  <c r="J9" i="52" s="1"/>
  <c r="L9" i="52" s="1"/>
  <c r="I8" i="52"/>
  <c r="J8" i="52" s="1"/>
  <c r="L8" i="52" s="1"/>
  <c r="K22" i="52" l="1"/>
  <c r="L22" i="52"/>
  <c r="L15" i="52"/>
  <c r="K16" i="52"/>
  <c r="L16" i="52"/>
  <c r="K61" i="52"/>
  <c r="K18" i="52"/>
  <c r="L18" i="52"/>
  <c r="K24" i="52"/>
  <c r="L24" i="52"/>
  <c r="K13" i="52"/>
  <c r="K69" i="52"/>
  <c r="K70" i="52"/>
  <c r="L59" i="52"/>
  <c r="N17" i="51" l="1"/>
  <c r="M12" i="40" l="1"/>
  <c r="N12" i="40"/>
  <c r="N78" i="52" l="1"/>
  <c r="J8" i="25" l="1"/>
  <c r="K8" i="25" l="1"/>
  <c r="L8" i="25" l="1"/>
  <c r="N12" i="6" l="1"/>
  <c r="M12" i="1" l="1"/>
  <c r="E24" i="33"/>
  <c r="B25" i="33" l="1"/>
  <c r="C8" i="33" l="1"/>
  <c r="D8" i="33" s="1"/>
  <c r="C20" i="33"/>
  <c r="C19" i="33"/>
  <c r="D19" i="33" s="1"/>
  <c r="C14" i="33"/>
  <c r="D14" i="33" s="1"/>
  <c r="C11" i="33"/>
  <c r="D11" i="33" s="1"/>
  <c r="C4" i="33"/>
  <c r="D4" i="33" s="1"/>
  <c r="C3" i="33"/>
  <c r="D3" i="33" s="1"/>
  <c r="C17" i="33"/>
  <c r="D17" i="33" s="1"/>
  <c r="C5" i="33"/>
  <c r="D5" i="33" s="1"/>
  <c r="D20" i="33"/>
  <c r="C2" i="33"/>
  <c r="D2" i="33" s="1"/>
  <c r="C18" i="33"/>
  <c r="D18" i="33" s="1"/>
  <c r="C6" i="33"/>
  <c r="D6" i="33" s="1"/>
  <c r="C7" i="33"/>
  <c r="D7" i="33" s="1"/>
  <c r="C10" i="33"/>
  <c r="D10" i="33" s="1"/>
  <c r="C23" i="33"/>
  <c r="D23" i="33" s="1"/>
  <c r="C16" i="33"/>
  <c r="D16" i="33" s="1"/>
  <c r="C9" i="33"/>
  <c r="D9" i="33" s="1"/>
  <c r="C12" i="33"/>
  <c r="D12" i="33" s="1"/>
  <c r="C22" i="33"/>
  <c r="D22" i="33" s="1"/>
  <c r="C13" i="33"/>
  <c r="D13" i="33" s="1"/>
  <c r="C15" i="33"/>
  <c r="D15" i="33" s="1"/>
  <c r="C21" i="33"/>
  <c r="D21" i="33" s="1"/>
</calcChain>
</file>

<file path=xl/sharedStrings.xml><?xml version="1.0" encoding="utf-8"?>
<sst xmlns="http://schemas.openxmlformats.org/spreadsheetml/2006/main" count="6073" uniqueCount="1780">
  <si>
    <t>PROBABILIDAD DEL RIESGO (Residual)</t>
  </si>
  <si>
    <t>IMPACTO DEL RIESGO (Residual)</t>
  </si>
  <si>
    <t>NIVEL DE RIESGO (Residual)</t>
  </si>
  <si>
    <t>VALORACIÓN DEL NIVEL DE RIESGO RESIDUAL</t>
  </si>
  <si>
    <t>CONTROLES ADICIONALES REQUERIDOS</t>
  </si>
  <si>
    <t>CONTROLES ACTUALES EXISTENTES</t>
  </si>
  <si>
    <t>PROCEDIMIENTO ASOCIADO</t>
  </si>
  <si>
    <t>RIESGOS DE SOBORNO (EFECTO DE LA INCERTIDUMBRESOBRE LOS OBJETIVOS ESTRATÉGICOS)</t>
  </si>
  <si>
    <t>POSIBLES HECHOS DE SOBORNO (INCERTIDUMBRE)</t>
  </si>
  <si>
    <t>ORGANIZACIONES EXTERNAS, FUNCIONES O CARGOS EXPUESTOS AL HECHO DE SOBORNO</t>
  </si>
  <si>
    <t>FORMATO</t>
  </si>
  <si>
    <t>CÓDIGO</t>
  </si>
  <si>
    <t>PROCESO</t>
  </si>
  <si>
    <t>ENTIDAD:</t>
  </si>
  <si>
    <t>INSTITUTO DE DESARROLLO URBANO</t>
  </si>
  <si>
    <t>PROCESO:</t>
  </si>
  <si>
    <t>OBJETIVO DEL PROCESO:</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</si>
  <si>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t>
  </si>
  <si>
    <t>RESPUESTA AL INFORME DE AUDITORIA Y GESTION DEL PLAN DE MEJORAMIENTO
CON ORGANISMOS DE CONTROL</t>
  </si>
  <si>
    <t>Deterioro de la reputación institucional que afecta su capacidad y gobernanza.</t>
  </si>
  <si>
    <t>Deterioro de la reputación institucional que afecta su capacidad de gestión.</t>
  </si>
  <si>
    <t>Deterioro de la reputación institucional que afecta su gobernanza.</t>
  </si>
  <si>
    <t>Reducción de la capacidad de innovación por desconfianza en la gestión del IDU.</t>
  </si>
  <si>
    <t>Sobrecostos, deficiencias en alcance y calidad en la ejecución en los proyectos, que reducen la capacidad de lograr objetivos.</t>
  </si>
  <si>
    <t>RIESGOS DE SOBORNO (EFECTO DE LA INCERTIDUMBRE SOBRE LOS OBJETIVOS ESTRATÉGICOS)</t>
  </si>
  <si>
    <t>Pérdida de capacidad institucional para responder a las necesidades de la ciudad en lo relacionado con infraestructura para la movilidad y espacio público.</t>
  </si>
  <si>
    <t>Sobrecostos en los proyectos que reducen la capacidad de alcanzar metas físicas.</t>
  </si>
  <si>
    <t>Reducción de capacidad institucional para responder a las necesidades de la ciudad en lo relacionado con infraestructura para la movilidad y espacio público.</t>
  </si>
  <si>
    <t>El nivel de riesgo bajo no requiere controles adicionales</t>
  </si>
  <si>
    <t>TRÁMITE DE RECLAMACIONES
INTERPUESTAS CON OCASIÓN DE LA ASIGNACIÓN DE LA
CONTRIBUCIÓN DE VALORIZACIÓN</t>
  </si>
  <si>
    <t>COMPENSACIONES</t>
  </si>
  <si>
    <t>Programa de Fortalecimiento de la Cultura Ética para Directivos en el IDU (incluyendo protocolos desde el proceso de selección, vinculación, desempeño periódico y retiro).</t>
  </si>
  <si>
    <t>PLANEACIÓN ESTRATÉGICA</t>
  </si>
  <si>
    <t>Afectar la credibilidad y el buen nombre del IDU frente a la ciudadania</t>
  </si>
  <si>
    <t xml:space="preserve">Perdida de credibilidad y respaldo en los procesos de participación ciudadana. </t>
  </si>
  <si>
    <t>Perdida de legitimidad de los procesos de participación ciudadana.</t>
  </si>
  <si>
    <t xml:space="preserve">Afectaciones en la ejecución de la obra donde se verifiquen incumplimiento de las acciones.  </t>
  </si>
  <si>
    <t>PRGL03_CONCILIACION_PREJUDICIAL_Y_JUDICIAL_V_3.0</t>
  </si>
  <si>
    <t xml:space="preserve">PRGL05_ATENCION_DE_ PROCESOS_ JUDICIALES_V 4.0 </t>
  </si>
  <si>
    <t>INSTRUCTIVO SOLICITUD DE CDP, CRP, Y AUTORIZACIÓN DE PAGO A TRANSMILENIO</t>
  </si>
  <si>
    <t>Pérdida de capacidad institucional para responder a las necesidades de la ciudad en lo relacionado con infraestructura para la movilidad y espacio público</t>
  </si>
  <si>
    <t>GESTIÓN Y TRÁMITE DE COMUNICACIONES OFICIALES RECIBIDAS</t>
  </si>
  <si>
    <t>GESTIÓN Y TRÁMITE DE COMUNICACIONES OFICIALES ENVIADAS EXTERNAS</t>
  </si>
  <si>
    <t>ADMINISTRACIÓN INVENTARIO DE BIENES MUEBLES</t>
  </si>
  <si>
    <t>PR-GC-01
MINIMA CUANTÍA CONTRATACIÓN HASTA EL
10% DE LA MENOR CUANTÍA</t>
  </si>
  <si>
    <t>Pérdida de confianza en la capacidad de gestión del IDU frente a la comunidad.</t>
  </si>
  <si>
    <t>Deterioro reputacional del IDU frente a la comunidad, organismos de control y oferentes.</t>
  </si>
  <si>
    <t>PR-GC-02
LICITACION PUBLICA
PR-GC-03
SELECCIÓN ABREVIADA MENOR CUANTIA
PRGC04_CONCURSO_DE_MERITOS_ABIERTO_O_CON_PRECALIFICACION_V_9
PRGC07_SELECCION_ABREVIADA_SUBASTA_INVERSA_V_6.0</t>
  </si>
  <si>
    <t>Deterioro reputacional del IDU frente a los oferentes locales, nacionales e internacionales.</t>
  </si>
  <si>
    <t>PRGC04_CONCURSO_DE_MERITOS_ABIERTO_O_CON_PRECALIFICACION_V_9</t>
  </si>
  <si>
    <t>Reducción de la capacidad institucional de mejorar la calidad de vida de los habitantes de Bogotá.</t>
  </si>
  <si>
    <t>PRGC13_LIQUIDACION_CONTRATOS_CONVENIOS_V 3 0</t>
  </si>
  <si>
    <t>PRGC14_MODIFICACION_Y_CESION_A_CONTRATOS_ESTATALES_V_5.0</t>
  </si>
  <si>
    <t>PR-EC-01_EVALUACIÓN INDEPENDIENTE Y AUDITORIAS INTERNAS</t>
  </si>
  <si>
    <t>PR-EC-02_EJECUCIÓN DE LA SANCIÓN DISCIPLINARIA</t>
  </si>
  <si>
    <t xml:space="preserve">POSIBLES HECHOS DE SOBORNO (INCERTIDUMBRE) </t>
  </si>
  <si>
    <t>Menor periodo de vida útil de la infraestructura de la ciudad por falta de apropiación ciudadana.</t>
  </si>
  <si>
    <t xml:space="preserve">ESTRUCTURACIÓN DE PROCESOS SELECTIVOS </t>
  </si>
  <si>
    <t>PROGRAMACIÓN  DE EJECUCIÓN Y SEGUIMIENTO AL DISEÑO DE PROYECTOS</t>
  </si>
  <si>
    <t>PR-00-01: COMUNICACIONES DIGITALES</t>
  </si>
  <si>
    <t>Es un procedimiento interno y no se observa interacción externa que pueda configurar un soborno, según el alcande definido: Inicia con la necesidad de hacer presencia en las Redes Sociales como plataforma de respuesta y/o información oportuna, y como un espacio privilegiado de participación ciudadana y finaliza con los contenidos alojados en las diferentes Medios Digitales de la entidad como Youtube, Facebook, Twitter</t>
  </si>
  <si>
    <t>DISEÑO DE PROYECTOS</t>
  </si>
  <si>
    <t>Tercero</t>
  </si>
  <si>
    <t>Total general</t>
  </si>
  <si>
    <t>Suma de indice</t>
  </si>
  <si>
    <t>Un Colaborador del IDU solicita o recibe dádivas de un ciudadano para reportar irregularmente el mal estado de una estructura en la actividad de reconocimiento de los principales elementos que componen la estructura y la inspección general.</t>
  </si>
  <si>
    <t>Un Colaborador del IDU encargado de la recepción de solicitudes solicita o recibe dádivas de un ciudadano para que su solicitud sea priorizada o entregada por fuera del orden de llegada.</t>
  </si>
  <si>
    <t>Un tercero solicitante ofrece o entrega dádivas a un Colaborador del IDU para que agilice el trámite de solicitud de licencia.</t>
  </si>
  <si>
    <t>Un Colaborador del IDU solicita o recibe dádivas de un tercero solicitante para que se agilice el trámite de solicitud de licencia.</t>
  </si>
  <si>
    <t>Un Colaborador del IDU solicita o recibe dádivas de un Contratista (obra o interventoría) para que suscriba el Acta de inicio del contrato sin el lleno de los requisitos necesarios.</t>
  </si>
  <si>
    <t>Colaborador del IDU</t>
  </si>
  <si>
    <t>Un Tercero ofrece o entrega dádivas a un Colaborador del IDU para que apruebe una licencia de excavación sin el lleno de los requisitos exigidos.</t>
  </si>
  <si>
    <t>Un Colaborador del IDU solicita o recibe una dádiva de un Tercero para que apruebe una licencia de excavación sin el lleno de los requisitos exigidos.</t>
  </si>
  <si>
    <t>Un Tercero ofrece o entrega dádivas a un Colaborador del IDU para que altere o incluya asuntos que solo benefician al solicitante, en actos administrativos derivados de la gestión de licencia de excavación.</t>
  </si>
  <si>
    <t>Un Colaborador del IDU solicita o acepta dádivas de un Tercero para que altere o incluya asuntos que solo benefician al solicitante, en actos administrativos derivados de la gestión de licencia de excavación.</t>
  </si>
  <si>
    <t>Un Tercero que interviene el espacio público ofrece o entrega dádivas a un Colaborador del IDU para que no informe o declare de conocimiento de DTAI la afectación de espacio público por excavaciones sin licencia de excavación.</t>
  </si>
  <si>
    <t>Un Colaborador del IDU solicita o recibe dádivas de un Tercero que interviene el espacio público para que no se informe o declare de conocimiento de DTAI la afectación de espacio público por excavaciones sin licencia de excavación.</t>
  </si>
  <si>
    <t>Un Tercero que interviene el espacio público ofrece o entrega una dádiva a un Colaborador del IDU para que no solicite la aplicación del procedimiento sancionatorio para infracciones urbanísticas.</t>
  </si>
  <si>
    <t>Un Colaborador del IDU solicita o acepta una dádiva de un Tercero que interviene el espacio público para que no solicite la aplicación del procedimiento sancionatorio para infracciones urbanísticas.</t>
  </si>
  <si>
    <t>Un Tercero que interviene el espacio público ofrece o entrega una dádiva a un Colaborador del IDU para que emita el certificado de verificación y recibo de obra en trabajos no conformes.</t>
  </si>
  <si>
    <t>Un Colaborador del IDU solicita o acepta dádivas de un Tercero que interviene el espacio público para que emita el certificado de verificación y recibo de obra en trabajos no conformes.</t>
  </si>
  <si>
    <t>Un contratista o Trabajador de la aseguradora, ofrece o entrega dádivas a un Colaborador del IDU para que modifique el acto administrativo que obliga al contratista a responder por daños o incumplimientos.</t>
  </si>
  <si>
    <t>Un Colaborador del IDU solicita o recibe una dádiva de un contratista o Trabajador de la aseguradora, para que modifique el acto administrativo que obliga al contratista a responder por daños o incumplimientos.</t>
  </si>
  <si>
    <t>Un tercero ofrece o entrega dádivas a un Colaborador del IDU para que reporte irregularmente el mal estado de una estructura en la actividad de reconocimiento de los principales elementos que componen la estructura y la inspección general.</t>
  </si>
  <si>
    <t>Un tercero, ofrece o entrega a un Colaborador del IDU una dádiva para que se altere el concepto o cantidad de aprovechamiento económico de una instalación provisional.</t>
  </si>
  <si>
    <t>Un Colaborador del IDU recibe o acepta una dádiva de un Tercero para alterar el concepto o cantidad de aprovechamiento económico de una instalación provisional.</t>
  </si>
  <si>
    <t>Un Colaborador del IDU solicite o acepte una dádiva de un Tercero, para que se incluyan en el contrato de aprovechamiento de espacio público, cláusulas que solo beneficien a quien hace uso temporal de este espacio público.</t>
  </si>
  <si>
    <t>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t>
  </si>
  <si>
    <t xml:space="preserve">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t>
  </si>
  <si>
    <t xml:space="preserve">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t>
  </si>
  <si>
    <t>Un Tercero, ofrece o entrega a un Colaborador del IDU una dádiva para que se altere el concepto o cantidad de aprovechamiento económico.</t>
  </si>
  <si>
    <t xml:space="preserve">Un Colaborador del IDU recibe o acepta una dádiva de un Tercero para alterar el concepto o cantidad de aprovechamiento económico </t>
  </si>
  <si>
    <t>Un Tercero, ofrece o entrega a un Colaborador del IDU una dádiva para que se incluyan en el contrato de aprovechamiento de espacio público, cláusulas que solo beneficien a quien hace uso temporal de este espacio público.</t>
  </si>
  <si>
    <t>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t>
  </si>
  <si>
    <t>Un Colaborador del IDU solicita o acepta de un contratista de obra o interventor dádivas para agilizar el trámite de pago ante la Entidad.</t>
  </si>
  <si>
    <t>Un Colaborador del IDU solicita o acepta de un contratista de obra o interventor dádivas para suscribir el acta de liquidación sin el lleno de los requisitos.</t>
  </si>
  <si>
    <t>EJECUCIÓN DE OBRAS</t>
  </si>
  <si>
    <t>EVALUACIÓN Y CONTROL</t>
  </si>
  <si>
    <t>FACTIBILIDAD DE PROYECTOS</t>
  </si>
  <si>
    <t>El Colaborador del IDU recibe o solicita dádivas del consultor o interventor, para aprobar la lista de chequeo y recibo de productos de la etapa de estudios y diseños sin el lleno de requisitos</t>
  </si>
  <si>
    <t>El interventor o consultor entrega o ofrece dádivas a un funcionario IDU, para que apruebe la lista de chequeo y recibo de productos de la etapa de estudios y diseños sin el lleno de requisitos</t>
  </si>
  <si>
    <t>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t>
  </si>
  <si>
    <t>Un Colaborador del IDU solicita una dádiva o una comisión para Realizar el trámite para los pagos correspondientes, sin llenar los requisitos, o que puede afectar los intereses del IDU.</t>
  </si>
  <si>
    <t>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</si>
  <si>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 xml:space="preserve">Un Colaborador del IDU solicita una dádiva o una comisión para permitir que queden pasivos ambientales en los frentes intervenidos. </t>
  </si>
  <si>
    <t xml:space="preserve">Un Colaborador del IDU solicita una dádiva o una comisión para  realizar la entrega de los individuos arbóreos al Jardín Botánico de Bogotá o al ente competente, sin llenar los requisitos, o que puede afectar los intereses del IDU. </t>
  </si>
  <si>
    <t xml:space="preserve">Un Colaborador del IDU solicita una dádiva o una comisión para recibir y suscribir el Acta Cierre Ambiental de obra, sin llenar los requisitos, o que puede afectar los intereses del IDU. </t>
  </si>
  <si>
    <t xml:space="preserve">Un Colaborador del IDU solicita una dádiva o una comisión para   recibir de la Interventoría el Acta de Recibo por parte de la ESP, sin llenar los requisitos, o que puede afectar los intereses del IDU. </t>
  </si>
  <si>
    <t xml:space="preserve"> Un Colaborador del IDU solicita una dádiva o una comisión para  recibir de la Interventoría el Acta de Recibo de Obra por parte de la SDM, sin llenar los requisitos, o que puede afectar los intereses del IDU. </t>
  </si>
  <si>
    <t xml:space="preserve"> Un Colaborador del IDU solicita una dádiva o una comisión para suscribir el Acta  de Recibo Final y Liquidación del Contrato de Interventoría, sin llenar los requisitos, o que puede afectar los intereses del IDU. </t>
  </si>
  <si>
    <t xml:space="preserve"> Un Colaborador del IDU solicita una dádiva o una comisión para suscribir el acta de cambio de etapa, sin llenar los requisitos, o que puede afectar los intereses del IDU. </t>
  </si>
  <si>
    <t>Un Colaborador del IDU solicita una dádiva o una comisión para reprogramar la ejecución de la obra, sin llenar los requisitos, o que puede afectar los intereses del IDU.</t>
  </si>
  <si>
    <t>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t>
  </si>
  <si>
    <t xml:space="preserve"> Un contratista ofrece y entrega a un Colaborador del IDU una comisión o dádiva para  Recibir y suscribir el acta de recibo final de obra, sin llenar los requisitos, o que puede afectar los intereses del IDU.</t>
  </si>
  <si>
    <t>Un contratista ofrece y/o entrega a un Colaborador del IDU una comisión o dádiva para permitir que queden pasivos ambientales en los frentes intervenidos.</t>
  </si>
  <si>
    <t xml:space="preserve">Un contratista ofrece y entrega a un Colaborador del IDU una comisión o dádiva para entrega de los individuos arbóreos al Jardín Botánico de Bogotá o al ente competente, sin llenar los requisitos, o que puede afectar los intereses del IDU. </t>
  </si>
  <si>
    <t xml:space="preserve">Un contratista ofrece y/o entrega a un Colaborador del IDU una comisión o dádiva para recibir y suscribir el Acta de Cierre Ambiental de obra, sin llenar los requisitos, o que puede afectar los intereses del IDU. </t>
  </si>
  <si>
    <t xml:space="preserve">Un contratista ofrece y/o entrega a un Colaborador del IDU una comisión o dádiva para  recibir de la Interventoría el Acta de Recibo por parte de la ESP, sin llenar los requisitos, o que puede afectar los intereses del IDU. </t>
  </si>
  <si>
    <t xml:space="preserve"> Un contratista ofrece y/o entrega a un Colaborador del IDU una comisión o dádiva para recibir de la Interventoría el Acta de Recibo de Obra por parte de la SDM, sin llenar los requisitos, o que puede afectar los intereses del IDU. </t>
  </si>
  <si>
    <t xml:space="preserve">Un contratista ofrece y/o entrega a un Colaborador del IDU una comisión o dádiva para suscribir el acta de cambio de etapa, sin llenar los requisitos, o que puede afectar los intereses del IDU. </t>
  </si>
  <si>
    <t>Un contratista ofrece y/o entrega a un Colaborador del IDU una comisión o dádiva para poder reprogramar la ejecución de la obra, sin llenar los requisitos, o que puede afectar los intereses del IDU.</t>
  </si>
  <si>
    <t>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t>
  </si>
  <si>
    <t>Proponentes ofrecen o entregan dádivas a un Colaborador del IDU  para no verificar en debida forma los requisitos habilitantes, y asi favorecer a un tercero</t>
  </si>
  <si>
    <t>Proponentes ofrecen o entregan dádivas a un Colaborador del IDU  para Proyectar y  Publicar respuesta a las observaciones y/ o modificar la evaluación en beneficio de un tercero</t>
  </si>
  <si>
    <t>Interesados ofrecen o entregan dádivas a un Colaborador del IDU  para no revisar los documentos iniciales en beneficio de un tercero</t>
  </si>
  <si>
    <t>Interesados ofrecen o entregan dádivas a un Colaborador del IDU  para ajustar el Proyecto de pliego electrónico y aviso de convocatoria en beneficio de un tercero</t>
  </si>
  <si>
    <t xml:space="preserve">Interesados ofrecen o entregan dádivas a un Colaborador del IDU  para modificar el Pliego definitivo y acto que ordena apertura en beneficio de un tercero </t>
  </si>
  <si>
    <t>Proponentes ofrecen o entregan dádivas a un Colaborador del IDU  para favorecer la Adjudicación en beneficio de un tercero</t>
  </si>
  <si>
    <t>Proponentes ofrecen o entregan dádivas a un Colaborador del IDU  para  ser favorecido en la Precalificación de su propuesta</t>
  </si>
  <si>
    <t>Contratistas ofrecen o entregan dádivas a un Colaborador del IDU  para  ajustar el acta de liquidación en favor de un tercero en perjuicio de IDU.</t>
  </si>
  <si>
    <t>Un Colaborador del IDU solicita una dádiva o una comisión para no verificar en debida forma los requisitos habilitantes, y asi favorecer a un tercero</t>
  </si>
  <si>
    <t>Un Colaborador del IDU solicita una dádiva o una comisión para    Proyectar y  Publicar respuesta a las observaciones y/ o modificar la evaluación en beneficio de un tercero</t>
  </si>
  <si>
    <t>Un Colaborador del IDU solicita una dádiva o una comisión para no revisar los documentos iniciales en beneficio de un tercero</t>
  </si>
  <si>
    <t>Un Colaborador del IDU solicita una dádiva o una comisión para ajustar el Proyecto de pliego electrónico y aviso de convocatoria en beneficio de un tercero</t>
  </si>
  <si>
    <t>Un Colaborador del IDU solicita una dádiva o una comisión para modificar el Pliego definitivo y acto que ordena apertura en beneficio de un tercero</t>
  </si>
  <si>
    <t>Un Colaborador del IDU solicita una dádiva o una comisión para favorecer la Adjudicación en beneficio de un tercero</t>
  </si>
  <si>
    <t>Un Colaborador del IDU solicita una dádiva o una comisión para  ser favorecido en la Precalificación de su propuesta</t>
  </si>
  <si>
    <t>Un Colaborador del IDU solicita una dádiva o una comisión para  ajustar el acta de liquidación en favor de un tercero en perjuicio de IDU.</t>
  </si>
  <si>
    <t>Un Colaborador del IDU solicita una dádiva o una comisión para no realizar la solicitud de liquidación unilateral en beneficio de un tercero</t>
  </si>
  <si>
    <t>Interesados ofrecen o entregan dádivas a un Colaborador del IDU  para generar la Modificación/Adenda del proceso y/o respuesta a Observaciones en favor de un tercero, que puede afectar los intereses del IDU</t>
  </si>
  <si>
    <t>Un Colaborador del IDU solicita una dádiva o una comisión para generar la Modificación/Adenda del proceso y/o respuesta a Observaciones en favor de un tercero, que puede afectar los intereses del IDU</t>
  </si>
  <si>
    <t>3</t>
  </si>
  <si>
    <t>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t>
  </si>
  <si>
    <t>Proponentes ofrecen o entregan dádivas a un Colaborador del IDU  para  no Verificar el contenido de los documentos de aclaraciones o subsanes en contratos en beneficio de un tercero</t>
  </si>
  <si>
    <t>Un Colaborador del IDU solicita una dádiva o una comisión para   no Verificar el contenido de los documentos de aclaraciones o subsanes en contratos en beneficio de un tercero</t>
  </si>
  <si>
    <t>Proponentes ofrecen o entregan dádivas a un Colaborador del IDU  para evaluar las propuestas en beneficio de un tercero</t>
  </si>
  <si>
    <t>Un Colaborador del IDU solicita una dádiva o una comisión para  evaluar las propuestas en beneficio de un tercero</t>
  </si>
  <si>
    <t>Un Colaborador del IDU solicita una dádiva o una comisión para aprobar las garantías sin el lleno de los requisitos</t>
  </si>
  <si>
    <t>Adjudicatarios ofrecen o entregan dádivas a un Colaborador del IDU  para que se aprueben las polizas sin el lleno de requisitos</t>
  </si>
  <si>
    <t>Un Colaborador del IDU solicita una dádiva o una comisión para para que se aprueben las polizas sin el lleno de requisitos</t>
  </si>
  <si>
    <t>PRGC05 -  PRGC09 - SUSCRIPCIÓN DE CONTRATOS</t>
  </si>
  <si>
    <t>Un contratista ofrece y entrega a un Colaborador del IDU una dádiva para que ingrese una cesión de derechos económicos antes de una orden de embargo.</t>
  </si>
  <si>
    <t>Que un ciudadano interesado en intervenir infraestructura de transporte ofrezca o entregue una dádiva a un Colaborador del IDU para que acepte con la solicitud del permiso algunos estudios y diseños que no cumplan con lo definido en el artículo 3 del Decreto 942 de 2014.</t>
  </si>
  <si>
    <t>Que un Colaborador del IDU solicite o acepte una dádiva de un ciudadano interesado en intervenir infraestructura de transporte para aceptar con la solicitud del permiso algunos estudios y diseños que no cumplan con lo definido en el artículo 3 del Decreto 942 de 2014.</t>
  </si>
  <si>
    <t xml:space="preserve"> Un contratista ofrece y entrega a un Colaborador del IDU una comisión o dádiva para dar por recibido el informe final de Interventoría para seguimiento a la Garantía Única, sin llenar los requisitos, o que puede afectar los intereses del IDU. </t>
  </si>
  <si>
    <t xml:space="preserve"> Un Colaborador del IDU solicita una dádiva o una comisión para dar por recibido el informe final de Interventoría para seguimiento a la Garantía Única, sin llenar los requisitos, o que puede afectar los intereses del IDU. </t>
  </si>
  <si>
    <t xml:space="preserve"> Un contratista ofrece y/o entrega a un Colaborador del IDU una comisión o dádiva para que se den por cumplidas las obligaciones asociadas a la liquidación del contrato que puede afectar los intereses del IDU. </t>
  </si>
  <si>
    <t xml:space="preserve"> Un Colaborador del IDU solicita una dádiva o una comisión para  den por cumplidas las obligaciones asociadas a la liquidación del contrato que puede afectar los intereses del IDU. </t>
  </si>
  <si>
    <t xml:space="preserve">Un interventor ofrece y entrega a un Colaborador del IDU una comisión o dádiva para suscribir el Acta  de Recibo Final y Liquidación del Contrato de Interventoría, sin llenar los requisitos, o que puede afectar los intereses del IDU. </t>
  </si>
  <si>
    <t xml:space="preserve">Un contratista ofrece y/o entrega a un Colaborador del IDU una comisión o dádiva para que permita cambiar o modificar los diseños aprobados, sin llenar los requisitos, o que puede afectar los intereses del IDU. </t>
  </si>
  <si>
    <t xml:space="preserve">Un Colaborador del IDU solicita una dádiva o una comisión para permitir cambios o modificaciones en los diseños aprobados, sin llenar los requisitos, o que puede afectar los intereses del IDU. </t>
  </si>
  <si>
    <t>Que un Colaborador del IDU reciba o solicite una dádiva para alterar la información real de lo encontrado en el predio y altere el acta o formato de censo, de constancia del resultado de la visita.</t>
  </si>
  <si>
    <t>Un Colaborador del IDU solicita o recibe dádivas para elaborar informes jurídicos para aprobación de vivienda de reposición en casos donde no hay un derecho o fuera de las condiciones.</t>
  </si>
  <si>
    <t>Un Colaborador del IDU solicita o acepta dádivas de un propietario, poseedor o habitante de un predio para que se declare su predio como vulnerable o crítico.</t>
  </si>
  <si>
    <t>Un propietario, poseedor o habitante de un predio ofrece o entrega dádivas a un Colaborador del IDU para que se declare su predio como vulnerable o crítico.</t>
  </si>
  <si>
    <t>Un Colaborador del IDU solicita o acepta dádivas de un propietario reasentado para que le declare la necesidad de ajustes en la evaluación expost.</t>
  </si>
  <si>
    <t>Un ciudadano reasentado ofrece o entrega a un Colaborador del IDU dádivas para que le declare la necesidad de ajustes en la evaluación expost.</t>
  </si>
  <si>
    <t>Un Colaborador del IDU recibe o solicita una dádiva para proporcionar información privilegiada a terceros cuando hay oferta pública de predios.</t>
  </si>
  <si>
    <t>Un ciudadano ofrece o entrega a un Colaborador del IDU una dádiva para recibir información privilegiada en la oferta pública de predios.</t>
  </si>
  <si>
    <t>Un comprador de predio ofrece o entrega a un Colaborador del IDU una dádiva para registrar un pago inexistente o incompleto, como completo del predio adquirido.</t>
  </si>
  <si>
    <t>Un contratista o interventor ofrece una dádiva a un colaborador del IDU, para que no se inicie, se dilate o se cierre el proceso sancionatorio</t>
  </si>
  <si>
    <t>Un colaborador del IDU solicita o recibe una dádiva a un contrastista o interventor, para que  no se inicie, se dilate o se cierre el proceso sancionatorio a favor del contratista y/o interventor</t>
  </si>
  <si>
    <t>El Colaborador del IDU a cargo de realizar los estudios previos para la contratación del Programa del Sistema de Estímulos solicite o reciba dádivas de un oferente, con el fin de que el valor de la propuesta económica sea mayor.</t>
  </si>
  <si>
    <t>Que el Colaborador del IDU, solicite o reciba dádivas de un ciudadano para tener acceso a información y datos sensibles de la entidad, y manipularla a su conveniencia.</t>
  </si>
  <si>
    <t>Que un Colaborador del IDU reciba o solicite dádivas de un especialista invitado a la mesa técnica, con el falso pretexto de adoptar o implementar en la entidad el tema de investigación de preferencia o beneficio personal del especialista invitado.</t>
  </si>
  <si>
    <t>Un especialista invitado a la mesa técnica ofrezca o entregue dádivas a un Colaborador del IDU, para que se incluya un cambio en la plataforma tecnológica del IDU.</t>
  </si>
  <si>
    <t>Un colaborador del organismo de control solicite o reciba dadivas de un Colaborador del IDU, para el cierre de una acción incumplida o inefectiva.</t>
  </si>
  <si>
    <t>Un Colaborador del IDU entregue u ofrezca dádivas a un colaborador del organismo de control, para el cierre de una acción incumplida o inefectiva.</t>
  </si>
  <si>
    <t>El cotizante para la contratacion del  Programa del Sistema de Estímulos entregue u ofrezca dádivas al Colaborador del IDU a cargo de realizar los estudios previos, para ser favorecido</t>
  </si>
  <si>
    <t>Colaborador del organismo de control</t>
  </si>
  <si>
    <t>Un colaborador del IDU recibe o solicita dádivas de un posible contratista o proveedor, para estructurar los documentos de la etapa precontractual y favorecer a un tercero, en relación con la adquisición de bienes y servicios, asociados al proceso</t>
  </si>
  <si>
    <t>Un posible contratista o proveedor ofrece o entrega dádivas a un colaborador del IDU, para estructurar los documentos de la etapa precontractual que lo favorezcan en relación con la adquisición de bienes y servicios, asociados al proceso</t>
  </si>
  <si>
    <t>VALORIZACIÓN</t>
  </si>
  <si>
    <t>Un ciudadano ofrezca o entregue dádivas a un Colaborador del IDU para que altere la información en el aplicativo Valoricemos que genera el Certificado de Deuda Actual.</t>
  </si>
  <si>
    <t>Un Colaborador del IDU solicita o recibe dádivas de un ciudadano para alterar la información en el aplicativo Valoricemos que altera el Certificado de Deuda Actual.</t>
  </si>
  <si>
    <t>Un ciudadano ofrezca o entregue dádivas a un Colaborador del IDU para que altere el mandamiento de pago.</t>
  </si>
  <si>
    <t>El Colaborador del IDU a cargo de realizar los estudios previos para la contratación del Plan Institucional de Capacitación solicite o reciba dádivas de un oferente, con el fin de direccionar la propuesta en valor o requistos</t>
  </si>
  <si>
    <t>El Tercero entregue u ofrezca dádivas al Colaborador del IDU a cargo de realizar los estudios previos, con el fin de direccionar la propuesta en valor o requistos</t>
  </si>
  <si>
    <t>El Colaborador del IDU responsable del apoyo a la supervisón del contrato del Plan Institucional de Capacitación solicite o reciba dádivas del contratista, con el fin de ajustar la programación de los eventos de tal forma que beneficie al Proveedor</t>
  </si>
  <si>
    <t>PUNTAJE RIESGO</t>
  </si>
  <si>
    <t>VALOR RELATIVO</t>
  </si>
  <si>
    <t>CRITICIDAD POR RIESGO DE SOBORNO</t>
  </si>
  <si>
    <t>MÍNIMO VALOR</t>
  </si>
  <si>
    <t>MÁXIMO VALOR</t>
  </si>
  <si>
    <t>GESTIÓN CONTRACTUAL</t>
  </si>
  <si>
    <t>CONSERVACIÓN DE INFRAESTRUCTURA</t>
  </si>
  <si>
    <t>GESTIÓN PREDIAL</t>
  </si>
  <si>
    <t>GESTIÓN FINANCIERA</t>
  </si>
  <si>
    <t>VALORIZACIÓN Y FINANCIACIÓN</t>
  </si>
  <si>
    <t>GESTIÓN INTERINSTITUCIONAL</t>
  </si>
  <si>
    <t>GESTIÓN DE RECURSOS FÍSICOS</t>
  </si>
  <si>
    <t>INNOVACIÓN Y GESTIÓN</t>
  </si>
  <si>
    <t>TECNOLOGÍAS DE INFORMACIÓN Y COMUNICACIÓN</t>
  </si>
  <si>
    <t>MEJORAMIENTO CONTINUO</t>
  </si>
  <si>
    <t>GESTIÓN INTEGRAL DE PROYECTOS</t>
  </si>
  <si>
    <t>GESTIÓN DOCUMENTAL</t>
  </si>
  <si>
    <t>GESTIÓN DEL TALENTO HUMANO</t>
  </si>
  <si>
    <t>GESTIÓN LEGAL</t>
  </si>
  <si>
    <t>VERSIÓN</t>
  </si>
  <si>
    <t>FO-PE-26</t>
  </si>
  <si>
    <t>1. Manual Único de Control y seguimiento ambiental y de SST del IDU
2. Manual de Interventoría y supervisión de contratos.
3. Apéndices del Proceso</t>
  </si>
  <si>
    <t>Programa de Fortalecimiento de la Cultura Ética para Colaboradores del IDU no Directivos (incluyendo protocolos desde el proceso de selección, vinculación, desempeño periódico y retiro).</t>
  </si>
  <si>
    <t>CARACTERIZACIÓN</t>
  </si>
  <si>
    <t>PR-GC-02
LICITACION PUBLICA
PR-GC-03
SELECCIÓN ABREVIADA MENOR CUANTIA
PRGC04_CONCURSO_DE_MERITOS_ABIERTO_O_CON_PRECALIFICACION_V_9
PRGC07_SELECCION_ABREVIADA_SUBASTA_INVERSA_V_6.1</t>
  </si>
  <si>
    <t>PR-GC-02
LICITACION PUBLICA
PR-GC-03
SELECCIÓN ABREVIADA MENOR CUANTIA
PRGC04_CONCURSO_DE_MERITOS_ABIERTO_O_CON_PRECALIFICACION_V_9
PRGC07_SELECCION_ABREVIADA_SUBASTA_INVERSA_V_6.2</t>
  </si>
  <si>
    <t>PRGC04_CONCURSO_DE_MERITOS_ABIERTO_O_CON_PRECALIFICACION_V_10</t>
  </si>
  <si>
    <t>PRGC04_CONCURSO_DE_MERITOS_ABIERTO_O_CON_PRECALIFICACION_V_11</t>
  </si>
  <si>
    <t>PRGC13_LIQUIDACION_CONTRATOS_CONVENIOS_V 3 1</t>
  </si>
  <si>
    <t>PRGC06_DECLARATORIA_DE_INCUMPLIMIENTO_PARA_LA_IMPOSICION_DE_MULTA_CLAUSULA_PENAL</t>
  </si>
  <si>
    <t>COMUNICACIÓN</t>
  </si>
  <si>
    <t>GESTIÓN DE RIESGO DE SOBORNO DEL SGAS</t>
  </si>
  <si>
    <t>Planeación Estratégica</t>
  </si>
  <si>
    <t>ÍNDICE</t>
  </si>
  <si>
    <t>GESTIÓN DE LA VALORIZACIÓN Y FINANCIACIÓN</t>
  </si>
  <si>
    <t xml:space="preserve">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 </t>
  </si>
  <si>
    <t xml:space="preserve">Un ciudadano ofrece o entrega dádivas a un Colaborador del IDU, para que modifique datos del predio o pagos por confusión en los aplicativos del IDU. </t>
  </si>
  <si>
    <t>TECNOLOGIAS DE INFORMACIÓN Y COMUNICACIÓN</t>
  </si>
  <si>
    <t>GESTION AMBIENTAL, CALIDAD Y SST</t>
  </si>
  <si>
    <t>Implementar y mantener los componentes de tecnologías de la información de acuerdo con las necesidades de la entidad, para asegurar la confidencialidad, integridad y disponibilidad de la información requerida en el logro de los objetivos institucionales</t>
  </si>
  <si>
    <t>Un contratista ofrece y entrega a un Colaborador del IDU una comisión o dádiva para recibir de la interventoría los informes presentados sin llenar los requisitos, o que puede afectar los intereses del IDU.</t>
  </si>
  <si>
    <t>1. Manual Único de Control y seguimiento ambiental y de SST del IDU
2. Manual de Interventoría y supervisión de contratos.
3. Recorridos de obra con la Autoridad Ambiental</t>
  </si>
  <si>
    <t xml:space="preserve">Un Colaborador del IDU solicita una dádiva o una comisión para  dar por recibido el Informe final SSTMA sin llenar los requisitos, o que puede afectar los intereses del IDU. </t>
  </si>
  <si>
    <t xml:space="preserve">Identificar, establecer, implementar y ejecutar acciones para incrementar el desempeño de los procesos con el propósito de fortalecer el Sistema Integrado de Gestión a través de la aplicación de metodologías de mejoramiento y acciones de prevención </t>
  </si>
  <si>
    <t>Contratistas ofrecen o entregan dádivas a un Colaborador del IDU  para aprobar las garantías sin el lleno de los requisitos</t>
  </si>
  <si>
    <t>Administrar y Disponer Oportunamente los Recursos Financieros para la Ejecución de los Programas y Proyectos en el Desarrollo de los Procesos de la Entidad.</t>
  </si>
  <si>
    <t>CONSERVACIÓN DE LA INFRAESTRUCTURA</t>
  </si>
  <si>
    <t>1. Obligaciones de los Contratos de obra e interventoría y demás documentos que los conforman
2.  Manual de Interventoría
3. Informes mensuales de interventoría con verificación a través de lista de chequeo
4. Manual Único de Control y Seguimiento Ambiental y de SST del IDU
5. Comités de seguimiento al contrato
6. Inspecciones visuales en recorridos de obra
7.  Exigencia de plan de calidad y seguimeinto al cumplimiento del mismo
8 Seguimiento en aplicativo zipa</t>
  </si>
  <si>
    <t>Un interventor ofrece o entrega dádivas a un Colaborador del IDU para que acepte un acta de liquidación de anticipo sin soporte claro de su utilización.</t>
  </si>
  <si>
    <t>Un contratista de obra  ofrece o entrega a un Colaborador del IDU dádivas para agilizar el trámite de pago ante la Entidad.</t>
  </si>
  <si>
    <t>Un interventor ofrecen o entrega a un Colaborador del IDU dádivas para agilizar el trámite de pago ante la Entidad.</t>
  </si>
  <si>
    <t>Un contratista de obra ofrece o entrega a un Colaborador del IDU dádivas para suscribir el acta de liquidación sin el lleno de los requisitos.</t>
  </si>
  <si>
    <t>Un interventor ofrecen o entrega a un Colaborador del IDU dádivas para suscribir el acta de liquidación sin el lleno de los requisitos.</t>
  </si>
  <si>
    <t>Contratistas ofrecen o entregan dádivas a un Colaborador del IDU  para   gestionar la solicitud de modificación del contrato (adición, prórroga, cesión, etc.) en beneficio del contratista, sin el lleno de los requisitos legales.</t>
  </si>
  <si>
    <t>Un Colaborador del IDU solicita una dádiva o una comisión para gestionar la solicitud de modificación del contrato (adición, prórroga, cesión, etc.) en beneficio del contratista, sin el lleno de los requisitos legales.</t>
  </si>
  <si>
    <t>2</t>
  </si>
  <si>
    <t>Estructurar, adelantar, orientar y acompañar la gestión precontractual y contractual, de conformidad con las disposiciones legales vigentes, para el logro de la contratación oportuna de los procesos institucionales.</t>
  </si>
  <si>
    <t>Definir e Implementar prácticas en Calidad, Gestión Ambiental y Seguridad y Salud en el trabajo de acuerdo con las necesidades organizacionales, los requisitos legales y normativos con el fin de mejorar el desempeño de la Entidad.</t>
  </si>
  <si>
    <t>Realizar seguimiento a la ejecución de los proyectos del sistema vial, de transporte y espacio público, de acuerdo con las características de diseño para construir las obras definidas en el plan de desarrollo y cumplir la misión del IDU.</t>
  </si>
  <si>
    <t>GESTIÓN RECURSOS FISICOS</t>
  </si>
  <si>
    <t xml:space="preserve">Prestar servicios de logística y apoyo a la gestión de los procesos del IDU, mediante la eficiente administración de recursos físicos, bajo estándares de calidad, oportunidad y efectividad, para asegurar el normal funcionamiento de los procesos y la satisfacción de las necesidades internas. </t>
  </si>
  <si>
    <t xml:space="preserve">Un colaborador de control interno del IDU  solicita, a un contratista,  una dádiva o una comisión para influir en la determinación del objetivo, alcance, muestra y resultado de una auditoria,  afectando los intereses del IDU y/o favoreciendo los intereses particulares.  </t>
  </si>
  <si>
    <t>1. Revisión trimestral de la base de datos de registro de sanciones. 
2. Revisión trimestral de todos los expedientes a cargo de la OCD
3. Acceso restringido a la Oficina</t>
  </si>
  <si>
    <t>1. Revisión trimestral de la base de datos de registro de sanciones. 
2. Revisión trimestral de todos los expedientes a cargo de la OCD
3. Acceso restringido a la Oficina
4. Revisión Carpeta Virtual (\\fs06cc01)
5. Revisión plataforma SID de la Alcaldía Mayor de Bogotá</t>
  </si>
  <si>
    <t>1. Revisión de la decisión de la queja y/o informe, proyectada por el Abogado sustanciador, dentro del término legal, realizada por la Jefe de OCD.</t>
  </si>
  <si>
    <t>ORGANIZACIÓN DE ARCHIVOS DE GESTION</t>
  </si>
  <si>
    <t>CONSULTA Y PRESTAMO DE DOCUMENTOS</t>
  </si>
  <si>
    <t>PROCEDIMIENTO RECONSTRUCCIÓN DE ARCHIVOS</t>
  </si>
  <si>
    <t>GESTIÓN Y TRÁMITE DE RESOLUCIONES</t>
  </si>
  <si>
    <t xml:space="preserve">Implementar las directrices y políticas diseñadas para la planeación, producción, recepción, distribución, tramite, consulta, organización, valoración, conservación y preservación de los documentos de archivo que en suma conforman la memoria documental institucional. </t>
  </si>
  <si>
    <t xml:space="preserve">Que no se cuente con el recurso monetario suficiente para la ejecucion de los proyectos de infraestructura.
Daño a la cultura </t>
  </si>
  <si>
    <t>Implementar buenas prácticas de gestión de proyectos basadas en los lineamientos del Project Management Institute - PMI que contribuyan al cumplimiento de los objetivos institucionales, al mejoramiento integral de la organización y el mejoramiento del desempeño de los proyectos y/o etapas del ciclo de vida de los proyectos que desarrolla la entidad.</t>
  </si>
  <si>
    <t>COMUNICACIONES</t>
  </si>
  <si>
    <t xml:space="preserve">Contar por parte de la entidad con estudios en estapa de pre-inversión para los proyectos de la infraestructura vial y espacio público, cuyo propósito sea la construcción de nueva infraestructura o las actividades de conservación , mediante mecanismos de evaluación objetiva de componentes técnicos, sociales, prediales, ambientales, y financieros que garanticen la viabilidad de los proyectos en la etapas de diseño y construcción. </t>
  </si>
  <si>
    <t>Asesorar, diseñar, implementar y evaluar la gestión social y el servicio a la ciudadanía;  cultura ciudadana, derecho a la ciudad, responabilidad social, control social, tansparencia, y sostenibilidad aplicables a los procesos de la entidad, conforme a la normatividad  vigente y a los pilares y ejes transversales del Plan de Desarrollo con el fin de vincular a la ciudadania en el desarrollo urbano de Bogotá</t>
  </si>
  <si>
    <t xml:space="preserve">El Colaborador del IDU que presente un accidente, entregue u ofrezca dádivas a un asesor de la ARL, para que altere la calificación de origen del evento como el reporte o informe final del accidente. </t>
  </si>
  <si>
    <t>Que el asesor de la ARL reciba o solicite dádivas de un colaborador del IDU que haya presentado un accidente, para que altere la calificación de origen del evento como el reporte o informe final del accidente.</t>
  </si>
  <si>
    <t>El Colaborador del IDU responsable del apoyo a la supervisón del contrato solicite o reciba dádivas del contratista, con el fin de que el valor de la factura sea mayor.</t>
  </si>
  <si>
    <t xml:space="preserve">Desarrollar las competencias del talento humano, gestionando planes, programas y proyectos que contribuyan a mejorar su calidad de vida para el cumplimiento de la Misión, Visión y Objetivos Estratégicos bajo la normatividad vigente. </t>
  </si>
  <si>
    <t>INNOVACIÓN Y GESTIÓN DEL CONOCIMIENTO</t>
  </si>
  <si>
    <t>Realizar la planeación, gestión, revisión, disposición y seguimiento de la información Geográfica, Precios de referencia, Directorio de Proveedores, Especificaciones Técnicas y Documentos Técnicos de la infraestructura vial y espacio público para brindar información eficiente y efectiva a los procesos misionales del instituto y a la ciudadanía en general.</t>
  </si>
  <si>
    <t>Suma de ÍNDICE</t>
  </si>
  <si>
    <t>Proveer al IDU de una estructura de gestión estratégica, táctica y operativa, capaz de aportar a la entidad un enfoque sistémico e ntegral, proyectado en el tiempo y en el territorio de conformidad con los estatutos institucionales y el Plan Distrital de Desarrollo, para garantizar la sostenibilidad y reconocimiento institucional de la Entidad por la generación de valores públicos.</t>
  </si>
  <si>
    <t>REPORTE DESEMPEÑO ETAPA CICLO VIDA PROYECTOS MISIONALES</t>
  </si>
  <si>
    <t>CONSERVACIÓN INFRAESTRUCTURA</t>
  </si>
  <si>
    <t>TICs</t>
  </si>
  <si>
    <t>Que el habitante o propietario de un predio ofrezca o entregue una dádiva a Colaboradores del IDU para que deje constancia en acta o formatos de censo, de que lo encontrado en terreno es diferente a lo real.</t>
  </si>
  <si>
    <t>No logro total o parcial de los Objetivos del Instituto por falta de compromiso o apropiación de los Colaboradores del IDU.</t>
  </si>
  <si>
    <t>Afectación de la cultura del IDU y la credibilidad en los Colaboradores del IDU </t>
  </si>
  <si>
    <t>Que un Colaborador del IDU solicite o reciba dádivas para realizar una actualización censal con posterioridad al cierre censal.</t>
  </si>
  <si>
    <t>INNOVACIÓN</t>
  </si>
  <si>
    <t>GESTIÓN INTEGRAL DE PROY</t>
  </si>
  <si>
    <t>MEJORA CONTINUA</t>
  </si>
  <si>
    <t>Un contribuyente ofrece o entrega dádivas a un Colaborador del IDU, para que proyecte un acto administrativo que reduzca o elimine una contribución por valorización.</t>
  </si>
  <si>
    <t>Que un Colaborador del IDU solicite o reciba una dádiva de un contribuyente para proyectar un acto administrativo que reduzca o elimine una contribución por valorización.</t>
  </si>
  <si>
    <t>GESTIÓN DEL COBRO COACTIVO</t>
  </si>
  <si>
    <t xml:space="preserve">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t>
  </si>
  <si>
    <t xml:space="preserve">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t>
  </si>
  <si>
    <t>COORDINACIÓN Y CONTROL DE LA EJECUCIÓN DE LOS PROYECTOS DE CONSERVACIÓN</t>
  </si>
  <si>
    <t>MONITOREO DE PASOS ELEVADOS Y A NIVEL</t>
  </si>
  <si>
    <t>APROVECHAMIENTO ECONÓMICO POR CAMPAMENTOS DE OBRA Y/O OCUPACIONES TEMPORALES DE OBRA</t>
  </si>
  <si>
    <t>EXPEDICIÓN Y RECIBO DE LICENCIAS DE EXCAVACIÓN</t>
  </si>
  <si>
    <t>APROVECHAMIENTO ECONÓMICO DE CORTO PLAZO DEL ESPACIO PÚBLICO</t>
  </si>
  <si>
    <t>ADMINISTRACIÓN Y VENTA DE PREDIOS</t>
  </si>
  <si>
    <t>ADQUISICIÓN PREDIAL</t>
  </si>
  <si>
    <t xml:space="preserve">Ejecutar programas para el mantenimiento, rehabilitación y reconstrucción, de la malla vial y el espacio público a través de la supervisióny control de contratos y convenios y, realizar la coordinación y seguimiento a las intervenciones ejecutadas por terceros, para mejorar la movilidad y seguridad vial en la ciudad. </t>
  </si>
  <si>
    <t>EJECUCIÓN DE COMPRAS</t>
  </si>
  <si>
    <t>MANTENIMIENTO PREVENTIVO Y CORRECTIVO</t>
  </si>
  <si>
    <t>PERMISOS PARA LA INTERVENCIÓN DE INFRAESTRUCTURA DE TRANSPORTE POR TERCEROS</t>
  </si>
  <si>
    <t>MANUAL DE INTERVENCIÓN DE URBANIZADORES Y/O TERCEROS Y EL DOCUMENTO TÉCNICO DE INTERVENCIÓN DE INFRAESTRUCTURA VIAL Y ESPACIO PÚBLICO</t>
  </si>
  <si>
    <t>ADMINISTRACIÓN DE CANALES DE SERVICIO A LA CIUDADANÍA</t>
  </si>
  <si>
    <t>RECEPCIÓN Y ATENCIÓN DE REQUERIMIENTOS DEL DEFENSOR DEL CIUDADANO</t>
  </si>
  <si>
    <t>GESTIÓN Y PARTICIPACIÓN</t>
  </si>
  <si>
    <t>GESTIÓN SOCIAL EN ETAPA DE FACTIBILIDAD Y/O ESTUDIOS Y DISEÑOS</t>
  </si>
  <si>
    <t>GESTIÓN SOCIAL EN LAS ETAPAS DE CONSTRUCCIÓN Y MANTENIMIENTO</t>
  </si>
  <si>
    <t>ADMINISTRACIÓN DE SEGURIDAD SOCIAL</t>
  </si>
  <si>
    <t>CREACIÓN Y GESTIÓN DOCUMENTAL DE HISTORIAS LABORALES</t>
  </si>
  <si>
    <t>BIENESTAR SOCIAL Y DESARROLLO</t>
  </si>
  <si>
    <t>BIENESTAR SOCIAL Y DESARROLLO Y CAPACITACIÓN</t>
  </si>
  <si>
    <t>EXPEDICIÓN DE CERTIFICACIONES</t>
  </si>
  <si>
    <t>CAPACITACIÓN</t>
  </si>
  <si>
    <t>CONCILIACIÓN BANCARIA</t>
  </si>
  <si>
    <t>EMBARGOS Y CESIONES</t>
  </si>
  <si>
    <t>ADMINISTRACIÓN DE INVERSIONES DE TESORERÍA</t>
  </si>
  <si>
    <t>RECAUDO</t>
  </si>
  <si>
    <t>TRASLADOS</t>
  </si>
  <si>
    <t>PAGO A TERCEROS</t>
  </si>
  <si>
    <t>ACTUALIZACIÓN DE LA BASE DE DATOS DE PRECIOS DE REFERENCIA</t>
  </si>
  <si>
    <t>ACTUALIZACIÓN DEL SISTEMA DE INFORMACIÓN GEOGRÁFICA</t>
  </si>
  <si>
    <t>Divulgar la gestión de la entidad de manera eficaz, eficiente y oportuna, con el fin de garantizar el derecho a la información, dar a conocer la ejecución de los recursos públicos, lograr la identidad institucional al interior de la organización y fortalecer la cultura ciudadana</t>
  </si>
  <si>
    <t>Un Colaborador del IDU solicita una dádiva o una comisión para elaborar, suscribir y publicar la resolución de declaratoria de desierto del proceso, cancelar proceso de selección en plataforma en favor de un tercero, o que puede afectar los intereses del IDU</t>
  </si>
  <si>
    <t>Proponentes ofrecen o entregan dádivas a un Colaborador del IDU  para elaborar, suscribir y publicar la resolución de declaratoria de desierto del proceso, cancelar proceso de selección en plataforma en favor de un tercero, o que puede afectar los intereses del IDU</t>
  </si>
  <si>
    <t>Proponentes ofrecen o entregan dádivas a un Colaborador del IDU  para tramitar los oficios de solicitud de aclaraciones o subsanaciones en contratos en beneficio de un tercero</t>
  </si>
  <si>
    <t>Un Colaborador del IDU solicita una dádiva o una comisión para tramitar los oficios de solicitud de aclaraciones o subsanaciones en contratos en beneficio de un tercero</t>
  </si>
  <si>
    <t xml:space="preserve">1. El procedimiento establece que la identificación de daños se realice en visita de seguimiento, a la cual no asiste el contratista (no hay acuerdos).
2. Los daños identificados se ingresan al aplicativo (tiene controles de usuario) para generar el informe de visita, que finalmente es revisado y aprobado por el Coordinador Técnico. </t>
  </si>
  <si>
    <t>CANTIDAD DE RIESGOS</t>
  </si>
  <si>
    <t>Un tercero, ofrece o entrega a un Colaborador del IDU una dádiva para que se incluyan en el acto administrativo de aprovechamiento de espacio público, requisitos que solo beneficien a quien hace uso temporal de este espacio público.</t>
  </si>
  <si>
    <t>Un Colaborador del IDU solicite o acepte una dádiva de un Tercero, para que se incluyan en el acto administrativo de aprovechamiento de espacio público, requisitos que solo beneficien a quien hace uso temporal de este espacio público.</t>
  </si>
  <si>
    <t>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t>
  </si>
  <si>
    <t>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t>
  </si>
  <si>
    <t>Elaborar los estudios y diseños requeridos para la ejecución de proyectos, basados en la factibilidad de los mismos, verificando que incluyan los componentes técnicos, arquitectónicos, urbanísticos, paisajísticos, prediales, ambientales, sociales, de tráfico y de seguridad industrial, de ingeniería urbana y detalle dando cumplimiento a las normas técnicas y urbanísticas vigentes.</t>
  </si>
  <si>
    <t>Para todos los procesos, se tiene como "control adicional requerido" el Programa de fortalecimiento de la denuncia y reporte de posibles hechos de soborno en el IDU.</t>
  </si>
  <si>
    <t>El Colaborador del IDU solicite o reciba dádivas de un tercero para el desarrollo de un proyecto de tecnologias de la información, con el pretexto de favorecerlo en el proceso de contratación.</t>
  </si>
  <si>
    <t>Un proveedor que renueva las licencias, matenimientos y soporte de los RDBMS, entregue o ofrezca dádivas a un Colaborador del IDU, para que le favorezca en el proceso de contratación (nuevo o adición).</t>
  </si>
  <si>
    <t>Un Colaborador del IDU recibe o solicita dádivas de un posible proveedor de tecnología, para favorecerlo en el proceso de contratación con la entidad.</t>
  </si>
  <si>
    <t>Que un Colaborador del IDU reciba o solicite dádivas del proveedor de tecnología, para no aplicar las sanciones legales contractuales, por el no cumplimiento del objeto contractual</t>
  </si>
  <si>
    <t>Que el proveedor de tecnología entregue o ofrezca dádivas al Colaborador del IDU, para que no aplique las sanciones legales contractuales, por el no cumplimiento del objeto contractual</t>
  </si>
  <si>
    <t>El proveedor de tecnología entregue u ofrezca dádivas al Colaborador del IDU, para ampliar las condiciones del contrato con tiempo y recurso económico, sin plena justificación</t>
  </si>
  <si>
    <t>Que el Colaborador del IDU reciba o solicite dádivas del proveedor de servicios de red inalambrica, para aprobar los mantenimientos preventivos y/o correctivos, sin que se hayan llevado a cabo.</t>
  </si>
  <si>
    <t>Un contratista con orden de embargo ofrece y entrega una comisión o dádiva a un Colaborador del IDU para que no se apliquen los embargos que tenga el contratista.</t>
  </si>
  <si>
    <t>Menor disponibilidad de recursos para reinvertir en la obras, perdida de credibilidad al interior y exterior del Instituto</t>
  </si>
  <si>
    <t>Un Colaborador del IDU reciba o solicite dádivas de un ciudadano, para que modifique datos del predio o pagos por confusión en los aplicativos del IDU.</t>
  </si>
  <si>
    <t>Un Colaborador del IDU solicite o reciba dádivas de un ciudadano para alterar el mandamiento de pago.</t>
  </si>
  <si>
    <t>Un Colaborador del IDU solicite o reciba dádivas de un ciudadano para aceptar excepciones previas inválidas al  mandamiento de pago.</t>
  </si>
  <si>
    <t>Un contratista o interventor del IDU  ofrece una dádiva para designar al profesional de apoyo a la supervisión o al supervisor del contrato de Interventoría, que favorezca al contratista para su ejecución</t>
  </si>
  <si>
    <t>CONSTRUCCIÓN DE PROYECTOS</t>
  </si>
  <si>
    <t>Un interventor ofrece o entrega dádivas a un Colaborador del IDU para que permita que el personal para la ejecución del contrato no cumpla con el lleno de los requistos establecidos.</t>
  </si>
  <si>
    <t>Un Colaborador del IDU solicita o recibe dádivas de un contratista de interventoría para aceptar el personal para la ejecución del contrato no cumpla con el lleno de los requistos establecidos.</t>
  </si>
  <si>
    <t>Un Colaborador del IDU solicita o acepta dádivas de un interventor para que acepte un acta de liquidación de anticipo sin soporte claro de su utilización.</t>
  </si>
  <si>
    <t>Un Hacker ofrece o entrega a un Colaborador del IDU una dádiva para que le entregue las claves y tokens para que se hurten los dineros de las cuentas del IDU.</t>
  </si>
  <si>
    <t>Un Colaborador del IDU solicita o acepta de un Contratista o tercero una dádiva para agilizar el pago o para que se realice el pago, sin el lleno de los requistos.</t>
  </si>
  <si>
    <t>Un constructor ofrece dadivas al Colaborador del IDU para cambiar el valor de la liquidación en la resolución para la compensación de cupos de estacionamiento u obligaciones urbanisticas.</t>
  </si>
  <si>
    <t>Un Colaborador del IDU solicita o acepta dadivas de un constructor para cambiar el valor de la liquidación en la resolución para la compensación de cupos de estacionamiento u obligaciones urbanisticas.</t>
  </si>
  <si>
    <t>Un constructor ofrece o entrega una dádiva a un Colaborador del IDU para que evite el proceso de cobro persuasivo o retrase el proceso de cobro coactivo por el área competente,  por concepto de compensación de cupos de estacionamiento u obligaciones urbanisticas.</t>
  </si>
  <si>
    <t>Un Colaborador del IDU solicita una dádiva o una comisión para recibir el MAO  sin llenar los requisitos, o que puede afectar los intereses del IDU</t>
  </si>
  <si>
    <t>Un contratista ofrece y/o entrega a un Colaborador del IDU una comisión o dádiva para que reciba el MAO sin llenar los requisitos, o que puede afectar los intereses del IDU.</t>
  </si>
  <si>
    <t>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t>
  </si>
  <si>
    <t>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t>
  </si>
  <si>
    <t>Un tercero ofrece o entrega a un Colaborador del IDU una comisión o dádiva para que la ejecución de maniobras a cargo de la ESP queden a cargo IDU</t>
  </si>
  <si>
    <t>1. Convenios vigentes con las ESP
2. Manual de Interventoría y supervisión de contratos.
3. Reuniones de seguimiento en el IDU y Comités de obra.
4. Actas de Seguimiento e inspección de campo.
5. Segregación de funciones en los requerimientos de las ESP</t>
  </si>
  <si>
    <t>Un contratista ofrece o entrega a un Colaborador del IDU una comisión o dádiva para recibir y aceptar de la Interventoría los resultados de los ensayos de laboratorio, sin llenar los requisitos, o que puede afectar los intereses del IDU.</t>
  </si>
  <si>
    <t>Un Colaborador del IDU solicita una dádiva o una comisión para recibir y aceptar los resultados de los ensayos de laboratorio, sin llenar los requisitos, o que puede afectar los intereses del IDU.</t>
  </si>
  <si>
    <t>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t>
  </si>
  <si>
    <t>Empleado bancario le ofrece o entrega a un Colaborador del IDU una comisión para altere o modifique la conciliación para el cierre de diferencias de saldos existentes.</t>
  </si>
  <si>
    <t>Un empleado bancario o  un contribuyente, ofrece o entrega una dádiva a un Colaborador del IDU para que aplique manualmente recaudos sin que el recurso ingrese a las cuentas del IDU y posteriormente reversarlo en el sistema Valoricemos.</t>
  </si>
  <si>
    <t>Sobrecostos, deficiencias en alcance y calidad en la ejecución en los proyectos, que reducen capacidad institucional para responder a las necesidades de la ciudad en lo relacionado con infraestructura para la movilidad y espacio público.</t>
  </si>
  <si>
    <t xml:space="preserve">Que un contratista externo (topografo, geotecnico, inspector de redes) entregue o ofrezca dádivas a un Colaborador del IDU, para aprobar los estudios realizados por el contratista sin estos cumplir con las exigencias requeridas.  </t>
  </si>
  <si>
    <t>Un contratista de mantenimiento o demolición de predios ofrece o entrega dádivas a un Colaborador del IDU para que éste declare la necesidad inexistente de mantenimiento en uno o varios predios.</t>
  </si>
  <si>
    <t>Un colaborador del IDU solicita a un contratista de mantenimiento o demolición de predios dádivas para que declarar la necesidad inexistente de mantenimiento en uno o varios predios.</t>
  </si>
  <si>
    <t>GESTIÓN SOCIAL PREDIAL</t>
  </si>
  <si>
    <t xml:space="preserve">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t>
  </si>
  <si>
    <t>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t>
  </si>
  <si>
    <t xml:space="preserve">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t>
  </si>
  <si>
    <t>Un Colaborador del IDU solicita una dádiva o una comisión para Proyectar y  Publicar respuesta a las observaciones y/ o modificar la evaluación en beneficio de un tercero</t>
  </si>
  <si>
    <t>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t>
  </si>
  <si>
    <t xml:space="preserve">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t>
  </si>
  <si>
    <t xml:space="preserve">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t>
  </si>
  <si>
    <t>Un interventor  ofrece o  entrega dádivas a un Colaborador del IDU para que acepte  precios no previstos (NPs) sin la debida justificación  u omitiendo los requisitos y condiciones exigidos para los mismos.</t>
  </si>
  <si>
    <t>Un Colaborador del IDU solicita o recibe  dádivas de un contratista de obra o un interventor para aceptar precios no previstos (NPs) sin la debida justificación  u omitiendo los requisitos y condiciones exigidos para los mismos.</t>
  </si>
  <si>
    <t xml:space="preserve">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t>
  </si>
  <si>
    <t>Un Colaborador del IDU solicita o recibe  dádivas de un interventor para que acepteActa de recibo parcial de obra, Acta de pago de interventoría y actas de ajustes, con mayores cantidades a las realmente ejecutadas  o incumpliendo los requisitos especificados para dicho recibo</t>
  </si>
  <si>
    <t>FONDO DE CESIONES PÚBLICAS</t>
  </si>
  <si>
    <t>Que no se contribuya en el mejoramiento de la calidad de vida de los habitantes de la ciudad, respondiendo a las necesidades de la ciudad.</t>
  </si>
  <si>
    <t>Un ciudadano ofrece o entrega dádivas a Colaboradores del IDU encargados de la recepción de solicitudes, para que su solicitud sea priorizada o entregada por fuera del orden de llegada.</t>
  </si>
  <si>
    <t>PRÁCTICAS INTEGRALES DE GESTIÓN</t>
  </si>
  <si>
    <t>El colaborador del IDU que provee al Defensor de la Ciudadanía la información necesaria para la resolución de los requerimientos, solicite o reciba dádivas del solicitante con el falso pretexto de garantizar una respuesta favorable o agilizar dicho proceso.</t>
  </si>
  <si>
    <t>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t>
  </si>
  <si>
    <t>Un trabajador de la Interventoría ofrezca o entregue a un Colaborador del IDU, una dádiva para que acepte profesionales sociales del proyecto sin que éstos cumplan los requisitos mínimos o que acepte la suplantación de un profesional.</t>
  </si>
  <si>
    <t>PROCESO DE GESTIÓN SOCIAL Y SERVICIO A LA CIUDADANÍA</t>
  </si>
  <si>
    <t>GESTIÓN SOCIAL Y SERVICIO A LA CIUDADANÍA</t>
  </si>
  <si>
    <t>Un contratista o interventor promete u ofrece a los responsables de revisar y cargar la información al sistema ZIPA, relacionada con el avance del contrato, una dádiva a cambio de que se omita o modifique dicha revisión o cargue.</t>
  </si>
  <si>
    <t>Interventor o Contratista</t>
  </si>
  <si>
    <t>El Colaborador del IDU encargado de recopilar y/o desarrollar la información del proyecto, solicite o acepte de un tercero una dádiva para alterar el resultado de los estudios.</t>
  </si>
  <si>
    <t>Colaborador del organismo de certificación</t>
  </si>
  <si>
    <t>El interventor ofrece o promete dádivas para que se le aprueben avances en el pago de productos por encima de la ejecución realizada.</t>
  </si>
  <si>
    <t>Un Interventor que va a realizar un proyecto de factibilidad, entrega u ofrece dádivas al Supervisor del IDU, para que le designe un apoyo a la supervisión favorable para sus intereses.</t>
  </si>
  <si>
    <t>El Supervisor solicita o acepta dádivas al interventor, para que se celebre la adición al contrato (dinero y/o tiempo), de manera favorable al interventor.</t>
  </si>
  <si>
    <t xml:space="preserve">Un contratista ofrece o entrega a un colaborador de control interno del IDU una dadiva o comisión para influir en la determinación del objetivo, alcance, muestra y resultado de una auditoria, afectando los intereses del IDU y/o favoreciendo los intereses particulares.  </t>
  </si>
  <si>
    <t xml:space="preserve">Un colaborador de control interno del IDU solicita, a un contratista,  una dádiva o una comisión para influir en la determinación del objetivo, alcance, muestra y resultado de una auditoria,  afectando los intereses del IDU y/o favoreciendo los intereses particulares.  </t>
  </si>
  <si>
    <t>Evaluar el desempeño de los procesos de la Entidad en relación con metas, planes, cumplimiento normativo y controles, así como las actuaciones de los servidores públicos, para asegurar el cumplimiento de los fines institucionales a través de la aplicación de los instrumentos pertinentes.</t>
  </si>
  <si>
    <t>CARACTERIZACION</t>
  </si>
  <si>
    <t>Un colaborador de la autoridad ambiental solicita a un Colaborador del IDU una dadiva o comisión para que la evaluación del PIGA y PACA del IDU sea calificada satisfactoriamente.</t>
  </si>
  <si>
    <t>Colaborador de la autoridad ambiental</t>
  </si>
  <si>
    <t>Deterioro de la imagen institucional del IDU</t>
  </si>
  <si>
    <t>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t>
  </si>
  <si>
    <t>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</si>
  <si>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Que un Colaborador del IDU reciba o solicite dádivas de un contratista externo (topografo, geotecnico, inspector de redes) para alterar y/o agilizar la liquidación del contrato.</t>
  </si>
  <si>
    <t>Que un contratista externo (topografo, geotecnico, inspector de redes u otros) entregue u ofrezca dádivas o beneficios a un Colaborador del IDU, para alterar y/o agilizar la liquidación del contrato.</t>
  </si>
  <si>
    <t>Un contratista ofrece o promete dádivas a un colaborador del IDU para conseguir información del proyecto que favorezca al contratista.</t>
  </si>
  <si>
    <t>Un Colaborador del IDU recibe o solicite dádivas de un contratista, para entregar información del proyecto, que favorezca al contratista.</t>
  </si>
  <si>
    <t>Un Colaborador del IDU reciba o solicite dádivas de un contratista, para que agilice el proceso y firma del acta de inicio de los contratos sin el cumplimiento de los requistos necesarios.</t>
  </si>
  <si>
    <t>El Colaborador del IDU reciba o solicite dádivas del interventor o consultor para aprobar la orden de pago, sin el cumplimiento de los requisitos establecidos en los documentos contractuales.</t>
  </si>
  <si>
    <t>Que la interventoría o la consultoría ofrezca o entregue dádivas a un Colaborador del IDU, para que apruebe la orden de pago, sin el cumplimiento de los requisitos establecidos en los documentos contractuales.</t>
  </si>
  <si>
    <t xml:space="preserve">Un colaborador del organismo de control solicite o reciba dádivas de un Colaborador del IDU, para alterar los informes de auditoria y no redactar los hallazgos encontrados en el proceso de auditoria conforme a lo evidenciado  </t>
  </si>
  <si>
    <t>Un Colaborador del IDU ofrezca o entregue dádivas a un colaborador del organismo del control, para alterar los informes de auditoria y no redactar los hallazgos encontrados en el proceso de auditoria conforme a lo evidenciado.</t>
  </si>
  <si>
    <t xml:space="preserve">1. Informe preliminar radicado a la Dirección General, mediante el canal oficial.
2. Mesas de trabajo internas para asignación de responsabilidades en la respuesta al informe.
3. Respuestas a observaciones administrativas únicamente por parte de jefes de dependencia, consolidado para suscripción del Director General.
</t>
  </si>
  <si>
    <t>1. Informes de seguimiento trimestral a planes de mejoramiento.
2. Trazabilidad de la información relacionada con el plan de mejoramiento a través de un sistema de información.
3. La respuesta al cumplimiento de las acciones se recibe mediante  comunicación formal del organismo de control  a través del medio oficial.</t>
  </si>
  <si>
    <t>Auditoria de certificación</t>
  </si>
  <si>
    <t>Deterioro de la imagen institucional.</t>
  </si>
  <si>
    <t xml:space="preserve">Un colaborador del organismo de certificación solicite o reciba dádivas de un Colaborador del IDU, para alterar los informes de auditoria y no redactar los hallazgos encontrados en el proceso de auditoria conforme a lo evidenciado.  </t>
  </si>
  <si>
    <t>Un Colaborador del IDU ofrezca o entregue dádivas al auditor del organismo de certificación para alterar los informes de auditoria y no redactar los hallazgos encontrados en el proceso de auditoria conforme a lo evidenciado.</t>
  </si>
  <si>
    <t>Afectar la credibilidad y el buen nombre del IDU frente a la ciudadanía</t>
  </si>
  <si>
    <t>ACTUALIZACIÓN DIRECTORIO DE PROVEEDORES</t>
  </si>
  <si>
    <t xml:space="preserve">Tercero </t>
  </si>
  <si>
    <t>Deterioro de la reputación, imagen y credibilidad institucional que afecta su capacidad de gestión.</t>
  </si>
  <si>
    <t>El Interventor entrega u ofrece dádivas al supervisor del IDU para que se celebre la adición al contrato (dinero y/o tiempo), de manera favorable a él.</t>
  </si>
  <si>
    <t>El supervisor del IDU recibe o solicita dádivas del interventor para  aprobar avances en el pago de productos por encima de la ejecución realizada.</t>
  </si>
  <si>
    <t>Un particular ofrece o entrega a un Colaborador del IDU, un beneficio para que altere datos en la solicitud de recursos de financiación de un proyecto.</t>
  </si>
  <si>
    <t>Un Directivo del IDU recibe o solicita dádivas de un particular, para que altere datos en la solicitud de recursos de financiación de un proyecto.</t>
  </si>
  <si>
    <t>Un particular entregue o ofrezca dádivas a un Colaborador del IDU, para obtener información priviliegiada acerca de un proceso que se va a publicar.</t>
  </si>
  <si>
    <t xml:space="preserve">ELABORACIÓN DE LA PREFACTIBILIDAD O FACTIBILIDAD DE PROYECTOS INTERNA </t>
  </si>
  <si>
    <t>ELABORACIÓN DE LA FACTIBILIDAD
CONTRATADA</t>
  </si>
  <si>
    <t>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t>
  </si>
  <si>
    <t>Un colaborador del IDU solicita o acepta dádivas para incorporar cláusulas o condiciones en los estudios previos para la suscripción de los convenios, acuerdos, contratos y/o actos administrativos asociados a beneficios para un tercero o para una ESP.</t>
  </si>
  <si>
    <t>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</si>
  <si>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t>
  </si>
  <si>
    <t>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t>
  </si>
  <si>
    <t>Que un Colaborador del IDU reciba o solicite beneficios a un Originador, para emitir un concepto de viabilidad sobre una propuesta de APP Privada presentada ante el IDU generando un favorecimiento en el proyecto de APP.</t>
  </si>
  <si>
    <t>Que un Originador entregue o ofrezca beneficios a un Colaborador del IDU, para emitir un concepto de viabilidad sobre una propuesta de APP Privada presentada ante el IDU generando un favorecimiento, en el proyecto de APP.</t>
  </si>
  <si>
    <t xml:space="preserve">Un funcionario de Transmilenio solicita o recibe dádivas de un Colaborador del IDU, para aprobar la solicitud del CDP y CRP y asignar la fuente de financiación, sin contar con los parámetros requeridos o de cumplimiento.  </t>
  </si>
  <si>
    <t>Deterioro de la reputación institucional que afecta su capacidad de gestión y el desfinanciamiento de otros proyectos a ejecutar.</t>
  </si>
  <si>
    <t xml:space="preserve">Un Colaborador del IDU ofrece o entregue dádivas al funcionario de Transmilenio, para que apruebe la solicitud del CDP y CRP y asignar la fuente de financiación, sin contar con los parámetros requeridos o de cumplimiento.  </t>
  </si>
  <si>
    <t>Un funcionario de Transmilenio solicite o reciba dádivas de un Colaborador del IDU, para modificar o alterar el convenio, en beneficio del contratista.</t>
  </si>
  <si>
    <t>Un ciudadano interesado en solicitar un permiso para la intervención de infraestructura vial, ofrezca o entregue una dádiva a un Colaborador del IDU para que no efectué todas las exigencias de los anexos técnicos requeridos para la ejecución del proyecto.</t>
  </si>
  <si>
    <t>Deterioro de la reputación institucional que afecta su gobernanza por una baja calidad en la ejecución del proyecto.</t>
  </si>
  <si>
    <t>Un Colaborador del IDU solicita y/o recibe una dádiva de un ciudadano interesado en la intervención de infraestructura vial para que este no efectué todas las exigencias de los anexos técnicos requeridos para la ejecución del proyecto.</t>
  </si>
  <si>
    <t>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t>
  </si>
  <si>
    <t>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t>
  </si>
  <si>
    <t>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t>
  </si>
  <si>
    <t>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</si>
  <si>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t>
  </si>
  <si>
    <t>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t>
  </si>
  <si>
    <t>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t>
  </si>
  <si>
    <t>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</si>
  <si>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Liderar, orientar y realizar gestiones de coordinación interinstitucional con las Entidades del Orden Internacional, Nacional, Departamental y Distrital, Empresas de Servicios Públicos y con el Sector Privado para facilitar la planeación, ejecución, seguimiento y control de los proyectos de infraestructura vial, transporte y espacio público, a cargo de la Entidad y/o Terceros.</t>
  </si>
  <si>
    <t>Que un proveedor entregue u ofrezca dádivas para la inscripción o renovación en el Directorio de Proveedores (Resolución 1330 de 2019) al colaborador IDU, sin el cumplimiento de los requisitos exigidos.</t>
  </si>
  <si>
    <t>1. Revisiones internas con base en las actividades y puntos de control establecidos en los Procedimientos. 
2. Plataforma transaccional SECOP II, en la cual se publican las propuestas, informes y demás documentos de los proponentes</t>
  </si>
  <si>
    <t>1. Revisiones internas con base en las actividades y puntos de control establecidos en los Procedimientos. 
2. Reunión con el Ordenador del Gasto en la cual se presenta la evaluación y todos aquellos aspectos del proceso, para el análisis correspondiente.
3. Plataforma transaccional SECOP II, en la cual se publican las propuestas, informes y demás documentos de los proponentes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</si>
  <si>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</si>
  <si>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Revisiones internas con base en las actividades y puntos de control establecidos en los Procedimientos. </t>
  </si>
  <si>
    <t xml:space="preserve">1. Lista de Chequeo para la verificación de la documentación soporte de la modificación. 
2. Revisión por parte de un abogado designado por el jefe, tanto del documento de modificación como de los documentos soporte del mismo. 
3. Revisiones internas con base en las actividades y puntos de control establecidos en los Procedimientos. </t>
  </si>
  <si>
    <t>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t>
  </si>
  <si>
    <t>Deterioro de la reputación institucional que afecta su gobernanza</t>
  </si>
  <si>
    <t>Un tercero ofrece o promete dádivas al Colaborador del IDU encargado de recopilar y/o desarrollar la información del proyecto, para que altere el resultado de los estudios.</t>
  </si>
  <si>
    <t>Colaborador IDU</t>
  </si>
  <si>
    <t>Un tercero ofrece o da una dadiva a un colaborador del IDU  para afectar el valor de un contrato, que en el caso de no contar con los recursos, la necesidad se deba cubrir con una solicitud de modificación presupuestal (previamente avalada por el ordenador del gasto).</t>
  </si>
  <si>
    <t>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t>
  </si>
  <si>
    <t>MONITOREO 1A. LINEA
Descripción de los cambios propuestos a la información del riesgo y/o de los controles</t>
  </si>
  <si>
    <t>OBSERVACIONES 2A. LINEA
Área - Oficial Antisoborno</t>
  </si>
  <si>
    <t>1. Programa de comunicación pública "Cero tolerancia al soborno y a la corrupción" hacia la comunidad, los socios de negocios y demás partes interesadas del IDU.
2. Programa de fortalecimiento de la denuncia y reporte de posibles hechos de soborno en el IDU.</t>
  </si>
  <si>
    <t>1. Programa de Fortalecimiento de la Cultura Ética para Directivos en el IDU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</si>
  <si>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1. Programa de Fortalecimiento de la Cultura Ética para Colaboradores del IDU no Directivos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</si>
  <si>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No se requieren controles adicionales</t>
  </si>
  <si>
    <t>Sin modificaciones</t>
  </si>
  <si>
    <t>PRGC13_LIQUIDACION_CONTRATOS_CONVENIOS_V 3.0</t>
  </si>
  <si>
    <t>Que Tercero (Propietario y/u otras tenencias), ofrece o entrega a un Colaborador del IDU dádivas para realizar una actualización censal con posterioridad al cierre censal.</t>
  </si>
  <si>
    <t>El nivel de riesgo es bajo y no se requieren controles adicionales</t>
  </si>
  <si>
    <t>GESTIÓN SOCIAL PREDIAL
GESTIÓN ADQUISICIÓN PREDIAL</t>
  </si>
  <si>
    <t xml:space="preserve">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t>
  </si>
  <si>
    <t>Directivo IDU (Director Técnico de Predios)</t>
  </si>
  <si>
    <t>Un Directivo del IDU solicita o recibe dádivas a un tercero para elaborar informes jurídicos para aprobación de vivienda de reposición en casos donde no hay un derecho o fuera de las condiciones.</t>
  </si>
  <si>
    <t>Un poseedor, habitante o propietario de predio ofrezce o entrega dádivas a un Colaborador del IDU  para que elabore informes jurídicos para aprobación de vivienda de reposición en casos donde no hay un derecho o fuera de las condiciones.</t>
  </si>
  <si>
    <t>Tercero (Propietario de Predio y/o otras tenencias)</t>
  </si>
  <si>
    <t>Un Directivo del IDU solicita o acepta dádivas de un propietario, poseedor o habitante de un predio para que se declare su predio como vulnerable o crítico.</t>
  </si>
  <si>
    <t>Un Directivo del IDU solicita o acepta dádivas de un propietario reasentado para que le declare la necesidad de ajustes en la evaluación expost.</t>
  </si>
  <si>
    <t>Un tercero ofrece o entrega dádivas a los Colaboradores IDU estructuradores de la contratación de servicios de demolición, mantenimiento, interventoría o vigilancia de predios para favorecer aun posible oferente en el proceso de selección.</t>
  </si>
  <si>
    <t>Un Colaborador del IDU solicita o acepta dádivas para favorecer a un proponente en el proceso de selección para la contratación de servicios de demolición, mantenimiento, interventoría o vigilancia de predios.</t>
  </si>
  <si>
    <t>Un Directivo del IDU solicita o acepta dádivas para favorecer a un proponente en el proceso de selección para la contratación de servicios de demolición, mantenimiento, interventoría o vigilancia de predios.</t>
  </si>
  <si>
    <t>Directivo IDU (Director Técnico de Predios - Subdirector General de Desarrollo Urbano)</t>
  </si>
  <si>
    <t xml:space="preserve">Un Tercero ofrece o entrega dádicvas a un Colaborador del IDU para que altere el avalúo de predios objeto de venta desde el componente de administración predial </t>
  </si>
  <si>
    <t>Un Directivo del IDU Solicita o recibe dádicvas a un tercero para alterar el avalúo de predios objeto de venta desde el componente de administración predial con el fin de favorecerlo</t>
  </si>
  <si>
    <t>Directivo IDU (Director Técnico de Predios - Subdirector General de Desarrollo Urbano - Director Técnico de Gestión Contractual)</t>
  </si>
  <si>
    <t>Un Directivo del IDU solicita a un contratista de mantenimiento o demolición de predios dádivas para que declarar la necesidad inexistente de mantenimiento en uno o varios predios.</t>
  </si>
  <si>
    <t xml:space="preserve">Un Directivo del IDU solicita o acepta a un tercero una dádiva o beneficio para que modificar o alterar el inventario de predios   con el fin de obtener la titularidad sobre un predio ya adquirido u obtener beneficioa adicionales a los ya reconocidos </t>
  </si>
  <si>
    <t xml:space="preserve">Un Directivo del IDU recibe o solicita una dádiva para autorizar la entrega de un predio en comodato o el instrumento contractual determinado por la Ley,  sin el lleno de los requisitos. </t>
  </si>
  <si>
    <t xml:space="preserve"> Directivo IDU (D/T de Predios - S/G de Desarrollo Urbano - D/t Gestión Contractual - Director General)</t>
  </si>
  <si>
    <t>Un ciudadano o servidor de otra entidad ofrece o entrega a un Colaborador del IDU una dádiva para que autorice la entrega de un predio en comodato o el instrumento contractual determinado por la Ley,  sin el lleno de los requisitos.</t>
  </si>
  <si>
    <t>Un Directivo del IDU recibe o solicita una dádiva para proporcionar información privilegiada a terceros cuando hay oferta pública de predios.</t>
  </si>
  <si>
    <t xml:space="preserve">ADQUISICIÓN PREDIAL </t>
  </si>
  <si>
    <t>Un Directivo del IDU solicita o recibe una dádiva de un tercero con el fin de registrar un pago inexistente o incompleto, a cambio de un beneficio que recibe del comprador de un predio.</t>
  </si>
  <si>
    <t>Directivo IDU (D/T de Predios</t>
  </si>
  <si>
    <t xml:space="preserve"> ADQUISICIÓN PREDIAL </t>
  </si>
  <si>
    <t>Que un Directivo del IDU solicite o reciba una dádiva a un propietario de predio para alterar la información del registro fotográfico.</t>
  </si>
  <si>
    <t>Directivo IDU (Director Técnico de Predios</t>
  </si>
  <si>
    <t>Un Directivo del IDU solicita o recibe  dádivas o beneficios para alterar los avalúos comerciales de los predios  y/o las correcciones de los mismos.</t>
  </si>
  <si>
    <t xml:space="preserve">
Sobrecostos, deficiencias en alcance y calidad en la ejecución en los proyectos, que reducen la capacidad de lograr objetivos.</t>
  </si>
  <si>
    <r>
      <t>Un Colaborador del IDU solicita o recibe dádivas para resolver en favor de un tercero el recurso de reposición  interpuesto contra el acto administrativo que ordena la expropiación.</t>
    </r>
    <r>
      <rPr>
        <sz val="11"/>
        <rFont val="Calibri"/>
        <family val="2"/>
        <scheme val="minor"/>
      </rPr>
      <t/>
    </r>
  </si>
  <si>
    <r>
      <t>Un Directivo del del IDU solicita o recibe dádivas para resolver en favor de un tercero el recurso de reposición  interpuesto contra el acto administrativo que ordena la expropiación.</t>
    </r>
    <r>
      <rPr>
        <sz val="11"/>
        <rFont val="Calibri"/>
        <family val="2"/>
        <scheme val="minor"/>
      </rPr>
      <t/>
    </r>
  </si>
  <si>
    <t>Construcción de proyectos</t>
  </si>
  <si>
    <t>1. Manual de Gestión Contractual.
2. Manual de Interventoría y supervisión de contratos.
3. Procedimiento PRC044 -EJECUCION DE PROYECTOS DE CONSTRUCCION DE INFRAESTRUCTURA VIAL Y ESPACIO PUBLICO.
4. Comunicación de asignación de apoyo a la supervisión 5. Contrato 
6. Declaración de conflicto de intereses a la suscripción del contrato y la publicación de la declaración de bienes y rentas de conformidad con la ley 2013 de 2016 y al decreto Distrital 189 de 2020.</t>
  </si>
  <si>
    <t>Un Directivo del IDU solicita una dádiva para Designar a un profesional de apoyo a la Supervisión o un supervisor, que va a ser el encargado de realizar el seguimiento del contrato de Interventoría.</t>
  </si>
  <si>
    <t>Directivo IDU ( DTC - SGI)</t>
  </si>
  <si>
    <t>1. Manual de Gestión Contractual.
2. Manual de Interventoría y supervisión de contratos.
3. Procedimiento PRC044 -EJECUCION DE PROYECTOS DE CONSTRUCCION DE INFRAESTRUCTURA VIAL Y ESPACIO PUBLICO.
4. Comunicación de asignación de apoyo a la supervisión
5. Contrato 
6. Resolución de delegación de funciones.</t>
  </si>
  <si>
    <t>Un Colaborador del IDU solicita una dádiva o una comisión  para favorecer a un contratista con la revisión de los Estudios previos y demás documentos de un proceso de selección.</t>
  </si>
  <si>
    <t>1. Modelo pliego tipo  tipo según Colombia Compra Eficiente.
2. Comité de Gestión Precontractual.
3. Manual de Gestión Contractual.
4. Segregación de funciones en la revisión de los estudios previos y demás documentos</t>
  </si>
  <si>
    <t>Un Directivo del IDU solicita una dádiva o una comisión  para favorecer a un contratista con la revisión de los Estudios previos y demás documentos de un proceso de selección.</t>
  </si>
  <si>
    <t>Un Colaborador del IDU solicita una dádiva o una comisión para  recibir y/o aprobar de la Interventoría las hojas de vida para la ejecución del contrato, sin el perfil requerido en el anexo técnico de personal</t>
  </si>
  <si>
    <t>1. Anexo técnico de personal.
2. Manual de Interventoría y supervisión de contratos.
3. Verificación en el SIAC de las dedicaciones del personal
4. Oficios de aprobación del personal requerido
5. Actas de inicio
6. Segregación de funciones.</t>
  </si>
  <si>
    <t>Un Directivo del IDU solicita una dádiva o una comisión para  recibir y/o aprobar de la Interventoría las hojas de vida para la ejecución  del contrato, sin el perfil requerido en el anexo técnico de persona con los términos de referencia.</t>
  </si>
  <si>
    <t>Directivo IDU (DTC - SGI - SGDU - ST)</t>
  </si>
  <si>
    <t>Un Contratista o Interventor, ofrece o promete una dádiva o una comisión para  que se les reciba las hojas de vida para la ejecución  del contrato, sin el perfil requerido en los términos de referencia.</t>
  </si>
  <si>
    <t>Un Colaborador del IDU solicita una dádiva o una comisión  para Suscribir el Acta de Inicio del Contrato de interventoría, SIN EL CUMPLIMIENTO DE LOS REQUISITOS establecidos contractualmente</t>
  </si>
  <si>
    <t>1. Manual de Interventoría y supervisión de contratos
2. Procedimiento PRC044 -EJECUCION DE PROYECTOS DE CONSTRUCCION DE INFRAESTRUCTURA VIAL Y ESPACIO PUBLICO.
4. Contrato.
5. Segregación de funciones en la revisión del acta de inicio.</t>
  </si>
  <si>
    <t>Un Directivo del IDU solicita una dádiva o una comisión  para Suscribir el Acta de Inicio del Contrato de interventoría, SIN EL CUMPLIMIENTO DE LOS REQUISITOS establecidos contractualmente</t>
  </si>
  <si>
    <t>Directivo IDU (DTC - SGI)</t>
  </si>
  <si>
    <t>Un Colaborador del IDU solicita una dádiva o una comisión  para favorecer al constructor al momento de realizar seguimiento a la gestión adelantada, en la fase de preliminares o en la etapa de preconstrucción</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</si>
  <si>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7. Segregación de funciones.
8. Manual Único de Control y seguimiento ambiental y de SST del IDU</t>
  </si>
  <si>
    <t xml:space="preserve"> Un Directivo del IDU solicita una dádiva o una comisión  para favorecer al constructor al momento de realizar seguimiento a la gestión adelantada por el contratista, en la fase de preliminares o en la etapa de preconstruccion</t>
  </si>
  <si>
    <t xml:space="preserve"> Un Tercero contratista o interventor ofrece una dádiva o una comisión  a un Colaborador del IDU para obtener beneficios al momento de realizar seguimiento a  su gestión adelantada  en la fase de preliminares o en la etapa de preconstruccion</t>
  </si>
  <si>
    <t>Tercero (Contratista o Interventor)</t>
  </si>
  <si>
    <t>Un Contratista ofrece o promete una dádiva o una comisión  para iniciar la etapa de construcción sin el cumplimiento de los requisitos establecidos.</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</si>
  <si>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t>
  </si>
  <si>
    <t>Un Colaborador del IDU acepta o recibe una dádiva o una comisión  para iniciar la etapa de construcción sin el cumplimiento de los requisitos establecidos.</t>
  </si>
  <si>
    <t>Colaborador IDU (Apoyo a la Supervisión)</t>
  </si>
  <si>
    <t>Un Directivo del IDU acepta o recibe una dádiva o una comisión  para iniciar la etapa de construcción sin el cumplimiento de los requisitos establecidos.</t>
  </si>
  <si>
    <t>Directivo IDU (DTC - ST)</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</si>
  <si>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</si>
  <si>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Un Directivo del IDU solicita una dádiva o una comisión para recibir el MAO  sin llenar los requisitos, o que puede afectar los intereses del IDU</t>
  </si>
  <si>
    <t>Directivo IDU</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</si>
  <si>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</si>
  <si>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Un contratista ofrece y/o entrega a un Colaborador del IDU una comisión o dádiva para Recibir, revisar y aprobar el producto SST  entregado por la Interventoría en cualquier fase o etapa, sin llenar los requisitos, o que puede afectar los intereses del IDU</t>
  </si>
  <si>
    <t>1. Manual Único de Control y seguimiento ambiental y de SST del IDU
2. Manual de Interventoría y supervisión de contratos.
3. Contrato y demás documentos
4. Informe mensual de Interventoría
5. Oficio de aprobación u observaciones del informe mensual del Interventoría.</t>
  </si>
  <si>
    <t xml:space="preserve"> Un Colaborador del IDU solicita una dádiva o una comisión para Recibir de la Interventoría los documentos soporte de los productos SST del Contratista, sin llenar los requisitos, o que puede afectar los intereses del IDU</t>
  </si>
  <si>
    <t xml:space="preserve">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t>
  </si>
  <si>
    <t>1. Manual de Interventoría y supervisión de contratos.
2. Procedimiento PRDP080 CAMBIO DE ESTUDIOS Y DISENOS APROBADOS EN ETAPA DE CONSTRUCCION Y/O CONSERVACION
3. GUDP01- GUIA ALCANCES ENTREGABLES DISENO</t>
  </si>
  <si>
    <t>Un Directivo del IDU solicita una dádiva o una comisión para Recibir de la interventoría debidamente aprobados los ajustes a los diseños (si se presentan),  sin llenar los requisitos, o que puede afectar los intereses del IDU.</t>
  </si>
  <si>
    <t>Directivo IDU (DTC- SGI - ST)</t>
  </si>
  <si>
    <t>1. Manual de Interventoría y supervisión de contratos.
2. Procedimiento PRDP080 CAMBIO DE ESTUDIOS Y DISENOS APROBADOS EN ETAPA DE CONSTRUCCION Y/O CONSERVACION
3. Procedimiento PRC044 -EJECUCION DE PROYECTOS DE CONSTRUCCION DE INFRAESTRUCTURA VIAL Y ESPACIO PUBLICO.
4. GUDP01- GUIA ALCANCES ENTREGABLES DISENO</t>
  </si>
  <si>
    <t xml:space="preserve"> Un contratista ofrece y entrega a un Colaborador del IDU una comisión o dádiva para recibir de la interventoría los ajustes a los diseños (si se presentan), sin llenar los requisitos y que pueden afectar los intereses del IDU</t>
  </si>
  <si>
    <t>1. Manual de Interventoría y supervisión de contratos.
2. Informes mensuales y semanales de interventoría.
3. Actas de seguimiento en el Idu y Comités de obra.</t>
  </si>
  <si>
    <t>1. Manual Único de Control y seguimiento ambiental y de SST del IDU
2. Manual de Interventoría y supervisión de contratos.
3. Informe mensual de Interventoría
4. Segregación de funciones</t>
  </si>
  <si>
    <t>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</si>
  <si>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 xml:space="preserve">Colaborador IDU (Apoyo a la Supervisión- Ambiental - SST) </t>
  </si>
  <si>
    <t>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</si>
  <si>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Directivo IDU (DTC - SGDU - ST)</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</si>
  <si>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t>
  </si>
  <si>
    <t>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t>
  </si>
  <si>
    <t>Tercero (ESP)</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</si>
  <si>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</si>
  <si>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t>
  </si>
  <si>
    <t xml:space="preserve">Directivo IDU ( DTC- SGI ST) </t>
  </si>
  <si>
    <t>Un contratista ofrece y entrega a un Colaborador del IDU una comisión o dádiva para recibir y suscribir documento de avance de Obra de redes de Servicios Públicos, sin llenar los requisitos, o que puede afectar los intereses del IDU.</t>
  </si>
  <si>
    <t>Tercero (Contratista - Interventor)</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</si>
  <si>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t>
  </si>
  <si>
    <t>Un Colaborador del IDU solicita una dádiva o una comisión para recibir revisar y suscribir de la Interventoría documento de avance de Obra de  redes de Servicios Públicos, sin llenar los requisitos, o que puede afectar los intereses del IDU.</t>
  </si>
  <si>
    <t>Directivo IDU (SGI- DTC- ST)</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</si>
  <si>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t>
  </si>
  <si>
    <t>Un Colaborador del IDU solicita una dádiva o una comisión para recibir y aprobar de la interventoría los informes presentados sin llenar los requisitos, o que puede afectar los intereses del IDU.</t>
  </si>
  <si>
    <t>Un Directivo del IDU solicita una dádiva o una comisión para recibir de la interventoría los informes presentados sin llenar los requisitos, o que puede afectar los intereses del IDU.</t>
  </si>
  <si>
    <t>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</si>
  <si>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t>
  </si>
  <si>
    <t>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t>
  </si>
  <si>
    <t>Colaborador IDU (Apoyo a la supervisión - Equipo de análisis de precios unitarios)</t>
  </si>
  <si>
    <t>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t>
  </si>
  <si>
    <t>1. Manual de Interventoría y supervisión de contratos.
2. Informes mensuales 
3. Procedimiento PRC044 -EJECUCION DE PROYECTOS DE CONSTRUCCION DE INFRAESTRUCTURA VIAL Y ESPACIO PUBLICO.
4. bitácora de obra
5. Segregación de funciones y/o obligaciones en la revisión de los informes.</t>
  </si>
  <si>
    <t>Un Directivo del IDU solicita una dádiva o una comisión para Recibir Y aceptar los resultados de los ensayos de laboratorio, sin llenar los requisitos, o que puede afectar los intereses del IDU.</t>
  </si>
  <si>
    <t>Directivo IDU ( DTC-ST)</t>
  </si>
  <si>
    <t xml:space="preserve"> Un contratista ofrece y entrega a un Colaborador del IDU una comisión o dádiva para Realizar y gestionar el trámite para los pagos correspondientes, sin llenar los requisitos establecidos, o que puede afectar los intereses del IDU.</t>
  </si>
  <si>
    <t>Tercero (Contratista- Interventor)</t>
  </si>
  <si>
    <t>1. Manual de Interventoría y supervisión de contratos.
2. Guía de pago a terceros
3. Procedimiento PRC044 -EJECUCION DE PROYECTOS DE CONSTRUCCION DE INFRAESTRUCTURA VIAL Y ESPACIO PUBLICO.
4. Actas de recibo parcial de obra y de pago de interventoría.
5. Segregación de funciones y/o obligaciones en la revisión de los informes.
6. Acta de pago de anticipo</t>
  </si>
  <si>
    <t>Un Directivo del IDU solicita una dádiva o una comisión para Realizar el trámite para los pagos correspondientes, sin llenar los requisitos, o que puede afectar los intereses del IDU.</t>
  </si>
  <si>
    <t>Directivo IDU (DTC - SGI - ST)</t>
  </si>
  <si>
    <t>1. Manual de Interventoría y supervisión de contratos.
2. Manual de gestión Contractual
3. Procedimiento PRC044 -EJECUCION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t>
  </si>
  <si>
    <t>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</si>
  <si>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Directivo IDU (SGI - DTC - ST)</t>
  </si>
  <si>
    <t xml:space="preserve">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t>
  </si>
  <si>
    <t>1. Manual de Interventoría y supervisión de contratos.
2. Especificaciones Técnicas del IDU
3. Cartilla de espacio público.
4. Segregación de funciones</t>
  </si>
  <si>
    <t xml:space="preserve"> Un Colaborador del IDU solicita una dádiva o una comisión para incidir en la interventoría para el recibo de las obras productos de un recorrido de verificación del estado de las obras, sin llenar los requisitos, o que puede afectar los intereses del IDU.</t>
  </si>
  <si>
    <t xml:space="preserve"> Un Directivo del IDU solicita una dádiva o una comisión para incidir en la interventoría para el recibo de las obras productos de un recorrido de verificación del estado de las obras, sin llenar los requisitos, o que puede afectar los intereses del IDU.</t>
  </si>
  <si>
    <t>1. Manual de Interventoría y supervisión de contratos.
2. Especificaciones Técnicas del IDU
3. Informes mensuales
4. Segregación de funciones
5. Plan de calidad</t>
  </si>
  <si>
    <t>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t>
  </si>
  <si>
    <t>1. Manual de Interventoría y supervisión de contratos.
2. Especificaciones Técnicas del IDU
3. Acta de recibo de obra
4. Segregación de funciones</t>
  </si>
  <si>
    <t xml:space="preserve"> Un Colaborador del IDU solicita una dádiva o una comisión para  Recibir y suscribir el acta de recibo final de obra, sin llenar los requisitos, o que puede afectar los intereses del IDU.</t>
  </si>
  <si>
    <t xml:space="preserve"> Un Directivo del IDU solicita una dádiva o una comisión para  Recibir y suscribir el acta de recibo final de obra, sin llenar los requisitos, o que puede afectar los intereses del IDU.</t>
  </si>
  <si>
    <t>Un contratista ofrece y entrega a un Colaborador del IDU una comisión o dádiva para que le permitan presentar  los planos récord de las ESP, sin llenar los requisitos, o que puede afectar los intereses del IDU.</t>
  </si>
  <si>
    <t>1. Manual de Interventoría y supervisión de contratos.
2. Convenios vigentes con las ESP
3. Segregación de funciones</t>
  </si>
  <si>
    <t>Un Colaborador del IDU solicita una dádiva o una comisión para  que permita al interventor y al contratista, la presentación de los planos récord de las ESP, sin llenar los requisitos, o que puede afectar los intereses del IDU.</t>
  </si>
  <si>
    <t>Un Directivo del IDU solicita una dádiva o una comisión para  que permita al interventor y al contratista, la presentación de en medio físico los planos récord de las ESP, sin llenar los requisitos, o que puede afectar los intereses del IDU.</t>
  </si>
  <si>
    <t xml:space="preserve">Un Directivo del IDU solicita una dádiva o una comisión para permitir que queden pasivos ambientales en los frentes intervenidos. </t>
  </si>
  <si>
    <t xml:space="preserve">Un Directivo del IDU solicita una dádiva o una comisión para  realizar la entrega de los individuos arbóreos al Jardín Botánico de Bogotá o al ente competente, sin llenar los requisitos, o que puede afectar los intereses del IDU. </t>
  </si>
  <si>
    <t xml:space="preserve">Un Directivo del IDU solicita una dádiva o una comisión para  dar por recibido el Informe final SSTMA sin llenar los requisitos, o que puede afectar los intereses del IDU. </t>
  </si>
  <si>
    <t>1. Manual Único de Control y seguimiento ambiental y de SST del IDU
2. Manual de Interventoría y supervisión de contratos.
3. Formato acta de Liquidación de contratos.
4. Segregación de funciones</t>
  </si>
  <si>
    <t xml:space="preserve">Un Directivo del IDU solicita una dádiva o una comisión para recibir y suscribir el Acta Cierre Ambiental de obra, sin llenar los requisitos, o que puede afectar los intereses del IDU. </t>
  </si>
  <si>
    <t>1. Manual de Interventoría y supervisión de contratos.
2. Convenios vigentes con las ESP
3. Recorridos de obra
4. Segregación de funciones</t>
  </si>
  <si>
    <t xml:space="preserve">Un Directivo del IDU solicita una dádiva o una comisión para   recibir de la Interventoría el Acta de Recibo por parte de la ESP, sin llenar los requisitos, o que puede afectar los intereses del IDU. </t>
  </si>
  <si>
    <t>1. Manual de Interventoría y supervisión de contratos.
2. Estudios y Diseños de señalización y semaforización
3. Recorridos de obra
4. Segregación de funciones</t>
  </si>
  <si>
    <t xml:space="preserve"> Un Directivo del IDU solicita una dádiva o una comisión para  recibir de la Interventoría el Acta de Recibo de Obra por parte de la SDM, sin llenar los requisitos, o que puede afectar los intereses del IDU. </t>
  </si>
  <si>
    <t>1. Manual de Interventoría y supervisión de contratos.
2. Informe de seguimiento a la garantía Única
3. Procedimiento PRC044 -EJECUCION DE PROYECTOS DE CONSTRUCCION DE INFRAESTRUCTURA VIAL Y ESPACIO PUBLICO
4. Segregación de funciones</t>
  </si>
  <si>
    <t xml:space="preserve"> Un Directivo del IDU solicita una dádiva o una comisión para dar por recibido el informe final de Interventoría para seguimiento a la Garantía Única, sin llenar los requisitos, o que puede afectar los intereses del IDU. </t>
  </si>
  <si>
    <t>1. Manual de Interventoría y supervisión de contratos.
2. Manual de gestión Contractual
3. Acta de liquidación de contratos.
4. Segregación de funciones.
5. contrato.</t>
  </si>
  <si>
    <t xml:space="preserve"> Un Directivo del IDU solicita una dádiva o una comisión para  den por cumplidas las obligaciones asociadas a la liquidación del contrato que puede afectar los intereses del IDU. </t>
  </si>
  <si>
    <t>1. Manual de Interventoría y supervisión de contratos.
2. Manual de gestión Contractual
3. Acta de liquidación de contratos
4. Segregación de funciones</t>
  </si>
  <si>
    <t xml:space="preserve"> Un Directivo del IDU solicita una dádiva o una comisión para suscribir el Acta  de Recibo Final y Liquidación del Contrato de Interventoría, sin llenar los requisitos, o que puede afectar los intereses del IDU. </t>
  </si>
  <si>
    <t xml:space="preserve">1. Manual de Interventoría y supervisión de contratos.
2. Formato FO-EO-17 - Acta cambio de etapa
3. Formato FO-EO-12 Lista de chequeo verificación requisitos inicio fase construcción
4. Segregación de funciones
5. contrato </t>
  </si>
  <si>
    <t xml:space="preserve">Un Directivo del IDU solicita una dádiva o una comisión para suscribir el acta de cambio de etapa, sin llenar los requisitos, o que puede afectar los intereses del IDU. </t>
  </si>
  <si>
    <t>1. Manual de Interventoría y supervisión de contratos.
2. Seguimiento al contrato ZIPA
3. PDT
4. Segregación de funciones</t>
  </si>
  <si>
    <t>Un Directivo del IDU solicita una dádiva o una comisión para reprogramar la ejecución de la obra, sin llenar los requisitos, o que puede afectar los intereses del IDU.</t>
  </si>
  <si>
    <t>1. Manual de Interventoría y supervisión de contratos.
2. Procedimiento PR-DP-080 - Cambio de estudios y diseños aprobados en etapa de construcción y/o conservación.
3. Recorridos de obra
4. Segregación de funciones y/o obligaciones en la revisión o cambio de diseños</t>
  </si>
  <si>
    <t xml:space="preserve">Un Directivo del IDU solicita una dádiva o una comisión para permitir cambios o modificaciones en los diseños aprobados, sin llenar los requisitos, o que puede afectar los intereses del IDU. </t>
  </si>
  <si>
    <t>Un Directivo del IDU solicita o recibe dádivas de un ciudadano para reportar irregularmente el mal estado de una estructura en la actividad de reconocimiento de los principales elementos que componen la estructura y la inspección general.</t>
  </si>
  <si>
    <t>1. Procedimiento PR-CI-06 "Monitoreo de pasos elevados y a nivel tanto vehiculares como peatonales"    
2. Informe de Inspección aprobado por el Director Técnico, el cual es remitido a la DTE y DTP. 
3. La priorización para el mantenimiento y/o reforzamiento de los puentes de acuerdo con la segregación de funciones a cargo de de la DTE y DTP.</t>
  </si>
  <si>
    <t>BAJO</t>
  </si>
  <si>
    <t>Un tercero ofrece o entrega dádivas  un Colaborador del IDU encargado de la recepción de solicitudes, para que su solicitud sea priorizada o entregada por fuera del orden de llegada.</t>
  </si>
  <si>
    <t>1. Radicación de la solicitud en el aplicativo Orfeo.
2- La Cartilla CA-CI-01 en su numeral 10 describe los requisitos y la Cartilla CA-CI-02 en su numeral 8 describe los requisitos.
3- El procedimiento PR-CI-07 en su numeral 7.2. especifica la forma de recibir la solicitud de uso del espacio público.</t>
  </si>
  <si>
    <t>1. Radicación de la solicitud en el aplicativo Orfeo.
2- La Cartilla CA-CI-01 en su numeral 10 describe los requisitos; y la Cartilla CA-CI-02 en su numeral 8 describe los requisitos.
3- El procedimiento PR-CI-07 en su numeral 7.2. especifica la forma de recibir la solicitud de uso del espacio público.</t>
  </si>
  <si>
    <t xml:space="preserve">1- La Cartillas CA-CI-01 en su numeral 8 establece la fórmula de retribución económica; y la Cartilla CA-CI-02 en su numeral 9 establece la formula de retribución económica.
2- El procedimiento PR-CI-07 en su numeral 7.7., describe la formula como calcular el valor de la retribución de aprovechamiento económico.
3- Oficio desde el aplicativo Orfeo al solicitante, indicando el valor de la retribución económica.
4- En el Acto Administrativo firmado se halla una cláusula que establece el valor de la retribución. </t>
  </si>
  <si>
    <t xml:space="preserve">1- La Cartilla CA-CI-01 en su numeral 8 establece la fórmula de retribución económica; y la Cartilla CA-CI-02 en su numeral 9 establece la formula de retribución económica.
2- El procedimiento PR-CI-07 en su numeral 7.7., describe la formula como calcular el valor de la retribución de aprovechamiento económico.
3- Oficio desde el aplicativo Orfeo al solicitante, indicando el valor de la retribución económica.
4- En el Acto Administrativo firmado se halla una cláusula que establece el valor de la retribución. </t>
  </si>
  <si>
    <t>Un Directivo del IDU recibe o acepta una dádiva de un Tercero para alterar el concepto o cantidad de aprovechamiento económico de una instalación provisional.</t>
  </si>
  <si>
    <t>1- La Cartillas CA-CI-01 en su numeral 10 establece los requisitos; y la Cartilla CA-CI-02 en su numeral 10 establece los requisitos.
2- Formato FO-CI-29 de Lista de chequeo.
3- El Acto Administrativo es revisado por los profesionales jurídicos, previa aprobación y firma del Director Técnico, lo cual esta establecido en el procedimiento PR-CI-07  en su numeral 7.16., revisión de la minuta de contrato o acto administrativo.</t>
  </si>
  <si>
    <t>Un Directivo del IDU solicite o acepte una dádiva de un Tercero, para que se incluyan en el acto administrativo de aprovechamiento de espacio público, requisitos que solo beneficien a quien hace uso temporal de este espacio público.</t>
  </si>
  <si>
    <t>1- El procedimiento PR-CI-07 en su numeral 7.39., describe la elaboración del acta de recibo del espacio público.
2- En el acto administrativo en las obligaciones se establece la entrega del espacio público en iguales o mejores condiciones.
3- En el formato FO-CI-12 de acta se recibe el espacio público.</t>
  </si>
  <si>
    <t>1- El procedimiento PR-CI-07 en su numeral 7.43.,  describe la responsabilidad de comunicar el incumplimiento y solicitar aplicar el procedimiento sancionatorio, así mismo, el numeral 7.44., relaciona la aplicación de garantías.
2- En el formato FO-CI-12 de acta se recibe el espacio público.</t>
  </si>
  <si>
    <t>1- Radicación de la solicitud en el aplicativo Orfeo.
2- El procedimiento PR-CI-10 en su numeral 7, mencionar los requisitos, y en su numeral 8.2., mencionar el recibo de la solicitud de uso.</t>
  </si>
  <si>
    <t>1- Radicación de la solicitud en el aplicativo Orfeo.
2- El procedimiento PR-CI-10 en su numeral 7, mencionar los requisitos, y en su numeral 8.2., menciona el recibo de la solicitud de uso.</t>
  </si>
  <si>
    <t>1- El Protocolo Institucional para el aprovechamiento económico del espacio público modalidad de corto plazo en su numeral  4.3.3., adoptado con Resolución 4108 de 2020.
2- El Procedimiento PR-CI-10 en su numeral 8.6., menciona la liquidación del valor de la retribución.
3- Oficio al solicitante a través del aplicativo Orfeo, informando el valor de la retribución económica.
4- En el Acto Administrativo contiene una cláusula que establece el valor de la retribución.</t>
  </si>
  <si>
    <t xml:space="preserve">Un Drectivo del IDU recibe o acepta una dádiva de un Tercero para alterar el concepto o cantidad de aprovechamiento económico </t>
  </si>
  <si>
    <t xml:space="preserve">1- El formato FO-CI-29 establece la Lista de chequeo.
2- El Acto Administrativo es revisado por los profesionales jurídicos, previa aprobación y firma del Director Técnico, lo cual esta establecido en el procedimiento PR-CI-10  en su numeral 8.17., revisión de la minuta de contrato o acto administrativo. </t>
  </si>
  <si>
    <t>Un Directivo del IDU solicite o acepte una dádiva de un Tercero, para que se incluyan en el contrato de aprovechamiento de espacio público, cláusulas que solo beneficien a quien hace uso temporal de este espacio público.</t>
  </si>
  <si>
    <t>1- El procedimiento PR-CI-10 en su numeral 8.25., menciona la realización del recibo del espacio público y la generación del acta.
2- En el acto administrativo se establece que se debe entregar el espacio público en las mismas o mejores condiciones.
3. En el formato FO-CI-15 de acta se recibe el espacio público.</t>
  </si>
  <si>
    <t xml:space="preserve">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t>
  </si>
  <si>
    <t xml:space="preserve">Deterioro de la reputación institucional que afecta su capacidad y gobernanza.
</t>
  </si>
  <si>
    <t xml:space="preserve">1. El procedimiento PR-CI-10 establece las gestiones a realizar en caso de incumplimientos.
</t>
  </si>
  <si>
    <t>Un Directivo del IDU solicita o recibe una dádiva de un Tercero para que apruebe una licencia de excavación sin el lleno de los requisitos exigidos.</t>
  </si>
  <si>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Aprobación y firma del acto administrativo por parte del Director Técnico
5- Aplicativo en Bochica para la gestión de las licencias de excavación (Módulo Licencias de Excavación).</t>
  </si>
  <si>
    <t xml:space="preserve">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7.5, menciona la elaboración del Acto Administrativo que otorga, niega y/o desiste la Licencia de Excavación, el cual pasa por validación Jurídica y Técnica, para posteriormente ser aprobado y firmado por el Director Técnico.
3- La Resolución que otorga, niega y/o desiste la licencia de excavación es un formato preestablecido, que de presentar modificaciones deberá ser validado por los actores del proceso y el Director Técnico.
</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</si>
  <si>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7.5, menciona la elaboración del Acto Administrativo que otorga, niega y/o desiste la Licencia de Excavación, el cual pasa por validación Jurídica y Técnica, para posteriormente ser aprobado y firmado por el Director Técnico.
3- La Resolución que otorga, niega y/o desiste la licencia de excavación es un formato preestablecido, que de presentar modificaciones deberá ser validado por los actores del proceso y el Director Técnico.</t>
  </si>
  <si>
    <t>UnDoirectivo del IDU solicita o acepta dádivas de un Tercero para que altere o incluya asuntos que solo benefician al solicitante, en actos administrativos derivados de la gestión de licencia de excavación.</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</si>
  <si>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t>
  </si>
  <si>
    <t>Un Directivo del IDU solicita o acepta una dádiva de un Tercero que interviene el espacio público para que no solicite la aplicación del procedimiento sancionatorio para infracciones urbanísticas.</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</si>
  <si>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7.33, menciona la elaboración del Certificado de verificación y recibo de obra, y su publicación en página web; publicación que se realiza previa validación del líder de proceso y el Director Técnico.</t>
  </si>
  <si>
    <t>Un Directivo del IDU solicita o acepta dádivas de un Tercero que interviene el espacio público para que emita el certificado de verificación y recibo de obra en trabajos no conformes.</t>
  </si>
  <si>
    <t>SEGUIMIENTO A LA ESTABILIDAD Y CALIDAD DE LAS OBRAS CON PÓLIZA VIGENTE</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</si>
  <si>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</si>
  <si>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</si>
  <si>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Un Directivo del IDU solicita dádivas a un tercero para que no reportar daños en las obras ejecutadas.</t>
  </si>
  <si>
    <t>Un contratista ofrece o entrega dádivas a un Colaborador del IDU para que reporte como aprobadas, las reparaciones de los daños, sin haberlas ejecutado o presentando deficiencias.</t>
  </si>
  <si>
    <t>Un Colaborador del IDU solicita o acepta dádivas de un contratista para que reporte como aprobadas, las reparaciones de los daños, sin haberlas ejecutado o presentando deficiencias.</t>
  </si>
  <si>
    <t>Un contratista ofrece o entrega dádivas a un Colaborador del IDU para que acepte argumentos técnicos que lo exoneren de la responsabilidad de un daño, sin ser técnicamente válidos o suficientes.</t>
  </si>
  <si>
    <t>Un Colaborador del IDU solicita o recibe dádivas de un contratista para que acepte argumentos técnicos que lo exoneren de la responsabilidad de un daño, sin ser técnicamente válidos o suficientes.</t>
  </si>
  <si>
    <t>Un Directivo del IDU solicita o recibe dádivas de un contratista para que acepte argumentos técnicos que lo exoneren de la responsabilidad de un daño, sin ser técnicamente válidos o suficientes.</t>
  </si>
  <si>
    <t>APLICACIÓN DE LA GARANTÍA ÚNICA EN SU AMPARO DE ESTABILIDAD Y CALIDAD DE CONTRATOS DE OBRA</t>
  </si>
  <si>
    <t>Un Directivo del IDU solicita o recibe una dádiva de un contratista o Trabajador de la aseguradora, para que modifique el acto administrativo que obliga al contratista a responder por daños o incumplimientos.</t>
  </si>
  <si>
    <t>1. Obligaciones de los Contratos de obra e interventoría y demás documentos que los conforman
2.  Manual de Interventoría
3. Informes mensuales de interventoría con lista de chequeo de contenido  informes mensuales de interventoría
4. Manual Único de Control y Seguimiento Ambiental y de SST del IDU
5. Comités de seguimiento al contrato</t>
  </si>
  <si>
    <t>Un Colaborador del IDU solicita o recibe dádivas de un contratista de interventoría para aceptar que el personal para la ejecución del contrato no cumpla con el lleno de los requistos establecidos.</t>
  </si>
  <si>
    <t xml:space="preserve">1. Obligaciones de los Contratos de interventoría y demás documentos que los conforman
2.  Manual de Interventoría
3. Informes mensuales de interventoría con lista de chequeo de contenido  informes mensuales de interventoría
4. Manual Único de Control y Seguimiento Ambiental y de SST del IDU
5. Comités de seguimiento al contrato
</t>
  </si>
  <si>
    <t>Un interventor  ofrece o entrega dádivas a un Colaborador del IDU para que acepte productos del contrato en su  ejecución o liquidación  sin el cumplimiento de los requisitos y/o especificaciones establecidas para ello.</t>
  </si>
  <si>
    <t>1. Obligaciones de los Contratos de obra e interventoría y demás documentos que los conforman
2.  Manual de Interventoría
3. Informes mensuales de interventoría con verificación a través de lista de chequeo
4. Manual Único de Control y Seguimiento Ambiental y de SST del IDU
5. Comités de seguimiento al contrato
6. Inspecciones visuales en recorridos de obra
7.  Exigencia del plan de calidad y seguimeinto al cumplimiento del mismo
8 Seguimiento en aplicativo zipa</t>
  </si>
  <si>
    <t>Un Colaborador del IDU solicita o recibe dádivas de un contratista de interventoria para aceptar productos del contrato en su ejecución o liquidación sin el cumplimiento de los requisitos y especificaciones establecidas para ello.</t>
  </si>
  <si>
    <t>1.  Obligaciones de los Contratos de obra e interventoría y demás documentos que los conforman
2. Manual de Interventoría
3.  Base de datos de precios de referencia IDU 
4. Lista de chequeo de objeción o no objeción de precios no previstos.
5. Formato para diligenciamiento de precios no previstos
6. Manual de Gestión contractual
7. Suscrpción de modificatorio para incorporar precios no previstos</t>
  </si>
  <si>
    <t xml:space="preserve">
1.  Obligaciones de los Contratos de obra e interventoría y demás documentos que los conforman
2. Manual de Interventoría
3.  Base de datos de precios de referencia IDU 
4. Lista de chequeo de objeción o no objeción de precios no previstos.
5. Formato para diligenciamiento de precios no previstos
6. Manual de Gestión contractual
7. Suscrpción de modificatorio para incorporar precios no previstos</t>
  </si>
  <si>
    <t>1. Obligaciones de los Contratos de obra e interventoría y demás documentos que los conforman
2. Manual de Interventoría
3. Plan de Calidad (Plan inspección de ensayos) del contratista
4.  Informes mensuales de interventoría 
5. Informes semanales de interventoría.
6. Inspecciones visuales mediante recorridos por parte de la supervisión
7. Comités de seguimiento  periódicos
8. Existencia de precios contractuales para  cada contrato y la obligación  de  utilizar la Base de Precios de Referencia IDU
9. Implementación de cuadro de control financiero en cada contrato</t>
  </si>
  <si>
    <t>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t>
  </si>
  <si>
    <t xml:space="preserve">
1.Obligaciones contenidas en  los Contratos de obra e interventoría.
2. Oficios y documentación en aplicativo  ORFEO.
3. Convenios con ESP.
4. Manual de interventoría y/o supervisión de contratos.
5. Comites de seguimiento a liquidaciones   tanto internos como con los actores externos
6. Formato  FO-SC-24 Acta de Cierre Social
7. Guía Coordinación  IDU, ESP y TIC en proyectos de Infraestructura
8. Formato  Acta de Liquidación  que controla los contenidos o requisitos que debe cumplir el documento y que son verificados por quienes suscriben el mismo
</t>
  </si>
  <si>
    <t>MEDIO</t>
  </si>
  <si>
    <t>Un colaborador del IDU reciba o solicite dádivas a un tercero, para entregar información privilegiada acerca de un proceso que se va a publicar.</t>
  </si>
  <si>
    <t>v</t>
  </si>
  <si>
    <t>Tercero (Contratista)</t>
  </si>
  <si>
    <t>ALTO</t>
  </si>
  <si>
    <t>Que un Directivo IDU reciba o solicite dádivas de un contratista externo (topografo, geotecnico, inspector de redes) para alterar y/o agilizar la liquidación del contrato.</t>
  </si>
  <si>
    <t>Un Colaborador del IDU reciba o solicite dádivas de un contratista externo (topografo, geotecnico, inspección de redes), para aprobar los estudios realizados por el contratista, sin estos cumplir con las exigencias requeridas.</t>
  </si>
  <si>
    <t>Un Colaborador IDU solicita o acepta dádivas al interventor, para que se celebre la adición al contrato (dinero y/o tiempo), de manera favorable al interventor.</t>
  </si>
  <si>
    <t>Un Colaborador del IDU recibe o solicita dádivas del interventor para  aprobar avances en el pago de productos por encima de la ejecución realizada.</t>
  </si>
  <si>
    <t>Que el Supervisor IDU reciba o solicite dádivas del interventor, para aprobar o avalar las modificaciones de diseño por inviabilidad técnica, sin estar justificadas o sin que éstas sean verídicas.</t>
  </si>
  <si>
    <t>Tercero (Contratista de obra)</t>
  </si>
  <si>
    <t>Tecnologias de Información y Comunicación</t>
  </si>
  <si>
    <t>Un tercero entregua u ofrezca dádivas a un Colaborador del IDU, para poder tener acceso a información y datos sensibles de la entidad y manipularla según su conveniencia.</t>
  </si>
  <si>
    <t>Un tercero (especialista) invitado a la mesa técnica ofrezca o entregue dádivas a un Colaborador del IDU, para que se adopte e implemente en la entidad el tema de investigación de su preferencia o beneficio personal.</t>
  </si>
  <si>
    <t>Sobrecostos, deficiencias en alcance y calidad en la ejecución de los proyectos, que reducen la capacidad de lograr objetivos.</t>
  </si>
  <si>
    <t xml:space="preserve">1. Aprobación y  aceptación del proyecto de software por parte del área usuaria.
2. Comité técnico de la STRT semanal y de la DTAF quicenal. Revisan todo los aspectos del área.
3. Mesa de control de cambios semanal
</t>
  </si>
  <si>
    <t>Que un Colaborador del IDU recibe o solicite dádivas de un especialista invitado a la mesa técnica, para que se incluya un cambio en la plataforma del IDU.</t>
  </si>
  <si>
    <t>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t>
  </si>
  <si>
    <t>Un invitado presencial o virtual (VPN) entregue o ofrezca dádivas a un Colaborador del IDU, para que pueda acceder algún sistema(s) de información de la entidad (aplicativos, plataformas, correos, sistemas de información geograficos, etc.), para vulnerar la plataforma</t>
  </si>
  <si>
    <t>1. Cintas con código del software generador de copias, que no permite identificarla fisicamente.
2 .Formato de control de entrega de las cintas
3. Publicación de agendas Directivos IDU</t>
  </si>
  <si>
    <t>Un Colaborador del IDU recibe o solicita dádivas de un proveedor que renueva las licencias, matenimientos y soporte, para favorecerlo en el proceso de contratación (nuevo o adición).</t>
  </si>
  <si>
    <t>1. Comité técnico de la STRT semanal y de la DTAF quicenal. Revisan todo los aspectos del área.
2. Mesa de control de cambios semanal</t>
  </si>
  <si>
    <t>Un posible proveedor de tecnología entrega dádivas a un Colaborador del IDU, para que le favorezca en el proceso de contratación con la entidad.</t>
  </si>
  <si>
    <t xml:space="preserve">Que un Colaborador del IDU recibe o solicita dádivas del proveedor de tecnología, para ampliar las condiciones del contrato con tiempo y recurso económico, sin plena justificación </t>
  </si>
  <si>
    <t>El proveedor de los servicios de red inalambrica en los mantenimientos preventivos y correctivos, entrega u ofrece dádidas al Colaborador del IDU, para aprobar los mantenimientos preventivos y/o correctivos sin que se hayan llevado a cabo.</t>
  </si>
  <si>
    <t>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t>
  </si>
  <si>
    <t xml:space="preserve">Colaborador del IDU </t>
  </si>
  <si>
    <t>1.Conciliación diaria
2.Conciliacion Mensual - Revisión y firma del Jefe.
3. Segregación de funciones en las labores de tesorería.
4. Documento de verificación diaria de saldos bancarios.</t>
  </si>
  <si>
    <t>Un Directivo del IDU ofrece o entrega a empleado bancario una comisión o dádiva para que altere el valor real del saldo disponible en bancos con el fin de hacer maniobras ilegales temporales con los recursos públicos en un periodo de tiempo corto.</t>
  </si>
  <si>
    <t>Empleado bancario le ofrece o entrega a un colaborador del IDU a cargo de la conciliación bancaria, una comisión para que no genere alertas por información de saldos alterados temporalmente.</t>
  </si>
  <si>
    <t>Colaborador del IDU le ofrece o entrega a un empleado bancario una comisión o dádiva para que altere o modifique la conciliación bancaria, para el cierre de diferencias de saldo existentes.</t>
  </si>
  <si>
    <t>Colaborador del IDU - embargos, solicita al contratista con orden de embargo, una comisión o dádiva para no aplicar los embargos que tenga el contratista.</t>
  </si>
  <si>
    <t>Un Directivo IDU, solicita al contratista con orden de embargo, una comisión o dádiva para no aplicar los embargos que tenga el contratista.</t>
  </si>
  <si>
    <t xml:space="preserve">1.Revisión de embargos y medidas cautelares (Aplicativo Embargos-  Sistema Stone)  
2.Revision y firma de actas de liquidacion de aplicación de embargos efectuada por el  abogado que aplico y Tesorero.
3. Procedimiento PR-GF-12 EMBARGOS Y CESIONES </t>
  </si>
  <si>
    <t>Colaborador del IDU -  cesiones solicita al contratista una dádiva para aplicar la cesión de derechos económicos, antes de una orden de embargo.</t>
  </si>
  <si>
    <t>Directivo IDU (Subdirector Técnico de Tesorería y Recaudo)</t>
  </si>
  <si>
    <t xml:space="preserve">1. Traza en Orfeo, revisión de embargos y medidas cautelares (Aplicativo Embargos-  Sistema Stone). 
2. Revisión y firma del oficio de aprobación de la cesión de derechos económicos por parte de STTR y DTAF.
3. Procedimiento PR-GF-12 EMBARGOS Y CESIONES </t>
  </si>
  <si>
    <t>Un empleado del sector financiero ofrece o entrega a un Colaborador del IDU una comisión o dádiva para que favorezca su cotización para inversiones de excedentes de liquidez.</t>
  </si>
  <si>
    <t>1.Formato Resumen de cotización de Tasas aprobado por el Tesorero
2. Formato Resumen de cotización de Tasas aprobado por el Director Tecnico Administrativo y Financiero
3.Políticas de Secretaría Distrital de Hacienda.
4. Informe diario de tesoreria generado a partir del SIGE</t>
  </si>
  <si>
    <t>Un Colaborador del IDU - Inversiones, solicita o recibe de un empleado del sector financiero, una comisión por favorecimiento en la colocación de excedentes de liquidez de tesorería del IDU.</t>
  </si>
  <si>
    <t>1- Formato Resumen de cotizacion de Tasas aprobado por el Tesorero
2. Formato Resumen de cotizacion de Tasas aprobado por el Director Tecnico Administrativo y Financiero.
3.Políticas de Secretaría Distrital de Hacienda.
4. Informe diario de tesoreria generado a partir del SIGE</t>
  </si>
  <si>
    <t>Un Directivo del IDU - Inversiones, solicita o recibe de un empleado del sector financiero, una comisión por favorecimiento en la colocación de excedentes de liquidez de tesorería del IDU.</t>
  </si>
  <si>
    <t>Directivo IDU (DTAF STTR)</t>
  </si>
  <si>
    <t>Un empleado del sector financiero ofrece o entrega a un Colaborador del IDU una comisión o dádiva para que mantenga los recursos en las cuentas bancarias.</t>
  </si>
  <si>
    <t>1. Valoracion diaria del portafolio
2. Conciliación díaria.
3. Conciliación de los saldos de inversion entre la STTR y la STPC, 
4.Cumplimiento de Procedimiento "Administración de inversiones de tesoreria", regido por la política de inversiones de la SDH.
5.Informe diario de tesorería.
6. Actas diarias de cada operación
7. Análisis y revisión del profesional de la DTAF
8- Grabacion de videollamada del Comite  de Inversiones.
9. Informe diario de tesoreria generado a partir del SIGE</t>
  </si>
  <si>
    <t>Un Colaborador del IDU solicita o recibe de un empleado del sector financiero una comisión o dádiva para mantener los recursos en las cuentas bancarias.</t>
  </si>
  <si>
    <t>Un Directivo del IDU solicita o recibe de un empleado del sector financiero una comisión o dádiva para mantener los recursos en las cuentas bancarias.</t>
  </si>
  <si>
    <t>Directivo IDU (DTPC - STTR - DTAF)</t>
  </si>
  <si>
    <t>Un colaborador del IDU - profesional de recaudo  ofrece o promete una comisión o dádiva al empleado bancario, para que cuando reciba dinero en efectivo del contribuyente, no lo registre en linea a favor del IDU.</t>
  </si>
  <si>
    <t xml:space="preserve">1.Pagos electrónicos en línea y PSE.
2. Fomento del pago electrónico.  
3. Conciliacion diaria de cintas de recaudo emitidas por la entidades bancarias.vs archivo de recaudo IMOP de aplicacion de pagos en linea del sistema valoricemos.
4. Realizar la gestión, necesaria ante el banco, luego de recibir una reclamación del contribuyente. </t>
  </si>
  <si>
    <t xml:space="preserve">Un empleado bancario ofrece o promete una comisión o dádiva al colaborador del IDU para cuando reciba dinero en efectivo del contribuyente, no lo registre en linea a favor del IDU. </t>
  </si>
  <si>
    <t>1.Conciliaciones bancarias
2.Cruce de registro de paz y salvos generados en sistema valoricemos ( STOP)
3. Memorando de autoriza0cion del Tesorero.
3.Consulta en módulo de cartera del sistema Valoricemos.( STOP)
4. Segregación de funciones en la aplicación y desaplicación de recaudos.</t>
  </si>
  <si>
    <t>Un colaborador del IDU solicita o recibe una dádiva a un empleado bancario o contribuyente para que aplique manualmente recaudos sin que el recurso ingrese a las cuentas del IDU y posteriormente reversarlo en el sistema Valoricemos.</t>
  </si>
  <si>
    <t>1.Conciliaciones bancarias
2.Cruce de registro de paz y salvos generados en sistema valoricemos ( STOP)
3. Memorando de autorización del Tesorero.
3.Consulta en módulo de cartera del sistema Valoricemos.( STOP)
4. Segregación de funciones en la aplicación y desaplicación de recaudos.</t>
  </si>
  <si>
    <t>Un Directivo del IDU solicita o recibe una dádiva a un empleado bancario o contribuyente para que aplique manualmente recaudos sin que el recurso ingrese a las cuentas del IDU y posteriormente reversarlo en el sistema Valoricemos.</t>
  </si>
  <si>
    <t>Un Colaborador del IDU del procedimiento de pagos solicita o recibe una dádiva de un tercero, por realizar traslado (Giro) de recursos de cuentas del IDU, a una cuenta de un tercero con la intención de hacer un fraude.</t>
  </si>
  <si>
    <t xml:space="preserve">Colaborador del IDU  </t>
  </si>
  <si>
    <t>1 .Memorandos correos de solictud y autorizacion de movientos bancarios.
2.Conciliaciones bancarias diarias Vs  Sistema Stone
3.Segregación de actividades en el proceso de pagos y en el proceso de giros.</t>
  </si>
  <si>
    <t>Un Directivo del IDU del procedimiento de pagos solicita o recibe una dádiva de un tercero, por realizar traslado (Giro) de recursos de cuentas del IDU, a una cuenta de un tercero con la intención de hacer un fraude.</t>
  </si>
  <si>
    <t>Un tercero ofrece o entrega una dádiva a un Colaborador del IDU por realizar traslado (Giro) de recursos de cuentas del IDU a una cuenta del tercero, con la intención de hacer un fraude.</t>
  </si>
  <si>
    <t>1 .Memorandos , correos de solictud y autorizacion de movientos bancarios.
2.Conciliaciones bancarias diarias Vs  Sistema Stone
3.Segregación de actividades en el proceso de pagos y en el proceso de giros.</t>
  </si>
  <si>
    <t xml:space="preserve">1. Custodia personal de dispositivos electronicos y claves de acceso.
2. Home Bankin con IP restringidas,
3. Perfiles de usuario - preparador, autorizador dual y  Administrador. 
 </t>
  </si>
  <si>
    <t>Un Colaborador del IDU solicita o acepta de un Hacker una dádiva para entregarle las claves y tokens, para que se hurten los dineros de las cuentas del IDU.</t>
  </si>
  <si>
    <t xml:space="preserve">1. Custodia personal de dispositivos electronicos y claves de acceso.
2. Home Bankin con IP restringidas,
3. perfiles de usuario - preparador, autorizador dual y  Administrador. </t>
  </si>
  <si>
    <t>Un Directivo del IDU solicita o acepta de un Hacker una dádiva para entregarle las claves y tokens, para que se hurten los dineros de las cuentas del IDU.</t>
  </si>
  <si>
    <t>Un contratista, tercero, o contribuyente ofrece o entrega a un Colaborador  del IDU una dadiva para que se realice el pago, sin el lleno de los requisitos.</t>
  </si>
  <si>
    <t>Un Colaborador del IDU solicita o recibe de un tercero, una dadiva para que se realice el pago, sin el lleno de los requisitos.</t>
  </si>
  <si>
    <t>1. Sistema SIGPAGOS.
2. Guía GU-GF-01 Guía de Pago a terceros
3. Segregación de funciones en el proceso de pagos a terceros.
3. Seguimiento y revisión de documentos soporte de la orden de pago.</t>
  </si>
  <si>
    <t>Un Directivo del IDU solicita o recibe de un tercero, una dadiva para que se realice el pago, sin el lleno de los requisitos.</t>
  </si>
  <si>
    <t>Un tercero - Beneficiario de depósito judicial o su representante, ofrece o entrega a un Colaborador del IDU una dadiva para que se realice el pago de un depósito judicial, sin el lleno de los requisitos o con información inconsistente.</t>
  </si>
  <si>
    <t xml:space="preserve">Tercero
</t>
  </si>
  <si>
    <t>Un Colaborador IDU solicita o recibe de un tercero - Beneficiario de depósito judicial o su representante, una dadiva para que se realice el pago de un depósito judicial, sin el lleno de los requisitos o con información inconsistente.</t>
  </si>
  <si>
    <t>Un Directivo IDU solicita o recibe de un tercero - Beneficiario de depósito judicial o su representante, una dadiva para que se realice el pago de un depósito judicial, sin el lleno de los requisitos o con información inconsistente.</t>
  </si>
  <si>
    <t>Tercero (Contratista - Contribuyente)</t>
  </si>
  <si>
    <t>Un Directivo del IDU solicita o acepta de un Contratista o tercero una dádiva para agilizar el pago o para que se realice el pago, sin el lleno de los requistos.</t>
  </si>
  <si>
    <t>1. Verificación del valor, con base en las formulas determinadas en el Decreto 323 de 2004.
2. Revisión del Jefe de STPC y aprobación por DTAF.</t>
  </si>
  <si>
    <t>Un Directivo del IDU solicita o acepta dadivas de un constructor para cambiar el valor de la liquidación en la resolución para la compensación de cupos de estacionamiento u obligaciones urbanisticas.</t>
  </si>
  <si>
    <t>1. Registro del oficio en Orfeo.
2. Revisión de la base de datos y del oficio por parte del profesional encargado.
3. Revisión de los oficios y memorandos de incumplimientos a cobro coactivo.</t>
  </si>
  <si>
    <t>Un Colaborador del IDU recibe de un constructor una dádiva para que evite el proceso de cobro persuasivo o retrase el proceso de cobro coactivo, por el área competente,  por concepto de la compensación de cupos de estacionamiento u obligaciones urbanisticas.</t>
  </si>
  <si>
    <t>Un Directivo del IDU recibe de un constructor una dádiva para que evite el proceso de cobro persuasivo o retrase el proceso de cobro coactivo, por el área competente,  por concepto de la compensación de cupos de estacionamiento u obligaciones urbanisticas.</t>
  </si>
  <si>
    <t>El Supervisor del IDU encargado de recopilar y/o desarrollar la información del proyecto, solicite o acepte de un tercero una dádiva para alterar el resultado de los estudios.</t>
  </si>
  <si>
    <t>Directivo del IDU</t>
  </si>
  <si>
    <t>ELABORACIÓN DE ESTRUCTURACIÓN DEL PROCESO EN ETAPA DE FACTIBILIDAD
(CONTRATADA)</t>
  </si>
  <si>
    <t>Un Supervisor del IDU reciba o solicite dádivas de un contratista externo (topografo, geotecnico, inspección de redes), consultor y/o inteerventor para aprobar los estudios de factibiliad realizados por el contratista sin éstos cumplir con las exigencias requeridas.</t>
  </si>
  <si>
    <t>Un Supervisor del IDU, acepte o solicite dádivas a un Interventor, para aprobar o modificar la documentación de su recurso humano sin dar cumplimiento a las exigencias requeridas.</t>
  </si>
  <si>
    <t>Un Colaborador del IDU, acepte o solicite dádivas a un Interventor, para aprobar o modificar la documentación de su recurso humano sin dar cumplimiento a las exigencias requeridas.</t>
  </si>
  <si>
    <t>Que el interventor ofrezca o entregue dádivas a un colaborador del IDU, para aprobar o modificar la documentación de su recurso humano sin dar cumplimiento a las exigencias requeridas.</t>
  </si>
  <si>
    <t>Un contratista del proyecto entregue u ofrezca dádivas a un Colaborador del IDU, para que agilice el proceso y firma del acta de inicio de los contratos, sin el cumplimiento de los requistos necesarios.</t>
  </si>
  <si>
    <t>Un colaborador del IDU reciba o solicite dádiva al consultor, para alterar o modificar las propuestas que exponen las entidades distritales y/o empresas de servicios públicos.</t>
  </si>
  <si>
    <t>Un Supervisor del IDU permite se altere o modifique los informes de seguimiento de consultoría e interventoría, a cambio de una dádiva.</t>
  </si>
  <si>
    <t xml:space="preserve">El Supervisor solicita o acepta dádivas al interventor, para suscribir una  que se celebre la adición al contrato (dinero y/o tiempo) que lo favorezca. </t>
  </si>
  <si>
    <t>El Colaborador del IDU recibe o solicita dádivas del interventor para  aprobar avances en el pago de productos por encima de la ejecución realizada.</t>
  </si>
  <si>
    <t xml:space="preserve">Un Directivo IDU, recibe o solicita dádivas de un tercero para   certifique  mayores cantidades de B&amp;S a los efectivamente recibidos, a cambio de un beneficio propio o de un tercero </t>
  </si>
  <si>
    <t>Directivo IDU (STPC - STRF)</t>
  </si>
  <si>
    <t>1.Arqueos y revisión por parte del Ordenador del gasto y la Subdirección Técnica de Presupuesto y Contabilidad.
2. Entrada de los bienes al almacén general del IDU.
3. Para las compras por caja menor, solicitud firmada por el jefe del área que la solicita; se verifica que el bien no está en el almacén ni tenga contrato; se hacen arqueos.
4. Publicación de agendas Directivos IDU</t>
  </si>
  <si>
    <t xml:space="preserve">UnDirectivo del IDU, encargado de realizar el estudio de mercado telefónico o solicitar cotizaciones, solicita o recibe dádivas de uno de esos posibles proveedores, para otorgarle dicha negociación.                                                                                                                                             </t>
  </si>
  <si>
    <t>Directivo IDU (Sudirector General de Gestión Corporativa - Director Técnico Administrativo y Financiero - Subdirector Técnico de Recursos Físicos)</t>
  </si>
  <si>
    <t>Deterioro de la reputación institucional que afecta su capacidad y gobernanza</t>
  </si>
  <si>
    <t>1. Diferentes revisiones legales y técnicas a los estudios y documentos previos, con segregación de funciones
2. Fichas técnicas para la solicitud de cotizaciones.
3. Comité precontractual.
4. Pulicación de agendas Directivos 
5. Resolución de delegación de funciones</t>
  </si>
  <si>
    <t>Que un Directivo del IDU reciba o solicite dádivas a un proveedor, para  modificar o alterar el valor de la facturación y u orden de pago</t>
  </si>
  <si>
    <t>Directivo IDU (Subdirector Técnico de Recursos Físicos)</t>
  </si>
  <si>
    <t>1. Arqueos de Caja menor
2. Revisiones con segregación de funciones
3. Cuadro de control financiero
4. Acta de recibo a satisfacción.
5. Comprobantes de ingreso al almacén
6. Control automático en el aplicativo SIGPAGOS.</t>
  </si>
  <si>
    <t>Un Directivo del IDU (Apoyo a la supervisión) solicita o recibe dádivas de un proveedor bienes y servicios, para aceptar productos y servicios que no cumplan con las especificaciones técnicas contractuales.</t>
  </si>
  <si>
    <t>Director IDU (Subdirector Técnico de Recursos Físicos)</t>
  </si>
  <si>
    <t>Un Directivo del IDU encargado de la supervisión del contrato de mantenimiento solicita o recibe dádivas de un tercero para beneficiarlo con una  adición o prórroga del contrato.</t>
  </si>
  <si>
    <t>Directivo IDU (Subdirector General de Gestión Corporativa - Director Técnico Administrativo y Financiero - Subdirector Técnico de Recursos Físicos)</t>
  </si>
  <si>
    <t xml:space="preserve">Sobrecostos, deficiencias en alcance y calidad en la ejecución en los proyectos, que reducen la capacidad de lograr objetivos.
</t>
  </si>
  <si>
    <t>1. Reportes de consumo enviados por el contratista y verificación del mismo por parte del apoyo a la supervisión y la supervisiónd el contrato.
2. Reportes en línea en tiempo real al IDU (monitoreo satelital)
3. Chip maestro para c ontrol de combustible</t>
  </si>
  <si>
    <t>Tercero (contratista suministro de combustible)</t>
  </si>
  <si>
    <t>Un Colaborador del IDU encargado de atender a posibles compradores de los bienes dados de baja, solicite o reciba dádivas para entregar los bienes sin el cumplimiento de los requisitos.</t>
  </si>
  <si>
    <t>Que un Directivo del IDU solicite o reciba una dádiva de un contribuyente para proyectar un acto administrativo que reduzca o elimine una contribución por valorización.</t>
  </si>
  <si>
    <t>Un contribuyente ofrezca o entregue dádivas a un Colaborador del IDU para demorar el trámite de notificación, con respecto a un acto administrativo.</t>
  </si>
  <si>
    <t>Un Colaborador del IDU reciba o solicite dádivas de un contribuyente, para que demorar el tramite de notificación, con respecto a un acto administrativo.</t>
  </si>
  <si>
    <t>Un Directivo del IDU reciba o solicite dádivas de un contribuyente, para que demorar el tramite de notificación, con respecto a un acto administrativo.</t>
  </si>
  <si>
    <t>Un Directivo del IDU reciba o solicite dádivas de un ciudadano, para que modifique datos del predio o pagos por confusión en los aplicativos del IDU.</t>
  </si>
  <si>
    <t>Que un ciudadadano ofrezca o entregue una dádiva a un Colaborador del IDU para que altere la información de estado de deuda de un predio y lo haga aparecer sin deuda por concepto de valorización y / o aplique una compensación indebida</t>
  </si>
  <si>
    <t>Un Colaborador del IDU solicite o reciba una dádiva para alterar la información de estado de deuda de un predio y lo haga aparecer sin deuda por concepto de valorización  y / o aplique una compensación indebida</t>
  </si>
  <si>
    <t>Un Directivo del IDU solicite o reciba una dádiva para alterar la información de estado de deuda de un predio y lo haga aparecer sin deuda por concepto de valorización  y / o aplique una compensación indebida</t>
  </si>
  <si>
    <t xml:space="preserve">GESTIÓN DEL COBRO COACTIVO
</t>
  </si>
  <si>
    <t>Un Directivo del IDU solicita o recibe dádivas de un ciudadano para alterar la información en el aplicativo Valoricemos que altera el Certificado de Deuda Actual.</t>
  </si>
  <si>
    <t>Un Directivo del IDU solicite o reciba dádivas de un ciudadano para alterar el mandamiento de pago.</t>
  </si>
  <si>
    <t>Un Contribuyente ofrece o enntrega dadivas a un colaborador del IDU  para aceptar excepciones previas inválidas al  mandamiento de pago.</t>
  </si>
  <si>
    <t>Tercero (Contribuyente)</t>
  </si>
  <si>
    <t>Un Directivo del IDU solicite o reciba dádivas de un ciudadano para aceptar excepciones previas inválidas al  mandamiento de pago.</t>
  </si>
  <si>
    <t xml:space="preserve">Un Contribuyente  ofrece o entrega davivas a un colaborador del IDU para realizar un pago a favor de uno o varios terceros por concepto de devolución de los títulos de depósitos judiciales en los procesos de cobro coactivo </t>
  </si>
  <si>
    <t xml:space="preserve">Un Colaborador del IDU solicita o acepta  dádivas para realizar un pago a favor de uno o varios terceros por concepto de devolución de los títulos de depósitos judiciales en los procesos de cobro coactivo </t>
  </si>
  <si>
    <t xml:space="preserve">Un Directivo del IDU solicita o acepta  dádivas para realizar un pago a favor de uno o varios terceros por concepto de devolución de los títulos de depósitos judiciales en los procesos de cobro coactivo </t>
  </si>
  <si>
    <t>CERTIFICADO DE ESTADO DE CUENTA PARA TRAMITE NOTARIAL-PAZ Y SALVOS</t>
  </si>
  <si>
    <t xml:space="preserve">Un ciudadano ofrece o entrega dádivas a un Colaborador del IDU, para que generen el paz y salvo sin hacer las respectivas validaciones </t>
  </si>
  <si>
    <t xml:space="preserve">Un Colaborador del IDU reciba o solicite dádivas de un ciudadano, para que generen  el paz y salvo sin hacer las respectivas validaciones </t>
  </si>
  <si>
    <t>CONCEPTOS TÉCNICOS</t>
  </si>
  <si>
    <t>Un ciudadano ofrece o entrega dádivas a un Colaborador del IDU, para que se hagan ajustes a los conceptos técnicos según la conveniencia del solicitante</t>
  </si>
  <si>
    <t>Un Colaborador del IDU reciba o solicite dádivas de un ciudadano,para que se hagan ajustes a los conceptos técnicos según la conveniencia del solicitante</t>
  </si>
  <si>
    <t>Un Directivo del IDU reciba o solicite dádivas de un ciudadano,para que se hagan ajustes a los conceptos técnicos según la conveniencia del solicitante</t>
  </si>
  <si>
    <t>COBRO ORDINARIO Y PERSUASIVO</t>
  </si>
  <si>
    <t>Un contribuyente ofrece o entrega una dádiva a un Colaborador del IDU para alterar la liquidación de los predios por concepto de valorización  en las diferentes etapas de cobro</t>
  </si>
  <si>
    <t>Un Colaborador del IDU solicita o recibe una dádiva de un contribuyente para alterar la liquidación de los predios por concepto de valorización en las diferentes etapas de cobro</t>
  </si>
  <si>
    <t>Un Directivo del IDU solicita o recibe una dádiva de un contribuyente para alterar la liquidación de los predios por concepto de valorización en las diferentes etapas de cobro</t>
  </si>
  <si>
    <t>GUIA LINEAS DE DEFENSA</t>
  </si>
  <si>
    <t>Un contratista ofrece y/o entrega a un Colaborador del IDU una dádiva o comisión para tramitar una comunicación y/o resolución, sin llenar los requisitos de forma del IDU.</t>
  </si>
  <si>
    <t xml:space="preserve">
Deterioro de la reputación institucional que afecta su capacidad de gestión.
</t>
  </si>
  <si>
    <t>Un Colaborador del IDU solicita o recibe dadivas para adulterar, sustraer, hurtar o manipular los archivos y documentos del IDU.</t>
  </si>
  <si>
    <t>Que un Colaborador del IDU solicite o reciba dadivas para que se adultere, sustraiga, hurte o manipule los archivos y documentos del IDU, en la reconstrucción de un expediente.</t>
  </si>
  <si>
    <t>Un Tercero  ofrece o entrega dádivas a un Colaborador del IDU para que se divulgue información de resoluciones con nivel de confidencialidad Información Pública Clasificada o Infomación Pública Reservada, en pro de un beneficio propio o que afecte los intereses del IDU</t>
  </si>
  <si>
    <t xml:space="preserve">
Deterioro de la reputación institucional que afecta su capacidad de gestión.
</t>
  </si>
  <si>
    <t>El colaborador del IDU a cargo de hacer las afiliaciones del personal solicite o reciba dádivas de un asesor de una entidad prestadora de servicios de seguridad social (EPS, AFP, AFC), con el pretexto de continuar vinculados con la entidad o proporcionar nuevas afiliaciones.</t>
  </si>
  <si>
    <t>Un asesor de una entidad prestadora de servicio de seguridad social (EPS, AFP, AFC) entrege u ofrezca dádivas a un colaborador del IDU, para poder recibir más afiliciones o poder continuar vinculados con la entidad</t>
  </si>
  <si>
    <t>1. Revisión de la documentación de afiliación por parte de la Subdirectora Técnica de Recursos Humanos.
2. Divulgación masiva a través de canales institucionales de comunicación de la oferta y asesoría por parte de las entidades prestadoras de servicios de seguridad social.</t>
  </si>
  <si>
    <t xml:space="preserve">El colaborador del IDU a cargo de hacer los traslados de afiliación entre entidades prestadoras de servicio reciba o solicite dádivas de un asesor de una de estas entidades, para direccionar el traslado del funcionario a ese entidad . </t>
  </si>
  <si>
    <t xml:space="preserve">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t>
  </si>
  <si>
    <t>1. Reporte e investigación del accidente.
2. Cámaras de seguridad instaladas en las sedes del Instituto.</t>
  </si>
  <si>
    <t xml:space="preserve">1. Contratar directamente con la Caja de Compensación que presta servicios al IDU (lo anterior amparado en la normatividad vigente)
</t>
  </si>
  <si>
    <t xml:space="preserve"> Un tercero contratista entregue u ofrezca dádivas al Colaborador del IDU a cargo del apoyo a la supervisión del  contrato del Programa del Sistema de Estímulos, con el fin de que acepte una factura por un valor mayor </t>
  </si>
  <si>
    <t>1. Revisión por parte de la supervisión del contrato.</t>
  </si>
  <si>
    <t>Un tercero ofrezca una dadiva a un Colaborador del IDU a cargo de elaborar las certificaciones  para que altere las funciones, períodos laborados o factores salariales.</t>
  </si>
  <si>
    <t>Tercero (Exfuncionario)</t>
  </si>
  <si>
    <t>Un Directivo  IDU  solicite o reciba dádivas de un oferente, con el fin de direccionar la propuesta en valor o requistos en los estudios previos para la contratación del Plan Institucional de Capacitación</t>
  </si>
  <si>
    <t xml:space="preserve">Directivo IDU </t>
  </si>
  <si>
    <t>El Directivodel IDU solicite o reciba dádivas del contratista, con el fin de ajustar la programación de los eventos de tal forma que éste se beneficie</t>
  </si>
  <si>
    <t>El Contratista  ofrezca o entregue dádivas al Colaborador del IDU, con el fin de que ajuste la programación de los eventos  de capacitación de tal forma que se beneficie.</t>
  </si>
  <si>
    <t>No hay cambios en la probabilidad e impacto del riesgo. Su valoraciòn es Baja</t>
  </si>
  <si>
    <t>El Directivo IDU que recepciona el requerimiento ciudadano solicite o reciba dádivas a un ciudadano, para agiizar la respuesta de su requerimiento o para que éste salga a favor del solicitante.</t>
  </si>
  <si>
    <t>El ciudadano que genera el requerimiento ante la entidad, ofrezca o entregue dádivas al Colaborador del IDU a cargo de la recepción de requerimientos, para agilizar su proceso o para que la respuesta al requerimiento salga a favor del solicitante</t>
  </si>
  <si>
    <t>Colaborador IDU (Bogotá te escucha)</t>
  </si>
  <si>
    <t>El  Tercero que ofrezca o entrega dádivas al colaborador del IDU que provee al Defensor de la Ciudadanía la información necesaria para la resolución de los requerimientos, para garantizar una respuesta favorable o agilizar dicho proceso.</t>
  </si>
  <si>
    <t>1. Procedimiento de Recepción y Atención requerimientos del Defensor del Ciudadano.</t>
  </si>
  <si>
    <t>El Directivo del IDU, solicite o reciba dádivas del teercero solicitante con el falso pretexto de garantizar una respuesta favorable o agilizar dicho proceso.</t>
  </si>
  <si>
    <t>Directivo IDU (Jefe OAC)</t>
  </si>
  <si>
    <t xml:space="preserve">Un Directivo del IDU,  solicita o reciba dádivas al ciudadano que presentó el requerimiento, para revocar dicha solicitud. </t>
  </si>
  <si>
    <t>1. Control y seguimiento ciudadano durante las reuniones y Comités IDU.</t>
  </si>
  <si>
    <t>Tercero (Ciudadano)</t>
  </si>
  <si>
    <t>1. Control ciudadano durante los Comités IDU. Listados de asistencia y carné de inscripción al Comité</t>
  </si>
  <si>
    <t>Un Directivo del IDU solicita o recibe dádivas de un integrante del comité social con el falso pretexto de obtener algún reconocimiento o beneficio en el proyecto a ejecutar</t>
  </si>
  <si>
    <t xml:space="preserve">Perdida de legitimidad de los procesos de participación ciudadana.
</t>
  </si>
  <si>
    <t>El Directivo del IDU, solicita o recibe un dádiva para alterar u omitir información de los informes sobre la gestión social ejecutada en los proyectos.</t>
  </si>
  <si>
    <t>Directivo  IDU</t>
  </si>
  <si>
    <t xml:space="preserve">Afectar la credibilidad y el buen nombre del IDU frente a la ciudadania
</t>
  </si>
  <si>
    <t xml:space="preserve">Un Directivo del IDU solicita o reciba una dádiva de un contratista de obra para aceptarle para que acepte profesionales sociales del proyecto sin que éstos cumplan los requisitos mínimos o que acepte la suplantación de un profesional.  </t>
  </si>
  <si>
    <t>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t>
  </si>
  <si>
    <t>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t>
  </si>
  <si>
    <t>Tercero (Contratista Interventor)</t>
  </si>
  <si>
    <t>Un Directivo del IDU solicita o reciba dádivas de un interventor para que acepte los informes presentados , sin el cumplimiento de los requisitos y/u omitiendo información con el fin de emitir el concepto de aprobación.</t>
  </si>
  <si>
    <t>Un Tercero (Representantes políticos) ofrecen o entregan dadivas para acceder a información reservada de la Entidad</t>
  </si>
  <si>
    <t>Tercero (Representante político)</t>
  </si>
  <si>
    <t>Un Directivo del IDU solicita o acepte dadivas de representantes políticos para acceder a información  reservadade la Entidad</t>
  </si>
  <si>
    <t>Un Drectivo del IDU solicita o acepta dádivas para incorporar cláusulas o condiciones en los estudios previos para la suscripción de los convenios, acuerdos, contratos y/o actos administrativos asociados a beneficios para un tercero o para una ESP.</t>
  </si>
  <si>
    <t>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</si>
  <si>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</si>
  <si>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</si>
  <si>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</si>
  <si>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t>
  </si>
  <si>
    <t>Que un Directivo del IDU reciba o solicite beneficios a un Originador, para emitir un concepto de viabilidad sobre una propuesta de APP Privada presentada ante el IDU generando un favorecimiento en el proyecto de APP.</t>
  </si>
  <si>
    <t xml:space="preserve">Un Directivo del IDU ofrece o entregue dádivas al funcionario de Transmilenio, para que apruebe la solicitud del CDP y CRP y asignar la fuente de financiación, sin contar con los parámetros requeridos o de cumplimiento.  </t>
  </si>
  <si>
    <t>Que un Colaborador del IDU entregue u ofrezca dádivas a un funcionario de Transmilenio, para modificar o alterar el convenio, en beneficio del contratista.</t>
  </si>
  <si>
    <t>Que un Directivo del IDU entregue u ofrezca dádivas a un funcionario de Transmilenio, para modificar o alterar el convenio, en beneficio del contratista.</t>
  </si>
  <si>
    <t>Un Directivo del IDU solicita y/o recibe una dádiva de un ciudadano interesado en la intervención de infraestructura vial para que este no efectué todas las exigencias de los anexos técnicos requeridos para la ejecución del proyecto.</t>
  </si>
  <si>
    <t>Que un Directivo del IDU solicite o acepte una dádiva de un ciudadano interesado en intervenir infraestructura de transporte para aceptar con la solicitud del permiso algunos estudios y diseños que no cumplan con lo definido en el artículo 3 del Decreto 942 de 2014.</t>
  </si>
  <si>
    <t>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t>
  </si>
  <si>
    <t>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</si>
  <si>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 xml:space="preserve">
Deterioro de la reputación institucional que afecta su gobernanza.</t>
  </si>
  <si>
    <t>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t>
  </si>
  <si>
    <t>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</si>
  <si>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 xml:space="preserve">
Deterioro de la reputación institucional que afecta su capacidad de gestión.</t>
  </si>
  <si>
    <t xml:space="preserve">El Directivo de la Oficina de Control Disciplinario solicita una dadiva o comisión para  no COMUNICAR LA SANCION DISCIPLINARIA A LA PROCURADURÍA GENERAL DE LA NACIÓN Y A LA PERSONERÍA DE BOGOTÁ y/o ORGANISMO CORRESPONDIENTE. </t>
  </si>
  <si>
    <t>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t>
  </si>
  <si>
    <t>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t>
  </si>
  <si>
    <t xml:space="preserve">
Directivo del IDU</t>
  </si>
  <si>
    <t>1. Revisión de la decisión de la queja y/o informe, proyectada por el Abogado sustanciador, dentro del término legal, realizada por la Jefe de OCD.
2. Revisión plataforma SID de la Alcaldía Mayor de Bogotá</t>
  </si>
  <si>
    <t>Que el Director Técnico del IDU reciba o solicite una dádiva a la firma Cotizante para alterar el estudio o análisis de precios de referencia.</t>
  </si>
  <si>
    <t xml:space="preserve">Se realizaron ajustes de redacción en el posible hecho de soborno, se ajustaron los controles en redacción y se desagregaron. </t>
  </si>
  <si>
    <t xml:space="preserve">Que un Colaborador del IDU encargado de la actualización del estudio de Mercado realizado por la DTE, reciba o solicite una dádiva a la firma Cotizante para  alterar el estudio o análisis de precios de referencia. </t>
  </si>
  <si>
    <t>1. Aplicación del procedimiento PR-IC-01 Actualización de la base de datos de precios de referencia.
2. Cotizaciones
3. Análisis de Mercado, (Estudio técnico y estadístico).
4. Memorando dirigido a la SGDU remitiendo memoria técnica con soportes para la aprobación de la publicación.
5. Publicación en la página Web de la base de datos de los precios de referencia.</t>
  </si>
  <si>
    <t xml:space="preserve">
Que la firma cotizante ofrezca o entregue una dádiva, al Colaborador del IDU encargado de la actualización del estudio de Mercado realizado en la DTE, para  alterar el estudio o análisis de precios de referencia.</t>
  </si>
  <si>
    <t>Que el Director Técnico del IDU solicite o reciba una dádiva al tercero que remite los planos para la revisión de la estandarización con el objeto de agilizar o aprobar la estandarización sin el cumplimiento de los requisitos establecidos por el IDU.</t>
  </si>
  <si>
    <t>1. Memorando de solicitud de revisión de estándar geográfico de planos archivos en formato digital.
2. Base de seguimiento y control de solicitudes.
3. Memorando de respuesta a la solicitud de revisión de información de estandarización geográfica.
4. Aplicación de la Guía GU-IC-06 Guía de entrega de productos en formato digital de proyectos realizados en la infraestructura de los sistemas de movilidad y espacio público o el documento que haga sus veces.</t>
  </si>
  <si>
    <t>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t>
  </si>
  <si>
    <t>Que el tercero encargado de entregar la información estandarizada ofrezca o entregue una dádiva al Colaborador del IDU para que se apruebe o agilice el proceso de revisión de la estandarización de los planos sin el cumplimiento de los requisitos establecidos por el IDU.</t>
  </si>
  <si>
    <t>1. Memorando de solicitud de revisión de estándar geográfico de planos archivos en formato digital.
2. Aplicación de la Guía GU-IC-06 Guía de entrega de productos en formato digital de proyectos realizados en la infraestructura de los sistemas de movilidad y espacio público el documento que haga sus veces.
3. Actas de realización mesas de trabajo de seguimiento de revisión, con la asistencia de todos los actores de proceso (Contratista, interventor, apoyo a la supervisión y profesional que revisa el estándar).</t>
  </si>
  <si>
    <t>Que el Director Técnico del IDU solicite o reciba dádivas, para realizar la inscripción o renovación en el Directorio de Proveedores (Resolución 1330 de 2019), sin dar cumplimiento a los requisitos exigidos.</t>
  </si>
  <si>
    <t xml:space="preserve">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t>
  </si>
  <si>
    <t>Colaborador del IDU (Encargado de realizar la revisión y verificación de documentos)</t>
  </si>
  <si>
    <t xml:space="preserve">Un Directivo  de IDU solicita una dádiva o una comisión para elaborar pronunciamiento técnico y remitir respuesta en benefico de un tercero </t>
  </si>
  <si>
    <t xml:space="preserve">Director IDU </t>
  </si>
  <si>
    <t xml:space="preserve">1- Proceso de Selección de apoderados.
2- Mesas de trabajo con todas las áreas involucradas.
3- Solicitud  de concepto de asesores externos.
4- Las actos administrativos son proyectados, revisados y suscritos por diferentes personas. 
5. Políticas de prevención del daño antijurídico             </t>
  </si>
  <si>
    <t>Colaborador IDU (Quienes emiten pronunciamiento técnico)</t>
  </si>
  <si>
    <t>Un tercero ofrece o entrega una dádiva a un colaborador del IDU para no cumplir o impedir con una defensa técnica adecuada en desarrollo del proceso en cualquiera de sus etapas</t>
  </si>
  <si>
    <t>Detrimento patrimonial que reduce la capacidad para alcanzar metas físicas</t>
  </si>
  <si>
    <t>Un Directivo del IDU  que ejerza la defensa de la entidad  solicita una dádiva o una comisión para no cumplir o impedir con una defensa técnica adecuada en desarrollo del proceso en cualquiera de sus etapas</t>
  </si>
  <si>
    <t>Directivo IDU (Director Técnico de Gestión Judicial)</t>
  </si>
  <si>
    <t>1. Participación de un equipo interdisciplinario y acompañamiento de facilitadores en las auditorias a cada proceso. (Soportes de registros de auditoría).
2. Procedimiento o protocolo de quejas del ente certificador.
3. Mecanismo de decisión sobre la certificación del ente certificador, que consta de instancias de apelación: Auditor, Comité técnico de certificación, Representante Legal del ente certificador y ONAC.</t>
  </si>
  <si>
    <t>1. Participación de un equipo interdisciplinario y acompañamiento de facilitadores en las auditorias a cada proceso. (Soportes de registros de auditoría).</t>
  </si>
  <si>
    <t>1. Verificación por parte del profesional OAP de los informes contra soportes de STRF.
2. Recorrido con un equipo interdisciplinario durante la auditoria de la autoridad ambiental.</t>
  </si>
  <si>
    <t>Un Colaborador del IDU promete u ofrece una dádiva o una comisión, a un colaborador de la autoridad ambiental, para que en la evaluación del PIGA y PACA del IDU se obtenga un resultado satisfactorio.</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</si>
  <si>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</si>
  <si>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PRPE01 Modificaciones Presupuestales</t>
  </si>
  <si>
    <t>1. Revisiones internas con base en las actividades y puntos de control establecidos en los Procedimientos.
2. Políticas y/o aprobaciones por parte del Comité de Gestión precontractual en el que participan diversas áreas. 
3.  Mesas de trabajo entre el plieguista y el ordenador del gasto y/o las áreas solicitantes de los procesos antes y/o durante la estructuración de los procesos contractuales,</t>
  </si>
  <si>
    <t>Directivo IDU (Ordenador del Gasto)</t>
  </si>
  <si>
    <t>Colaborador IDU (Profesionales estructuradores del área solicitante)</t>
  </si>
  <si>
    <t>1. Revisiones internas con base en las actividades y puntos de control establecidos en los Procedimientos.
2. Políticas y/o aprobaciones por parte del Comité de Gestión precontractual en el que participan diversas áreas. 
3.  Mesas de trabajo entre el plieguista y el ordenador del gasto y/o las áreas solicitantes de los procesos antes y/o durante la estructuración de los procesos contractuales.
4.FO-PE-020 Compromiso de Integridad, Transparencia y Cofidencialidad, para PSP</t>
  </si>
  <si>
    <t>1. Revisiones internas con base en las actividades y puntos de control establecidos en los Procedimientos.
2. Identificación del colaborador IDU de la DTPS, a través de códigos para asegurar la confidencialidad de la información.
3. Anexo a la minuta está el pacto de excelencia y el pacto de transparencia que los interesados conocen, suscriben y aceptan.</t>
  </si>
  <si>
    <t xml:space="preserve">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4. FO-PE-020 Compromiso de Integridad, Transparencia y Cofidencialidad, para PSP </t>
  </si>
  <si>
    <t>Directivo IDU (Director Técnico DTPS)</t>
  </si>
  <si>
    <t>Colaborador IDU (Profesionales DTPS)</t>
  </si>
  <si>
    <t>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4. FO-PE-020 Compromiso de Integridad, Transparencia y Cofidencialidad, para PSP</t>
  </si>
  <si>
    <t>1. Revisiones internas con base en las actividades y puntos de control establecidos en los Procedimientos.
2. Segregación de funciones con Aprobaciones por el Ordenador del Gasto, DTPS y SGJ, cuando aplique.
3. Anexo a la carta de aceptación está el pacto de excelencia y el pacto de transparencia que los interesados conocen, suscriben y aceptan.</t>
  </si>
  <si>
    <t>1. Revisiones internas con base en las actividades y puntos de control establecidos en los Procedimientos.
2. Segregación de funciones con Aprobaciones por el Ordenador del Gasto, DTPS y SGJ, cuando aplique.</t>
  </si>
  <si>
    <t xml:space="preserve">1. Revisiones internas con base en las actividades y puntos de control establecidos en los Procedimientos.
2.  Segregación de funciones con Aprobaciones por el Ordenador del Gasto, DTPS y SGJ, cuando aplique.
3.FO-PE-020 Compromiso de Integridad, Transparencia y Cofidencialidad, para PSP
</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</si>
  <si>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está el pacto de excelencia y el pacto de transparencia que los interesados conocen, suscriben y aceptan.</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</si>
  <si>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</si>
  <si>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</si>
  <si>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
5. Identificación del colaborador IDU de la DTPS, a través de códigos para asegurar la confidencialidad de la información.</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</si>
  <si>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</si>
  <si>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
</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</si>
  <si>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Confidencialidad, para PSP
5. Identificación del colaborador IDU de la DTPS, a través de códigos para asegurar la confidencialidad de la información.</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</si>
  <si>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Confidencialidad, para PSP
</t>
  </si>
  <si>
    <t xml:space="preserve">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
4. Anexo a la minuta está el pacto de excelencia y el pacto de transparencia que los interesados conocen, suscriben y aceptan.
</t>
  </si>
  <si>
    <t xml:space="preserve">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
4. FO-PE-020 Compromiso de Integridad, Transparencia y Confidencialidad, para PSP </t>
  </si>
  <si>
    <t>1. Revisiones internas con base en las actividades y puntos de control establecidos en los Procedimientos.                                                
2. Segregación de funciones con Aprobaciones por el Ordenador del Gasto, DTPS y SGJ, cuando aplique.
3. Bases de Datos de seguimiento y control de procesos con roles definidos de ingreso y de revisión de información</t>
  </si>
  <si>
    <t>1.Revisiones internas con base en las actividades y puntos de control establecidos en los Procedimientos.  
2.Segregación de funciones con Aprobaciones por el Ordenador del Gasto, DTPS y SGJ, cuando aplique.
3. Bases de Datos de seguimiento y control de procesos con roles definidos de ingreso y de revisión de información
4. Políticas y/o aprobaciones por parte del Comité de Gestión precontractual en el que participan diversas áreas. 
5. Mesas de Trabajo con las áreas</t>
  </si>
  <si>
    <t xml:space="preserve">1.Revisiones internas con base en las actividades y puntos de control establecidos en los Procedimientos.  
2.Segregación de funciones con Aprobaciones por el Ordenador del Gasto, DTPS y SGJ, cuando aplique.
3. Bases de Datos de seguimiento y control de procesos con roles definidos de ingreso y de revisión de información
4. Políticas y/o aprobaciones por parte del Comité de Gestión precontractual en el que participan diversas áreas. 
5. Mesas de Trabajo con las áreas
6. FO-PE-020 Compromiso de Integridad, Transparencia y Confidencialidad, para PSP </t>
  </si>
  <si>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
</t>
  </si>
  <si>
    <t>Directivo IDU (Comité de Gestión precontractual)</t>
  </si>
  <si>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t>
    </r>
    <r>
      <rPr>
        <sz val="10"/>
        <color rgb="FFFF0000"/>
        <rFont val="Arial"/>
        <family val="2"/>
      </rPr>
      <t/>
    </r>
  </si>
  <si>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FO-PE-020 Compromiso de Integridad, Transparencia y Confidencialidad, para PSP 
 </t>
    </r>
    <r>
      <rPr>
        <sz val="10"/>
        <color rgb="FFFF0000"/>
        <rFont val="Arial"/>
        <family val="2"/>
      </rPr>
      <t/>
    </r>
  </si>
  <si>
    <t>1. Revisiones internas con base en las actividades y puntos de control establecidos en los Procedimientos.  
2.Segregación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t>
  </si>
  <si>
    <t>Directivo IDU (Comité de Gestión precontractua)</t>
  </si>
  <si>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t>
  </si>
  <si>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FO-PE-020 Compromiso de Integridad, Transparencia y Confidencialidad, para PSP 
5. Anexo a la minuta está el pacto de excelencia y el pacto de transparencia que los interesados conocen, suscriben y aceptan.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</si>
  <si>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FO-PE-020 Compromiso de Integridad, Transparencia y Confidencialidad, para PSP 
5. Anexo a la minuta está el pacto de excelencia y el pacto de transparencia que los interesados conocen, suscriben y aceptan.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</si>
  <si>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Identificación del colaborador IDU de la DTPS, a través de códigos para asegurar la confidencialidad de la información.
5.FO-PE-020 Compromiso de Integridad, Transparencia y Cofidencialidad, para PSP 
6. Anexo a la minuta está el pacto de excelencia y el pacto de transparencia que los interesados conocen, suscriben y aceptan.</t>
  </si>
  <si>
    <t xml:space="preserve">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FO-PE-020 Compromiso de Integridad, Transparencia y Confidencialidad, para PSP </t>
  </si>
  <si>
    <t>Tercero (Adjudicatario Contrato)</t>
  </si>
  <si>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4. FO-PE-020 Compromiso de Integridad, Transparencia y Confidencialidad, para PSP </t>
  </si>
  <si>
    <t>Colaborador IDU (Profesionales DTGC)</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</si>
  <si>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FO-PE-020 Compromiso de Integridad, Transparencia y Confidencialidad, para PSP 
4. Revisiones internas con base en las actividades y puntos de control establecidos en los Procedimientos. </t>
  </si>
  <si>
    <t>Directivo IDU (Supervisor)</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</si>
  <si>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FO-PE-020 Compromiso de Integridad, Transparencia y Confidencialidad, para PSP 
4. Revisiones internas con base en las actividades y puntos de control establecidos en los Procedimientos. </t>
  </si>
  <si>
    <t xml:space="preserve">1. Lista de Chequeo para la verificación de la documentación soporte de la modificación. 
2. Revisión por parte de un abogado designado por el jefe, tanto del documento de modificación como de los documentos soporte del mismo. 
3. FO-PE-020 Compromiso de Integridad, Transparencia y Confidencialidad, para PSP 
4. Revisiones internas con base en las actividades y puntos de control establecidos en los Procedimientos. </t>
  </si>
  <si>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Condiciones establecidas en los documentos modificatorios aplicables
4.  FO-PE-020 Compromiso de Integridad, Transparencia y Confidencialidad, para PSP </t>
  </si>
  <si>
    <t>Colaborador del IDU (Abogado)</t>
  </si>
  <si>
    <t xml:space="preserve">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2. - Plataforma transaccional SECOP II
3. Condiciones establecidas en los documentos modificatorios aplicables
4. FO-PE-020 Compromiso de Integridad, Transparencia y Confidencialidad, para PSP </t>
  </si>
  <si>
    <t xml:space="preserve">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 
5. FO-PE-020 Compromiso de Integridad, Transparencia y Confidencialidad, para PSP </t>
  </si>
  <si>
    <t>Tercero (Interventor)</t>
  </si>
  <si>
    <t xml:space="preserve">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
5. FO-PE-020 Compromiso de Integridad, Transparencia y Confidencialidad, para PSP </t>
  </si>
  <si>
    <t>Directivo IDU (Director Técnico DTGC)</t>
  </si>
  <si>
    <t>Colaborador IDU (Abogado DTGC)</t>
  </si>
  <si>
    <t>FECHA DE MONITOREO</t>
  </si>
  <si>
    <t>2.0</t>
  </si>
  <si>
    <t>Elaborar la identificación predial en la etapa de prefactibilidad; acompañar o desarrollar la etapa de factibilidad en su componente predial y ejecutar la adquisición predial para el desarrollo de la infraestructura vial y espacio público para la movilidad adelantada por el IDU, en el marco del Plan de Ordenamiento Territorial, el Plan Maestro de Movilidad, el Plan de Desarrollo Distrital y el Plan de Obras del IDU, priorizados en el Plan Operativo Anual de Inversión “P.O.A.I”</t>
  </si>
  <si>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t>
  </si>
  <si>
    <t>Colaborador IDU (Gestor de restablecimiento de condiciones - Articulador de restablecimiento de condiciones )</t>
  </si>
  <si>
    <t>1. Validación con Vb de cada uno de los articuladores de los proyectos en el acto administrativo de reconocimientos económicos.
2. Revisión y firma del acto administrativo de reconocimiento económico por parte de la DT de Predios.
3. FO-PE-020 Compromiso de Integridad, Transparencia y Cofidencialidad, para PSP</t>
  </si>
  <si>
    <t>1. Validación con Vb de cada uno de los articuladores de los proyectos en el acto administrativo de reconocimientos económicos.
2. Revisión y firma del acto administrativo de reconocimiento económico por parte de la DT de Predios.
3. Publicación agendas directivos IDU</t>
  </si>
  <si>
    <t xml:space="preserve">Sobrecostos, deficiencias en alcance y calidad en la ejecución en los proyectos, que reducen la capacidad de lograr objetivos.
</t>
  </si>
  <si>
    <t>1. Validación con Vb de cada uno de los articuladores de los proyectos en el acto administrativo de reconocimientos económicos.
2. Revisión y firma del acto administrativo de reconocimiento económico por parte de la DT de Predios.</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</si>
  <si>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FO-PE-020 Compromiso de Integridad, Transparencia y Cofidencialidad, para PSP</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</si>
  <si>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</si>
  <si>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
6. Publicación agendas de Directivos IDU</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</si>
  <si>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</si>
  <si>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</si>
  <si>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
4. FO-PE-020 Compromiso de Integridad, Transparencia y Cofidencialidad, para PSP</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</si>
  <si>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
4. Publicación adendas de Directivos IDU</t>
  </si>
  <si>
    <t>1. Revisión del infrome técnico recibido por la Entidad valuadora por parte del Articulador de Avalúos
2. Proyección de documento de venta ajustado a las condiciones económicas que refiera el avalúo
3. Vb del documento de venta por parte del DTDP - SGDU - DTGC</t>
  </si>
  <si>
    <t>1. Revisión del infrome técnico recibido por la Entidad valuadora por parte del Articulador de Avalúos
2. Proyección de documento de venta ajustado a las condiciones económicas que refiera el avalúo
3. Vb del documento de venta por parte del DTDP - SGDU - DTGC
4. FO-PE-020 Compromiso de Integridad, Transparencia y Cofidencialidad, para PSP</t>
  </si>
  <si>
    <t xml:space="preserve">1. Revisión del infrome técnico recibido por la Entidad valuadora por parte del Articulador de Avalúos
2. Proyección de documento de venta ajustado a las condiciones económicas que refiera el avalúo
3. Vb del documento de venta por parte del DTDP - SGDU - DTGC
4. Publicación agendas directivos IDU </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</si>
  <si>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</si>
  <si>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
5. FO-PE-020 Compromiso de Integridad, Transparencia y Cofidencialidad, para PSP</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</si>
  <si>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
5. Publicación de agendas Directivos IDU</t>
  </si>
  <si>
    <t>1. Radicación de la reclamación de un tercero en el sistema ORFEO
2. Revisión de la trazabilidad de la documentación por parte del Gestor asignado
3. Oficio de respuesta a través del ORFEO</t>
  </si>
  <si>
    <t>1. Radicación de la reclamación de un tercero en el sistema ORFEO
2. Revisión de la trazabilidad de la documentación por parte del Gestor asignado
3. Oficio de respuesta a través del ORFEO
4. FO-PE-020 Compromiso de Integridad, Transparencia y Cofidencialidad, para PSP</t>
  </si>
  <si>
    <t>1. Radicación de la reclamación de un tercero en el sistema ORFEO
2. Revisión de la trazabilidad de la documentación por parte del Gestor asignado
3. Oficio de respuesta a través del ORFEO
4. Publicación de agendas de Directivos IDU</t>
  </si>
  <si>
    <t xml:space="preserve">Un Colaborador del IDU recibe o solicita una dádiva para autorizar la entrega de un predio en comodato  o el instrumento contractual determinado por la Ley,  sin el lleno de los requisitos. </t>
  </si>
  <si>
    <t>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
5. Publicación agenda Directivos IDU</t>
  </si>
  <si>
    <t>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t>
  </si>
  <si>
    <t xml:space="preserve">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
6.  Publicación agendas directivos IDU
</t>
  </si>
  <si>
    <t>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t>
  </si>
  <si>
    <t xml:space="preserve">1. Contrato de promesa de compraventa
2. Revisión de la documentación en los archivos drive del equipo financiero
3. Se incorpora el pago en el sistema SIGPAGOS
4. Aprogaciones en el sistema SIGPAGOS de acuerdo con los roles asignados
5.  Publicación agendas directivos IDU
</t>
  </si>
  <si>
    <t>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</si>
  <si>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Publicación agendas de directivos</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</si>
  <si>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
6. FO-PE-020 Compromiso de Integridad, Transparencia y Cofidencialidad, para PSP</t>
  </si>
  <si>
    <t xml:space="preserve">1.   Contrato y/o convenio para la práctica de avalúos
2.  Formato FO-DTGC-034 Pacto excelencia
3. Lista de chequeo de revisión de avalúo 
4. Informe Técnico del avalúo
5.  Publicación agendas directivos IDU
</t>
  </si>
  <si>
    <t xml:space="preserve">1. Tablero de control del equipo de seguimiento del proyecto
2. Reuniones de seguimiento por parte del Director Técnico de Predios
3. FO-PE-020 Compromiso de Integridad, Transparencia y Cofidencialidad, para PSP
</t>
  </si>
  <si>
    <t xml:space="preserve">1. Tablero de control del equipo de seguimiento del proyecto
2. Reuniones de seguimiento por parte del Director Técnico de Predios
3.  Publicación agendas directivos IDU
</t>
  </si>
  <si>
    <t xml:space="preserve">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FO-PE-020 Compromiso de Integridad, Transparencia y Cofidencialidad, para PSP
</t>
  </si>
  <si>
    <t>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Publicación agendas directivos IDU</t>
  </si>
  <si>
    <t>Un Directivo del IDU solicita o recibe dadivas o beneficios de un propietario de un predio para agilizar el proceso de compraventa de su predio.</t>
  </si>
  <si>
    <t>Tercero (Propietario de Predio)</t>
  </si>
  <si>
    <t>Colaborador IDU (Gestor de restablecimiento de condiciones - Gestor de restablecimiento de condiciones)</t>
  </si>
  <si>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
4. FO-PE-020 Compromiso de Integridad, Transparencia y Cofidencialidad, para PSP</t>
    </r>
  </si>
  <si>
    <r>
      <rPr>
        <strike/>
        <sz val="11"/>
        <rFont val="Arial"/>
        <family val="2"/>
      </rPr>
      <t xml:space="preserve">
</t>
    </r>
    <r>
      <rPr>
        <sz val="11"/>
        <rFont val="Arial"/>
        <family val="2"/>
      </rPr>
      <t>Tercero (Propietario y/u otras tenencias</t>
    </r>
  </si>
  <si>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t>
    </r>
  </si>
  <si>
    <t xml:space="preserve">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t>
  </si>
  <si>
    <t>Colaborador IDU (Gestores  vinculados al proyecto)</t>
  </si>
  <si>
    <r>
      <t xml:space="preserve">Un ciudadano ofrece o engtrega dádivas a un Colaborador del IDU con el pretexto de agilizar o mejorar el reconocimiento de indemnizaciones y compensaciones, o de los beneficios derivados del Plan de Reasentamiento y/o Gestión Social sin el cumplimiento total de los requisitos 
</t>
    </r>
    <r>
      <rPr>
        <strike/>
        <sz val="11"/>
        <rFont val="Calibri"/>
        <family val="2"/>
        <scheme val="minor"/>
      </rPr>
      <t/>
    </r>
  </si>
  <si>
    <t xml:space="preserve">Tercero (Propietario y/u otras tenencias)
</t>
  </si>
  <si>
    <t>Colaborador IDU (Gestor socio económico y jurídico)</t>
  </si>
  <si>
    <t>Colaborador IDU (Gestores responsables del proyecto</t>
  </si>
  <si>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FO-PE-020 Compromiso de Integridad, Transparencia y Cofidencialidad, para PSP</t>
    </r>
  </si>
  <si>
    <t>Tercero (Propietario de Predio y/u otras tenencias</t>
  </si>
  <si>
    <t xml:space="preserve">Colaborador IDU (Gestores responsables del proyecto) </t>
  </si>
  <si>
    <t>Colaborador IDU (Articulador de administración de predios)</t>
  </si>
  <si>
    <t xml:space="preserve">Un Colaborador del IDU ofrece o entregua dádivas a una persona de la entidad competente del avalúo comercial de predios para que altere el avalúo de predios objeto de venta desde el componente de administración predial </t>
  </si>
  <si>
    <t>Tercero (Contratista de mantenimiento o demolición de predios)</t>
  </si>
  <si>
    <t xml:space="preserve">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t>
  </si>
  <si>
    <t xml:space="preserve">Un colaborador del IDU solicita o acepta a un tercero una dádiva o beneficio para que modificar o alterar el inventario de predios   con el fin de obtener la titularidad sobre un predio ya adquirido u obtener beneficioa adicionales a los ya reconocidos </t>
  </si>
  <si>
    <t>Colaborador IDU (Gestores del componente de administración predial - Articulador de administración de predios)</t>
  </si>
  <si>
    <t xml:space="preserve"> Colaborador IDU (Articulador de administración de predios - Gestor Administración de Predios)</t>
  </si>
  <si>
    <t xml:space="preserve">
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
5. FO-PE-020 Compromiso de Integridad, Transparencia y Cofidencialidad, para PSP</t>
  </si>
  <si>
    <t xml:space="preserve"> Colaborador IDU (Articulador de administración de predios)</t>
  </si>
  <si>
    <t xml:space="preserve">
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
6. FO-PE-020 Compromiso de Integridad, Transparencia y Cofidencialidad, para PSP</t>
  </si>
  <si>
    <t>Un Colaborador del IDU solicita o recibe una dádiva de un tercero con el fin de registrar un pago inexistente o incompleto, a cambio de un beneficio que recibe del comprador de un predio.</t>
  </si>
  <si>
    <t>Colaborador IDU (Gestor jurídico, gestor financiero)</t>
  </si>
  <si>
    <r>
      <t xml:space="preserve">1. Contrato de promesa de compraventa
2. Revisión de la documentación en los archivos drive del equipo financiero
3. Se incorpora el pago en el sistema SIGPAGOS
4. Aprogaciones en el sistema SIGPAGOS de acuerdo con los roles asignados
5. FO-PE-020 Compromiso de Integridad, Transparencia y Cofidencialidad, para PSP
</t>
    </r>
    <r>
      <rPr>
        <sz val="11"/>
        <color theme="1"/>
        <rFont val="Calibri"/>
        <family val="2"/>
        <scheme val="minor"/>
      </rPr>
      <t/>
    </r>
  </si>
  <si>
    <t>Tercero (Comprador de Predio - Propietario del predio)</t>
  </si>
  <si>
    <r>
      <t xml:space="preserve">1. Contrato de promesa de compraventa
2. Revisión de la documentación en los archivos drive del equipo financiero
3. Se incorpora el pago en el sistema SIGPAGOS
4. Aprogaciones en el sistema SIGPAGOS de acuerdo con los roles asignados
</t>
    </r>
    <r>
      <rPr>
        <sz val="11"/>
        <color theme="1"/>
        <rFont val="Calibri"/>
        <family val="2"/>
        <scheme val="minor"/>
      </rPr>
      <t/>
    </r>
  </si>
  <si>
    <t>Que el propietario de un predio ofrezca o entregue a un colaborador del IDU (Gestor Técnico) una dádiva para que altere los registros topográficos y/o cualquier otra información del predio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</si>
  <si>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t>
  </si>
  <si>
    <t>Que un Colaborador del IDU (Gestor Técnico) encargado del registro topográfico solicite o reciba una dádiva a un propietario de predio para alterar la información del registro fotográfico.</t>
  </si>
  <si>
    <t>Colaborador IDU (Gestor Técnico)</t>
  </si>
  <si>
    <r>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FO-PE-020 Compromiso de Integridad, Transparencia y Cofidencialidad, para PSP
</t>
    </r>
    <r>
      <rPr>
        <strike/>
        <sz val="11"/>
        <color rgb="FFFF0000"/>
        <rFont val="Calibri"/>
        <family val="2"/>
        <scheme val="minor"/>
      </rPr>
      <t/>
    </r>
  </si>
  <si>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agendas directivos
</t>
  </si>
  <si>
    <t>Un Colaborador del IDU solicta o recibe una dádiva para alterar la información de la oferta de compra del predio, mejorando su valor de compra.</t>
  </si>
  <si>
    <t>Colaborador IDU (Gestor Jurídico - Articulador jurídico)</t>
  </si>
  <si>
    <t>Un Directivo del IDU solicta o recibe una dádiva para alterar la información de la oferta de compra del predio, mejorando su valor de compra.</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</si>
  <si>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 directivos
</t>
  </si>
  <si>
    <t>Un Tercero (propietario de predio, tenedor o habitante), ofrece o entrega dádivas a un Colaborador del IDU para mejorar la oferta de compra</t>
  </si>
  <si>
    <t>Tercero (Propietario de Predio-Tenedor - Habitante)</t>
  </si>
  <si>
    <t>Un Tercero ofrece o entrega dádivas o beneficios a una empresa avaluadora contratada por el IDU para alterar los avalúos comerciales de los predios  y/o las correcciones de los mismos.</t>
  </si>
  <si>
    <t xml:space="preserve">
1.   Contrato y/o convenio para la práctica de avalúos
2.  Formato FO-DTGC-034 Pacto excelencia
3. Lista de chequeo de revisión de avalúo 
4. Informe Técnico del avalúo
</t>
  </si>
  <si>
    <t>Un Colaborador del IDU solicita o recibe dádivas o beneficios para alterar los avalúos comerciales de los predios y/o las correcciones de los mismos.</t>
  </si>
  <si>
    <t>Colaborador IDU (Gestor Jurídico - Gestor de avalúo - Gestpor económico)</t>
  </si>
  <si>
    <t xml:space="preserve">1.   Contrato y/o convenio para la práctica de avalúos
2.  Formato FO-DTGC-034 Pacto excelencia
3. Lista de chequeo de revisión de avalúo 
4. Informe Técnico del avalúo
5. FO-PE-020 Compromiso de Integridad, Transparencia y Cofidencialidad, para PSP
</t>
  </si>
  <si>
    <t>Un Colaborador del IDU solicita o recibe dadivas o beneficios de un propietario de un predio para agilizar el proceso de compraventa de su predio.</t>
  </si>
  <si>
    <t>Colaborador IDU (Articulador jurídico - Gestor Jurídico)</t>
  </si>
  <si>
    <t>Un Tercero (propietario) ofrece o entrega una dádiva a un Colaborador del IDU para que agilice el proceso de compraventa del predio.</t>
  </si>
  <si>
    <t xml:space="preserve">
1. Tablero de control del equipo de seguimiento del proyecto
2. Reuniones de seguimiento por parte del Director Técnico de Predios
</t>
  </si>
  <si>
    <r>
      <t>Un propietario de un predio ofrece o entrega dádivas a un Colaborador del IDU para resuelva favorablemente el recurso de reposición  interpuesto contra el acto administrativo que ordena la expropiación.</t>
    </r>
    <r>
      <rPr>
        <sz val="11"/>
        <rFont val="Calibri"/>
        <family val="2"/>
        <scheme val="minor"/>
      </rPr>
      <t/>
    </r>
  </si>
  <si>
    <r>
      <t xml:space="preserve">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t>
    </r>
    <r>
      <rPr>
        <strike/>
        <sz val="11"/>
        <rFont val="Arial"/>
        <family val="2"/>
      </rPr>
      <t>Vaidaciones por parte de articulador jurídico</t>
    </r>
  </si>
  <si>
    <r>
      <t xml:space="preserve">Sobrecostos, deficiencias en alcance y calidad en la ejecución en los proyectos, que reducen la capacidad de lograr objetivos.
</t>
    </r>
    <r>
      <rPr>
        <strike/>
        <sz val="11"/>
        <rFont val="Arial"/>
        <family val="2"/>
      </rPr>
      <t xml:space="preserve">
</t>
    </r>
  </si>
  <si>
    <t>Colaborador IDU (Apoyo a la Supervisión Ambiental)</t>
  </si>
  <si>
    <t>Colaborador IDU (Apoyo a la Supervisión SST)</t>
  </si>
  <si>
    <t>Un Colaborador del IDU solicita una dádiva o una comisión para Recibir de la interventoría los ajustes a los diseños (si se presentan), sin los soportes correspondientes , o que puede afectar los intereses del IDU.</t>
  </si>
  <si>
    <t xml:space="preserve">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t>
  </si>
  <si>
    <r>
      <t xml:space="preserve">
Sobrecostos, deficiencias en alcance y calidad en la ejecución en los proyectos, que reducen la capacidad de lograr objetivos.
</t>
    </r>
    <r>
      <rPr>
        <strike/>
        <sz val="11"/>
        <rFont val="Arial"/>
        <family val="2"/>
      </rPr>
      <t xml:space="preserve">
</t>
    </r>
  </si>
  <si>
    <t xml:space="preserve">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t>
  </si>
  <si>
    <t>Un colaborador del IDU solicita  a un tercer una comisión o dádiva para que la ejecución de maniobras a cargo de la ESP queden a cargo IDU</t>
  </si>
  <si>
    <r>
      <t xml:space="preserve">Colaborador IDU (Apoyo a la Supervisión
</t>
    </r>
    <r>
      <rPr>
        <strike/>
        <sz val="11"/>
        <rFont val="Arial"/>
        <family val="2"/>
      </rPr>
      <t/>
    </r>
  </si>
  <si>
    <r>
      <t>Sobrecostos, deficiencias en alcance y calidad en la ejecución en los proyectos, que reducen la capacidad de lograr objetivos.</t>
    </r>
    <r>
      <rPr>
        <strike/>
        <sz val="11"/>
        <rFont val="Arial"/>
        <family val="2"/>
      </rPr>
      <t xml:space="preserve">
</t>
    </r>
  </si>
  <si>
    <t>Un Directivo IDU solicita o recibe de un  tercero  una comisión o dádiva para que la ejecución de maniobras a cargo de la ESP queden a cargo IDU</t>
  </si>
  <si>
    <t>Un Directivo del IDU solicita una dádiva o una comisión para recibir revisar y suscribir de la Interventoría documento de avance de Obra de  redes de Servicios Públicos, sin llenar los requisitos, o que puede afectar los intereses del IDU.</t>
  </si>
  <si>
    <t>Colaborador IDU (Especialistas - 
Apoyo a la Supervisión)</t>
  </si>
  <si>
    <t xml:space="preserve">Deterioro de la reputación institucional que afecta su capacidad y gobernanza.
</t>
  </si>
  <si>
    <r>
      <t xml:space="preserve">Deterioro de la reputación institucional que afecta su capacidad y gobernanza.
</t>
    </r>
    <r>
      <rPr>
        <strike/>
        <sz val="11"/>
        <rFont val="Arial"/>
        <family val="2"/>
      </rPr>
      <t xml:space="preserve">
</t>
    </r>
  </si>
  <si>
    <t xml:space="preserve">
Sobrecostos, deficiencias en alcance y calidad en la ejecución en los proyectos, que reducen la capacidad de lograr objetivos.
</t>
  </si>
  <si>
    <t xml:space="preserve">
Sobrecostos, deficiencias en alcance y calidad en la ejecución en los proyectos, que reducen la capacidad de lograr objetivos.
</t>
  </si>
  <si>
    <t xml:space="preserve">
Deterioro de la reputación institucional que afecta su capacidad y gobernanza.
</t>
  </si>
  <si>
    <r>
      <t xml:space="preserve">
Deterioro de la reputación institucional que afecta su capacidad y gobernanza.
</t>
    </r>
    <r>
      <rPr>
        <strike/>
        <sz val="11"/>
        <rFont val="Arial"/>
        <family val="2"/>
      </rPr>
      <t xml:space="preserve">
</t>
    </r>
  </si>
  <si>
    <t xml:space="preserve">Sobrecostos, deficiencias en alcance y calidad en la ejecución en los proyectos, que reducen la capacidad de lograr objetivos.
</t>
  </si>
  <si>
    <t xml:space="preserve"> Un interventor ofrece y entrega a un Colaborador del IDU una comisión o dádiva para  dar por recibido el Informe final SSTMA, sin llenar los requisitos, o que puede afectar los intereses del IDU. </t>
  </si>
  <si>
    <t>Colaborador IFU (Apoyo a la Supervisión)</t>
  </si>
  <si>
    <t>Tercero (Contratista -Interventor)</t>
  </si>
  <si>
    <r>
      <t>1-El procedimiento PR-CI-03 en el numeral 8.8, indica como se realiza la visita de verificación de reparaciones.</t>
    </r>
    <r>
      <rPr>
        <strike/>
        <sz val="11"/>
        <rFont val="Arial"/>
        <family val="2"/>
      </rPr>
      <t xml:space="preserve">
</t>
    </r>
    <r>
      <rPr>
        <sz val="11"/>
        <rFont val="Arial"/>
        <family val="2"/>
      </rPr>
      <t>2- En la visita se firma el formato FO-CI-62 de acta por parte del IDU y de ser posible, el contratista, urbanizador, aseguradora e interventor, según el caso.
3- Registro de la visita en el aplicativo Bochica (Módulo seguimiento a pólizas de estabilidad)
4- El registro fotográfico es cargado en el aplicativo Bochica.
5- Aprobación en el aplicativo Bochica del informe de visita por parte del Coordinador Técnico.</t>
    </r>
  </si>
  <si>
    <r>
      <t>1- El procedimiento PR-CI-03 en los numerales 8.5 y 8.6, indica como se realiza la evaluación de los argumentos del contratista.</t>
    </r>
    <r>
      <rPr>
        <strike/>
        <sz val="11"/>
        <rFont val="Arial"/>
        <family val="2"/>
      </rPr>
      <t xml:space="preserve">
</t>
    </r>
    <r>
      <rPr>
        <sz val="11"/>
        <rFont val="Arial"/>
        <family val="2"/>
      </rPr>
      <t>2- El resultado de la evaluación se comunica por oficio IDU, radicado en el aplicativo ORFEO con firma del Director Técnico.
3- El resultado de la evaluación se registra en visita de inspección o reparaciones en el aplicativo Bochica (Módulo seguimiento a pólizas de estabilidad)
4- Aprobación en el aplicativo Bochica del informe de visita por parte del Coordinador Técnico.</t>
    </r>
  </si>
  <si>
    <t>1. El procedimiento PR-CI-10 establece las gestiones a realizar en caso de incumplimientos.</t>
  </si>
  <si>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Aprobación y firma del acto administrativo por parte del Director Técnico
5- Aplicativo en Bochica para la gestión de las licencias de excavación (Módulo Licencias de Excavación).</t>
  </si>
  <si>
    <t xml:space="preserve">
Deterioro de la reputación institucional que afecta su capacidad y gobernanza.</t>
  </si>
  <si>
    <t>Un contratista ofrece o entrega dádivas a un Colaborador del IDU para que no reporte daños en las obras ejecutadas.</t>
  </si>
  <si>
    <t xml:space="preserve">Pérdida de capacidad institucional para responder a las necesidades de la ciudad en lo relacionado con infraestructura para la movilidad y espacio público.
</t>
  </si>
  <si>
    <r>
      <t xml:space="preserve">Un colaborador del IDU solicita </t>
    </r>
    <r>
      <rPr>
        <strike/>
        <sz val="11"/>
        <rFont val="Arial"/>
        <family val="2"/>
      </rPr>
      <t xml:space="preserve">ontratista ofrece o entrega </t>
    </r>
    <r>
      <rPr>
        <sz val="11"/>
        <rFont val="Arial"/>
        <family val="2"/>
      </rPr>
      <t>dádivas a un tercero para que no reportar daños en las obras ejecutadas.</t>
    </r>
  </si>
  <si>
    <t>Tercero (Contratista o trabajador de la aseguradora)</t>
  </si>
  <si>
    <t>Colaborador IDU (Apoyo a la supervisión)</t>
  </si>
  <si>
    <t xml:space="preserve">Directivo IDU (Subdirector General - Director Técnico - Subdirector Técnico) </t>
  </si>
  <si>
    <t>Un contratista  de obra y/ interventor ofrece o entrega dádivas a un Colaborador del IDU para que suscriba el Acta de inicio del contrato sin el lleno de los requisitos necesarios.</t>
  </si>
  <si>
    <t>Tercero (Contratista y/o Interventor)</t>
  </si>
  <si>
    <r>
      <t>1. Verificación de los requisitos dispuestos en el contrato y en las directrices de Colombia Compra Eficente así como en el Manual de Contratación vigente.
2. Diligenciamiento formato acta de inicio con segregación de funciones  Contratista, interventor, supervisor de apoyo,</t>
    </r>
    <r>
      <rPr>
        <strike/>
        <sz val="11"/>
        <rFont val="Arial"/>
        <family val="2"/>
      </rPr>
      <t xml:space="preserve"> </t>
    </r>
    <r>
      <rPr>
        <sz val="11"/>
        <rFont val="Arial"/>
        <family val="2"/>
      </rPr>
      <t xml:space="preserve"> subdirectores y hasta el ordenador del gasto.</t>
    </r>
  </si>
  <si>
    <t>Tercero (nterventor)</t>
  </si>
  <si>
    <t>1. En el Manual de Interventoría se establece todo lo relacionado con el manejo del anticipo.
2. Verificación mensual por parte del área financiera sobre consignación de rendimientos de anticipos.
3. Formato de liquidación del anticipo cuyo diligenciamiento está soportado por informe de manejo de anticipo.</t>
  </si>
  <si>
    <t>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t>
  </si>
  <si>
    <t>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t>
  </si>
  <si>
    <t>1. Socialización del SGAS para el grupo de estructuración de la Dirección Técnica de Proyectos.
2. Publicación agendas nivel directivo. Decreto 189 de 2020 directiva 05 de 2020</t>
  </si>
  <si>
    <t xml:space="preserve">1. Publicación agendas nivel directivo. Decreto 189 2020 directiva 05 de 2020.
2. Aplicación procedimiento PR-DP-080 "Cambio de Diseños en la etapa de Construcción".(informe de inviabilidad tecnica por parte del constructor)
</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</si>
  <si>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</si>
  <si>
    <t xml:space="preserve">CAMBIO DE ESTUDIOS Y DISEÑOS APROBADOS
EN ETAPA DE CONSTRUCCIÓN </t>
  </si>
  <si>
    <t>El Supervisor del IDU solicite dádivas al Interventor de obra para presente el informe de Inviabilidad técnica del proyecto, sin el lleno de los requisitos.</t>
  </si>
  <si>
    <t>Tercero (Directivo Distrital Externo)</t>
  </si>
  <si>
    <r>
      <t xml:space="preserve">1. Expedición del Certificado de Disponibilidad Presupuestal - CDP
2. Socialización del SGAS para el grupo de estructuración de la Dirección Técnica de Proyectos </t>
    </r>
    <r>
      <rPr>
        <strike/>
        <sz val="11"/>
        <rFont val="Arial"/>
        <family val="2"/>
      </rPr>
      <t/>
    </r>
  </si>
  <si>
    <t>1.  Expedición del Certificado de Disponibilidad Presupuestal - CDP
2.Socialización del SGAS para el grupo de estructuración de la Dirección Técnica de Proyectos
3. Publicación agendas nivel directivo. Decreto 189 de 2020 directiva 05 de 2020</t>
  </si>
  <si>
    <t>1.Socialización del SGAS para el grupo de estructuración de la Dirección Técnica de Proyectos
2. Publicación agendas nivel directivo. Decreto 189 de 2020 directiva 05 de 2020</t>
  </si>
  <si>
    <t>1. Socialización del SGAS para el grupo de estructuración de la Dirección Técnica de Proyectos
2. Suscripción del formato FO-PE-20 Compromiso de integridad, transparencia y confidencialidad.
3. Suscripción del formato FO-PE-33 Consentimiento informado SGAS.</t>
  </si>
  <si>
    <t>1. Socialización del SGAS para el grupo de estructuración de la Dirección Técnica de Proyectos.</t>
  </si>
  <si>
    <t>1. Socialización del SGAS para el grupo de estructuración de la Dirección Técnica de Proyectos.
2. Suscripción del formato FOPE-20 Compromiso de integridad, transparencia y confidencialidad
3. Firmato FO-PE-33 Consentimiento informado SGAS.</t>
  </si>
  <si>
    <t>1.  Socialización del SGAS para el grupo de estructuración de la Dirección Técnica de Proyectos.
2. Suscripción del formato FO-GC-34 Pacto de excelencia 
3. Suscripción formato FO-PE-20 Compromiso de integridad, transparencia y confidencialidad</t>
  </si>
  <si>
    <t xml:space="preserve">1.  Socialización del SGAS para el grupo de estructuración de la Dirección Técnica de Proyectos.
2. Aplicación procedimiento PR- DP-080 Cambio de Diseños en la etapa de Construcción. (informe de inviabilidad técnica, presentada por el constructor)
3. Publicación agendas nivel directivo. Decreto 189 de 2020 directiva 05 de 2020
</t>
  </si>
  <si>
    <t>1.  Socialización del SGAS para el grupo de estructuración de la Dirección Técnica de Proyectos.
2. Suscripción del formato FO-PE-20 Compromiso de integridad, transparencia y confidencialidad.
3. Suscripción formato FO-PE-33 Consentimiento informado SGAS.
4. Aplicación procedimiento PR-DP-080 Cambio de Diseños en la etapa de Construcción. (informe de Inviabilidad técnica presentada por el constructor)</t>
  </si>
  <si>
    <t xml:space="preserve">1. Formato FO-DP-11 Lista de productos del proceso de Diseño de proyectos
2. Acta de recibo final y liquidación de Consultoria e Interventoria FO-DP-05 , con segregación de funciones
</t>
  </si>
  <si>
    <r>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r>
    <r>
      <rPr>
        <strike/>
        <sz val="11"/>
        <rFont val="Arial"/>
        <family val="2"/>
      </rPr>
      <t xml:space="preserve">
</t>
    </r>
  </si>
  <si>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</si>
  <si>
    <t>Un Directivo del IDU reciba o solicite dádivas de un contratista externo (topografo, geotecnico, inspección de redes), para aprobar los estudios sin estos cumplir con las exigencias requeridas.</t>
  </si>
  <si>
    <t>1.  Acta de seguimiento a Comité donde se socializa el SGAS
2. Aplicación del formato FO-DP-11 lista de chequeo y entrega de productos de la etapa de Diseño de Proyectos.
3. Acta Comité Dirección Técnica de Proyectos o acta de comité de seguimiento al contrato.</t>
  </si>
  <si>
    <t>1. Acta de seguimiento a Comité donde se socializa el SGAS
2. Suscripción formato FO-PE-20 Compromiso de integridad, transparencia y confidencialidad
3.Suscripción formato FO-PE-33 Consentimiento informado SGAS.
4. Aplicación del formato FO-DP-11 lista de chequeo y entrega de productos de la etapa de Diseño de Proyectos.
5.Acta Comité Dirección Técnica de Proyectos o acta de comité de seguimiento al contrato.</t>
  </si>
  <si>
    <t>1. Acta de seguimiento a Comité donde se socializa el SGAS
2.  Suscripción del formato FO-GC-34 Pacto de excelencia 
3. Aplicación del formato FO-DP-11 lista de chequeo y entrega de productos de la etapa de Diseño de Proyectos.
4. Comité Dirección Técnica de Proyectos o acta de comité de seguimiento al contrato.</t>
  </si>
  <si>
    <r>
      <t xml:space="preserve">El supervisor del IDU a cargo de recibir, revisar y verificar los estudios y diseños solicite o reciba dádivas de un interventor y/o consultor, para </t>
    </r>
    <r>
      <rPr>
        <strike/>
        <sz val="11"/>
        <rFont val="Arial"/>
        <family val="2"/>
      </rPr>
      <t xml:space="preserve"> </t>
    </r>
    <r>
      <rPr>
        <sz val="11"/>
        <rFont val="Arial"/>
        <family val="2"/>
      </rPr>
      <t>recibir los productos  sin estos dar cumplimiento a los  requisitos exigidos.</t>
    </r>
  </si>
  <si>
    <t>1. Aplicación del formato FO-DP-11 lista de chequeo y entrega de productos de la etapa de Diseño de Proyectos.
2. Comunicaciones  a la interventoría sobre el estado del producto
3. Acta Comité Dirección Técnica de Proyectos o acta de comité de seguimiento al contrato.</t>
  </si>
  <si>
    <t>El Colaborador del IDU a cargo de recibir, revisar y verificar los estudios y diseños solicite o reciba dádivas del interventor, para recibir los productos sin estos dar cumplimiento de los requisitos exigidos.</t>
  </si>
  <si>
    <t>1. Aplicación del formato FO-DP-11 lista de chequeo y entrega de productos de la etapa de Diseño de Proyectos.
2. Comunicaciones  a la interventoría sobre el estado del producto
3. Acta Comité Dirección Técnica de Proyectos o acta de comité de seguimiento al contrato.
4. Suscripción del formato FO-PE-20 Compromiso de integridad, transparencia y confidencialidad
5. Suscripción formato FO-PE-33 Consentimiento informado SGAS.</t>
  </si>
  <si>
    <t>Un  interventor entregue o ofrezca dádivas al  colaborador del IDU a cargo de recibir, revisar y verificar los estudios y diseños, para recibir los productos sin estos dar cumplimiento a los  requisitos exigidos.</t>
  </si>
  <si>
    <t xml:space="preserve">1. Aplicación del formato FO-DP-11 lista de chequeo y entrega de productos de la etapa de Diseño de Proyectos.
2. Comunicaciones  a la interventoría sobre el estado del producto
3. Acta Comité Dirección Técnica de Proyectos o acta de comité de seguimiento al contrato.
4.  Suscripción del formato FOGC34 Pacto de excelencia </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</si>
  <si>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FO-PE-20 Compromiso de integridad, transparencia y confidencialidad
6. Suscripción formato FO-PE-33 Consentimiento informado SGAS.</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</si>
  <si>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FOGC34 Pacto de excelencia</t>
  </si>
  <si>
    <t xml:space="preserve">1. Contrato que establece la forma de pago
2. Guía de pago a terceros
3. Cuadro de seguimiento financiero (segregación de funciones)
4. Informe Semanal  de interventoría
</t>
  </si>
  <si>
    <t>1. Contrato que establece la forma de pago
2. Guía de pago a terceros
3. Cuadro de seguimiento financiero (segregación de funciones)
4. Informe Semanal  de interventoría
5. . Suscripción del formato FO-PE-20 Compromiso de integridad, transparencia y confidencialidad
6 Suscripción formato FO-PE-33 Consentimiento informado SGAS.</t>
  </si>
  <si>
    <t xml:space="preserve">1. Contrato que establece la forma de pago
2. Guía de pago a terceros
3. Cuadro de seguimiento financiero (segregación de funciones)
4. Informe Semanal  de interventoría
5.  Suscripción del formato FOGC34 Pacto de excelencia </t>
  </si>
  <si>
    <t xml:space="preserve">1. Aplicación del PR-DP-080 Cambios de estudios y diseños aprobados en etapa de cosntrucción. (Informe de inviabilidad Tecnica presentado por construcción)
2. Manual de supervisión e interventoría
3. Publicación agendas nivel directivo. Decreto 189 de 2020 directiva 05 de 2020 </t>
  </si>
  <si>
    <t>Que un colaborador del IDU reciba o solicite dádivas del interventor, para que este recibe o avale las modificaciones de diseño por inviabilidad técnica, sin estar justificadas o sin que éstas sean verídicas.</t>
  </si>
  <si>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</si>
  <si>
    <t>Que el interventor ofrezca o entregue al colaborador del IDU dádivas, para que reciba o avale las modificaciones de diseño por inviabilidad técnica, sin estar justificadas o sin que éstas sean verídicas.</t>
  </si>
  <si>
    <t>1. Manual de supervisión e interventoría
2. Suscripción del formato FOGC34 Pacto de excelencia 
3. Aplicación del PRDP-080 Cambios de estudios y diseños aprobados en estpa de cosntrucción. (Informe de Inviabilidad técnica presentado por el contratista)</t>
  </si>
  <si>
    <t xml:space="preserve">1. Manual de supervisión e interventoría
2. Aplicación del PRDP-080 Cambios de estudios y diseños aprobados en la etapa de cosntrucción. (informe de inviabilidad técnica presentado por el constructor.)
3. Publicación agendas nivel directivo. Decreto 189 de 2020 directiva 05 de 2020 </t>
  </si>
  <si>
    <r>
      <t>Que el Colaborador IDU reciba o solicite dádivas del interventor de obra, para recibir el informe de Inviabilidad técnica del proyecto, sin el lleno de los requisitos</t>
    </r>
    <r>
      <rPr>
        <strike/>
        <sz val="11"/>
        <rFont val="Arial"/>
        <family val="2"/>
      </rPr>
      <t xml:space="preserve"> </t>
    </r>
  </si>
  <si>
    <r>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r>
    <r>
      <rPr>
        <strike/>
        <sz val="11"/>
        <rFont val="Arial"/>
        <family val="2"/>
      </rPr>
      <t/>
    </r>
  </si>
  <si>
    <t>El interventor o contratista de obra ofrezca o entregue dádivas al Colaborador del IDU, para reciba el informe de Inviabilidad técnica del proyecto, sin el lleno de los requisitos</t>
  </si>
  <si>
    <t>Colaborador IDU (Grupo I+D+I - Grupo de arquitectura - Grupo de infraestructura)</t>
  </si>
  <si>
    <t>1. Aprobación y  aceptación del proyecto de software por parte del área usuaria.
2. Comité técnico de la STRT semanal y de la DTAF quicenal. Revisan todo los aspectos del área.
3. Mesa de control de cambios semanal
4. Presentación de fichas técnicas al Comité Precontractual , para revisar condiciones proyectadas en los procesos de contratación
5.Formato FO-PE-020 Compromiso de Integridad, Transparencia y Cofidencialidad, para PSP 
6. Formato FO-PE-33 - Formato Consentimiento Informado SGAS</t>
  </si>
  <si>
    <t>El Directivo IDU solicita o reciba dádivas de un tercero para el desarrollo de un proyecto de tecnologias de la información, con el pretexto de favorecerlo en el proceso de contratación.</t>
  </si>
  <si>
    <t>Directivo IDU (Subdirector Técnico de Recursos Tecnológicos - Director Técnico Administrativo y Financiero - Subdirector General de Gestión Corporativa según cuantía)</t>
  </si>
  <si>
    <t>1. Aprobación y  aceptación del proyecto de software por parte del área usuaria.
2. Comité técnico de la STRT semanal y de la DTAF quicenal. Revisan todo los aspectos del área.
3. Mesa de control de cambios semanal
4. Presentación de fichas técnicas al Comité Precontractual , para revisar condiciones proyectadas en los procesos de contratación
5. Publicación Agendas directivos IDU</t>
  </si>
  <si>
    <t>Que un tercero que tenga interés en un proyecto de tecnologias de la información, entregue o ofrezca dádivas a un Colaborador del IDU, para que lo favorezca en el proceso de contratación</t>
  </si>
  <si>
    <t>Tercero (Proveedor)</t>
  </si>
  <si>
    <t>1. Aprobación y  aceptación del proyecto de software por parte del área usuaria.
2. Comité técnico de la STRT semanal y de la DTAF quicenal. Revisan todo los aspectos del área.
3. Mesa de control de cambios semanal.
4. Control de acceso por Aranda.
5. Segregación de funciones.
6. FO-PE-020 Compromiso de Integridad, Transparencia y Cofidencialidad, para PSP 
7. Formato FO-PE-33 - Formato Consentimiento Informado SGAS</t>
  </si>
  <si>
    <t>Que el Directivo del IDU, solicite o reciba dádivas de un ciudadano para tener acceso a información y datos sensibles de la entidad, y manipularla a su conveniencia.</t>
  </si>
  <si>
    <t>1. Aprobación y  aceptación del proyecto de software por parte del área usuaria.
2. Comité técnico de la STRT semanal y de la DTAF quicenal. Revisan todo los aspectos del área.
3. Mesa de control de cambios semanal.
4. Control de acceso por Aranda.
5. Segregación de funciones.
6.Pubblicación de agendas</t>
  </si>
  <si>
    <r>
      <t>1. Aprobación y  aceptación del proyecto de software por parte del área usuaria.
2. Comité técnico de la STRT semanal y de la DTAF quicenal. Revisan todo los aspectos del área.</t>
    </r>
    <r>
      <rPr>
        <strike/>
        <sz val="11"/>
        <rFont val="Arial"/>
        <family val="2"/>
      </rPr>
      <t>.</t>
    </r>
    <r>
      <rPr>
        <sz val="11"/>
        <rFont val="Arial"/>
        <family val="2"/>
      </rPr>
      <t xml:space="preserve">
3. Mesa de control de cambios semanal.
4. Control de acceso por Aranda.
5. Segregación de funciones.
6.Pubblicación de agendas</t>
    </r>
  </si>
  <si>
    <t>1. Aprobación y  aceptación del proyecto de software por parte del área usuaria.
2. Comité técnico de la STRT semanal y de la DTAF quicenal. Revisan todo los aspectos del área.
3. Mesa de control de cambios semanal
4. FO-PE-020 Compromiso de Integridad, Transparencia y Cofidencialidad, para PSP 
5. Formato FO-PE-33 - Formato Consentimiento Informado SGAS</t>
  </si>
  <si>
    <t>Que un Directivo del IDU reciba o solicite dádivas de un especialista invitado a la mesa técnica, con el falso pretexto de adoptar o implementar en la entidad el tema de investigación de preferencia o beneficio personal del especialista invitado.</t>
  </si>
  <si>
    <t>1. Aprobación y  aceptación del proyecto de software por parte del área usuaria.
2. Comité técnico de la STRT semanal y de la DTAF quicenal. Revisan todo los aspectos del área.
3. Mesa de control de cambios semanal
4. Publicación de agendas Directivos IDU</t>
  </si>
  <si>
    <t xml:space="preserve">
1. Aprobación y  aceptación del proyecto de software por parte del área usuaria.
2. Comité técnico de la STRT semanal y de la DTAF quicenal. Revisan todo los aspectos del área.
3. Mesa de control de cambios semanal</t>
  </si>
  <si>
    <t xml:space="preserve">
1. Comité técnico de la STRT semanal y de la DTAF quicenal. Revisan todo los aspectos del área.
2. Mesa de control de cambios semanal
3. FO-PE-020 Compromiso de Integridad, Transparencia y Cofidencialidad, para PSP 
4. Formato FO-PE-33 - Formato Consentimiento Informado SGAS</t>
  </si>
  <si>
    <t>Que un Directivo IDU reciba o solicite dádivas de un especialista invitado a la mesa técnica, para que se incluya un cambio en la plataforma del IDU.</t>
  </si>
  <si>
    <t xml:space="preserve">
1. Comité técnico de la STRT semanal y de la DTAF quicenal. Revisan todo los aspectos del área.
2. Mesa de control de cambios semanal
3. Publicación de agendas Directivos IDU</t>
  </si>
  <si>
    <t>Colaborador IDU (Grupo infraestructura)</t>
  </si>
  <si>
    <t xml:space="preserve">1. Formato de control de acceso a la red wifi, firmado por parte del jefe de área solicitante
2. Formato de acceso remoto VPN.
3. FO-PE-020 Compromiso de Integridad, Transparencia y Cofidencialidad, para PSP 
4. Formato FO-PE-33 - Formato Consentimiento Informado SGAS
</t>
  </si>
  <si>
    <t>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t>
  </si>
  <si>
    <t>Directivo IDU (Subdirector Técnico de Recursos Tecnológicos )</t>
  </si>
  <si>
    <t>1. Formato de control de acceso a la red wifi, firmado por parte del jefe de área solicitante
2. Formato de acceso remoto VPN.
3. Publicación agendas Directivos IDU</t>
  </si>
  <si>
    <t xml:space="preserve">Un Tercero (empresa externa que custodia las cintas en bóveda de seguridad) solicita o recibe dádivas de un Colaborador del IDU, para hacerle entrega de varias cintas con información importante y confidencial de la entidad con el fin de obtener provecho propio o de un tercero </t>
  </si>
  <si>
    <t>1. Cintas con código del software generador de copias, que no permite identificarla fisicamente.
2 .Formato de control de entrega de las cintas
3. FO-PE-020 Compromiso de Integridad, Transparencia y Cofidencialidad, para PSP 
4. Formato FO-PE-33 - Formato Consentimiento Informado SGAS</t>
  </si>
  <si>
    <t xml:space="preserve">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t>
  </si>
  <si>
    <t xml:space="preserve">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t>
  </si>
  <si>
    <t>Directivo IDU (Subdirector Técnico de Recursos Tecnológicos)</t>
  </si>
  <si>
    <t>1. Comité técnico de la STRT semanal y de la DTAF quicenal. Revisan todo los aspectos del área.
2. Mesa de control de cambios semanal
3. Presentación de fichas técnicas al Comité Precontractual , para revisar condiciones proyectadas en los procesos de contratación
4. FO-PE-020 Compromiso de Integridad, Transparencia y Cofidencialidad, para PSP 
5. Formato FO-PE-33 - Formato Consentimiento Informado SGAS</t>
  </si>
  <si>
    <t>Un Directivo del IDU reciba o solicita dádivas de un proveedor que renueva las licencias, matenimientos y soporte, para favorecerlo en el proceso de contratación (nuevo o adición).</t>
  </si>
  <si>
    <t>1. Comité técnico de la STRT semanal y de la DTAF quicenal. Revisan todo los aspectos del área.
2. Mesa de control de cambios semanal
3. Presentación de fichas técnicas al Comité Precontractual , para revisar condiciones proyectadas en los procesos de contratación
4. Publicación Agendas directivos IDU</t>
  </si>
  <si>
    <t>Que los proveedores de servicio o mantenimiento de los RDBMS ofrezcan  o entreguen dádivas a un Colaborador del IDU, para agilizar la respuesta a la solicitud de las fallas presentadas o identificadas.</t>
  </si>
  <si>
    <t>Que un Colaborador del IDU solicita o recibe dádivas al proveedor de servicios o mantenimiento de los RDBMS, para agilizar la respuesta a la solicitud de las fallas presentadas o identificadas.</t>
  </si>
  <si>
    <r>
      <t xml:space="preserve">
Deterioro de la reputación institucional que afecta su capacidad y gobernanza.</t>
    </r>
    <r>
      <rPr>
        <sz val="11"/>
        <color theme="1"/>
        <rFont val="Arial"/>
        <family val="2"/>
      </rPr>
      <t/>
    </r>
  </si>
  <si>
    <t>1. Comité técnico de la STRT semanal y de la DTAF quicenal. Revisan todo los aspectos del área.
2. Mesa de control de cambios semanal
3. Formato  FO-PE-020 Compromiso de Integridad, Transparencia y Cofidencialidad, para PSP 
4. Formato FO-PE-33 - Formato Consentimiento Informado SGAS</t>
  </si>
  <si>
    <t>Que un Directivo del IDU solicita o recibe dádivas al proveedor de servicios o mantenimiento de los RDBMS, para agilizar la respuesta a la solicitud de las fallas presentadas o identificadas.</t>
  </si>
  <si>
    <t>1. Comité técnico de la STRT semanal y de la DTAF quicenal. Revisan todo los aspectos del área.
2. Mesa de control de cambios semanal
3. Publicación de agendas Directivos IDU</t>
  </si>
  <si>
    <t>1. Comité técnico de la STRT semanal y de la DTAF quicenal. Revisan todo los aspectos del área.
2. Mesa de control de cambios semanal
3. Presentación de fichas técnicas al Comité Precontractual , para revisar condiciones proyectadas en los procesos de contratación
4. Formato  FO-PE-020 Compromiso de Integridad, Transparencia y Cofidencialidad, para PSP 
5. Formato FO-PE-33 - Formato Consentimiento Informado SGAS</t>
  </si>
  <si>
    <t>Un Directivo del IDU recibe o solicita dádivas de un posible proveedor de tecnología, para favorecerlo en el proceso de contratación con la entidad.</t>
  </si>
  <si>
    <t>1. Comité técnico de la STRT semanal y de la DTAF quicenal. Revisan todo los aspectos del área.
2. Mesa de control de cambios semanal
3. Presentación de fichas técnicas al Comité Precontractual , para revisar condiciones proyectadas en los procesos de contratación
4. Publicación de agendas Directivos IDU</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</si>
  <si>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</si>
  <si>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</si>
  <si>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Que un Directivo del IDU reciba o solicite dádivas del proveedor de tecnología, para no aplicar las sanciones legales contractuales, por el no cumplimiento del objeto contractual</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</si>
  <si>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Publicación agenda Directivo IDU</t>
  </si>
  <si>
    <t>1.  Comité técnico de la STRT semanal y de la DTAF quicenal. Revisan todo los aspectos del área.
2. Mesa de control de cambios semanal
3. Procedimiento "PR-GC-14 Modificación y cesión de contratos estatales"
4. Minuta de adición y/prórroga
5.  Formato  FO-PE-020 Compromiso de Integridad, Transparencia y Cofidencialidad, para PSP 
6. Formato FO-PE-33 - Formato Consentimiento Informado SGAS</t>
  </si>
  <si>
    <t xml:space="preserve">Que un Directivo del IDU reciba o solicite dádivas del proveedor de tecnología, para ampliar las condiciones del contrato con tiempo y recurso económico, sin plena justificación </t>
  </si>
  <si>
    <t>1.  Comité técnico de la STRT semanal y de la DTAF quicenal. Revisan todo los aspectos del área.
2. Mesa de control de cambios semanal
3. Procedimiento "PR-GC-14 Modificación y cesión de contratos estatales"
4. Minuta de adición y/prórroga
5.  Publicación de agendas Directivos IDU</t>
  </si>
  <si>
    <t xml:space="preserve">Un Colaborador del IDU recibe o solicita dádivas del proveedor de tecnología, con el pretexto de no reportar el producto por garantia del producto y/o servicio. </t>
  </si>
  <si>
    <t>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</si>
  <si>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 xml:space="preserve">Un Directivo del IDU reciba o solicite dádivas del proveedor de tecnología, con el pretexto de no reportar el producto por garantia del producto y/o servicio.  </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</si>
  <si>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Publicación de agendas Directivos IDU</t>
  </si>
  <si>
    <t>Que el proveedor de tecnología entregue o ofrezca dádivas al Colaborador del IDU, para no tener que responder por la garantia del producto/servicio.</t>
  </si>
  <si>
    <t xml:space="preserve">
1.  Comité técnico de la STRT semanal y de la DTAF quicenal. Revisan todo los aspectos del área.
2. Mesa de control de cambios semanal
3. Actas de recibo a satisfacción de los mantenimientos ejecutados
4.  Publicación de agendas Directivos IDU</t>
  </si>
  <si>
    <t xml:space="preserve">
1.  Comité técnico de la STRT semanal y de la DTAF quicenal. Revisan todo los aspectos del área.
2. Mesa de control de cambios semanal
3. Actas de recibo a satisfacción de los mantenimientos ejecutados
4.    Formato  FO-PE-020 Compromiso de Integridad, Transparencia y Cofidencialidad, para PSP 
5. Formato FO-PE-33 - Formato Consentimiento Informado SGAS</t>
  </si>
  <si>
    <t>Que el Directivo del IDU reciba o solicite dádivas del proveedor de servicios de red inalambrica, para aprobar los mantenimientos preventivos y/o correctivos, sin que se hayan llevado a cabo.</t>
  </si>
  <si>
    <t>1. Formato Resumen de cotizacion de Tasas aprobado por el Tesorero
2. Formato Resumen de cotizacion de Tasas aprobado por el Director Tecnico Administrativo y Financiero.
3.Políticas de Secretaría Distrital de Hacienda.
4. Informe diario de tesoreria generado a partir del SIGE</t>
  </si>
  <si>
    <t>1. Valoracion diaria del portafolio
2. Conciliación díaria.
3. Conciliación de los saldos de inversion entre la STTR y la STPC, 
4.Cumplimiento de Procedimiento "Administración de inversiones de tesoreria", regido por la política de inversiones de la SDH.
5.Informe diario de tesorería.
6. Actas diarias de cada operación
7. Análisis y revisión del profesional de la DTAF
8. Grabacion de videollamada del Comite  de Inversiones.
9. Informe diario de tesoreria generado a partir del SIGE</t>
  </si>
  <si>
    <t>Tercero (Empleado bancario)</t>
  </si>
  <si>
    <t xml:space="preserve">1.Revisión de embargos y medidas cautelares (Aplicativo Embargos-  Sistema Stone)  
2.Revision y firma de actas de liquidacion de aplicación de embargos efectuada por el  abogado que aplico y Tesorero 
3. Procedimiento PR-GF-12 EMBARGOS Y CESIONES </t>
  </si>
  <si>
    <t>Tercero (Empleado del sector financiero)</t>
  </si>
  <si>
    <t>Tercero (Empleado bancario- Contribuyente)</t>
  </si>
  <si>
    <t>Tercero (Hacker)</t>
  </si>
  <si>
    <t>Un Tercero (Contratista o contribuyente) ofrece o entrega a un Colaborador  del IDU una dadiva para  agilizar el pago.</t>
  </si>
  <si>
    <t>Tercero (Constructor)</t>
  </si>
  <si>
    <t>Un colaborador del IDU solicita, acepta dadivas o beneficios para que se estructure el proyecto en la etapa de prefactibilidad, beneficiando a terceros.</t>
  </si>
  <si>
    <t xml:space="preserve">Un tercero ofrece, promete dadivas o beneficios al colaborador del IDU para que se estructure el proyecto en la etapa de prefactibilidad, beneficiando a terceros. </t>
  </si>
  <si>
    <t>1. Acta de seguimiento a Comité donde se socializa el SGAS
2. Formato FO-FP-04 Lista de productos del proceso factibilidad de proyectos, según aplique. 
3.  Acta Comité Dirección Técnica de Proyectos y/o seguimiento del contrato</t>
  </si>
  <si>
    <t xml:space="preserve">1. . Acta de seguimiento a Comité donde se socializa el SGAS
2. Suscripción del formato FO-GC-34 Pacto de excelencia 
2. Aplicación del formato FO-FP-04 Lista de productos del proceso Factibilidad de proyectos.
3.Acta de comité de seguimiento al contrato.
</t>
  </si>
  <si>
    <t>Un supervisor del IDU reciba o solicite dádiva al consultor, para alterar o modificar las propuestas que exponen las entidades distritales y/o empresas de servicios públicos.</t>
  </si>
  <si>
    <t>El Supervisor del IDU recibe o solicita dádivas del consultor o interventor, para aprobar la lista de chequeo y recibo de productos de la etapa de estudios y diseños sin el lleno de requisitos.</t>
  </si>
  <si>
    <t>Un supervisor del IDU solicita, recibe dadivas o beneficios para que se estructure el proyecto en la etapa de prefactibilidad, beneficiando a terceros.</t>
  </si>
  <si>
    <t>Un supervisor del IDU recibe o solicita dádivas de un contratista, para entregar información del proyecto, que favorezca al tercero.</t>
  </si>
  <si>
    <t>Un Colaborador del IDU recibe o solicita dádivas de un contratista, para entregar información del proyecto, que favorezca al tercero.</t>
  </si>
  <si>
    <t>1 .Formato FO-FP-04 Lista de productos del proceso factibilidad de proyectos
2.  Acta Comité Dirección Técnica de Proyectos.
3. Acta de recibo final y liquidación de Consultoria e Interventoria FO-DP-05 , con segregación de funciones</t>
  </si>
  <si>
    <t xml:space="preserve">1. Acta de seguimiento a Comité donde se socializa el SGAS
2. Formato  FO-FP-04 Lista de productos del proceso factibilidad de proyectos
3. Formato FO-PE-20 Compromiso de integridad, transparencia y confidencialidad
4. Formato FO-PE-33 Consentimiento informado SGAS.
5. Acta Comité Dirección Técnica de Proyectos.
6. Acta de recibo final y liquidación de Consultoria e Interventoria FO-DP-05 </t>
  </si>
  <si>
    <t>1. Acta de seguimiento a Comité donde se socializa el SGAS
2. Formato  FO-FP-04 Lista de productos del proceso factibilidad de proyectos, según aplique. 
3. Formato FO-PE-20 Compromiso de integridad, transparencia y confidencialidad
4. Formato FO-PE-33 Consentimiento informado SGAS.
5. Comité Dirección Técnica de Proyectos o acta de comité de seguimiento al contrato.</t>
  </si>
  <si>
    <t>1. .Contrato donde se establece término y requisitos para suscribir el acta de inicio
2. Procedimiento PR-FP-02 "Elaboración de factibilidad"
3. Formato FO-PE-20 Compromiso de integridad, transparencia y confidencialidad
4. Formato FO-PE-33 Consentimiento informado SGAS.. 
5. Formato FO-GC-24 Acta de inicio  del contrato con segregación de funciones
6. Acta Comité Dirección Técnica de Proyectos o acta de Seguimiento de comité del contrato.</t>
  </si>
  <si>
    <t>Un Colaborador del IDU permite se altere o modifique el informes de seguimiento de consultoría e interventoría, a cambio de una dádiva.</t>
  </si>
  <si>
    <t>El Supervisor solicita o reciba dádivas de un Interventor, para designar un apoyo a la supervisión que le sea favorable.</t>
  </si>
  <si>
    <r>
      <t>1.</t>
    </r>
    <r>
      <rPr>
        <strike/>
        <sz val="11"/>
        <rFont val="Arial"/>
        <family val="2"/>
      </rPr>
      <t xml:space="preserve">  </t>
    </r>
    <r>
      <rPr>
        <sz val="11"/>
        <rFont val="Arial"/>
        <family val="2"/>
      </rPr>
      <t xml:space="preserve">Socialización del SGAS para el grupo de preinversión de la Dirección Técnica de Proyectos </t>
    </r>
    <r>
      <rPr>
        <strike/>
        <sz val="11"/>
        <rFont val="Arial"/>
        <family val="2"/>
      </rPr>
      <t xml:space="preserve">
</t>
    </r>
    <r>
      <rPr>
        <sz val="11"/>
        <rFont val="Arial"/>
        <family val="2"/>
      </rPr>
      <t>2. . Formato FO-FP-01 productos de estudios de prefactibilidad lista de chequeo y/o Formato FO-FP-04 Lista de productos del proceso factibilidad de proyectos, según aplique. 
3.  Acta Comité Dirección Técnica de Proyectos.</t>
    </r>
  </si>
  <si>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5. Acta Comité Dirección Técnica de Proyectos.</t>
    </r>
  </si>
  <si>
    <r>
      <t>1. Formato FO-FP-01 productos de estudios de prefactibilidad lista de chequeo y/o Formato FO-FP-04 Lista de productos del proceso factibilidad de proyectos, según aplique. 
2. Acta Comité Dirección Técnica de Proyectos.</t>
    </r>
    <r>
      <rPr>
        <sz val="11"/>
        <color theme="1"/>
        <rFont val="Arial"/>
        <family val="2"/>
      </rPr>
      <t/>
    </r>
  </si>
  <si>
    <t>1. Socialización del SGAS para el grupo de preinversión de la Dirección Técnica de Proyectos 
2. Formato FO-FP-01 productos de estudios de prefactibilidad lista de chequeo.
3. Formato FO-FP-04 Lista de productos del proceso factibilidad de proyectos, según aplique.
4.  Acta Comité Dirección Técnica de Proyectos.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</si>
  <si>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3. Formato  FO-FP-04 Lista de productos del proceso factibilidad de proyectos, según aplique. 
4. Formato FO-PE-20 Compromiso de integridad, transparencia y confidencialidad
5. Formato FO-PE-33 Consentimiento informado SGAS.
6. Acta Comité Dirección Técnica de Proyectos.</t>
    </r>
  </si>
  <si>
    <r>
      <t xml:space="preserve">1. Formato FO-FP-01 productos de estudios de prefactibilidad lista de chequeo y/o Formato  FO-FP-04 Lista de productos del proceso factibilidad de proyectos, según aplique. 
2. Acta Comité Dirección Técnica de Proyectos.
</t>
    </r>
    <r>
      <rPr>
        <sz val="11"/>
        <color theme="1"/>
        <rFont val="Arial"/>
        <family val="2"/>
      </rPr>
      <t/>
    </r>
  </si>
  <si>
    <r>
      <t xml:space="preserve">1. Socialización del SGAS para el grupo de preinversión de la Dirección Técnica de Proyectos </t>
    </r>
    <r>
      <rPr>
        <strike/>
        <sz val="11"/>
        <rFont val="Arial"/>
        <family val="2"/>
      </rPr>
      <t xml:space="preserve">
</t>
    </r>
    <r>
      <rPr>
        <sz val="11"/>
        <rFont val="Arial"/>
        <family val="2"/>
      </rPr>
      <t>2. . Formato FO-FP-01 productos de estudios de prefactibilidad lista de chequeo y/o Formato FO-FP-04 Lista de productos del proceso factibilidad de proyectos, según aplique. 
3.  Acta Comité Dirección Técnica de Proyectos.</t>
    </r>
  </si>
  <si>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p5. Acta Comité Dirección Técnica de Proyectos.</t>
    </r>
  </si>
  <si>
    <r>
      <t xml:space="preserve">Un contratista ofrece o promete dádivas a un colaborador del IDU para conseguir información del proyecto que favorezca al </t>
    </r>
    <r>
      <rPr>
        <strike/>
        <sz val="11"/>
        <rFont val="Arial"/>
        <family val="2"/>
      </rPr>
      <t>contratista</t>
    </r>
    <r>
      <rPr>
        <sz val="11"/>
        <rFont val="Arial"/>
        <family val="2"/>
      </rPr>
      <t xml:space="preserve"> tercero.</t>
    </r>
  </si>
  <si>
    <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5. Acta Comité Dirección Técnica de Proyectos.</t>
    </r>
    <r>
      <rPr>
        <sz val="11"/>
        <color theme="1"/>
        <rFont val="Arial"/>
        <family val="2"/>
      </rPr>
      <t/>
    </r>
  </si>
  <si>
    <t>Que un Colaborador del IDU reciba o solicite dádivas de un contratista externo (topografo, geotecnico, inspector de redes) consultor o interventor para alterar y/o agilizar la liquidación del contrato.</t>
  </si>
  <si>
    <t>Que un contratista externo (topografo, geotecnico, inspector de redes u otros) consultor o interventor entregue u ofrezca dádivas o beneficios a un Colaborador del IDU, para alterar y/o agilizar la liquidación del contrato.</t>
  </si>
  <si>
    <r>
      <t>1. Acta de seguimiento a Comité donde se socializa el SGAS
2. Formato  FO-FP-04 Lista de productos del proceso factibilidad de proyectos
3. Suscripción del formato FO-GC-34 Pacto de excelencia 
4</t>
    </r>
    <r>
      <rPr>
        <strike/>
        <sz val="11"/>
        <rFont val="Arial"/>
        <family val="2"/>
      </rPr>
      <t>.</t>
    </r>
    <r>
      <rPr>
        <sz val="11"/>
        <rFont val="Arial"/>
        <family val="2"/>
      </rPr>
      <t xml:space="preserve"> FO-PE-20 Compromiso de integridad, transparencia y confidencialidad
5. . Acta Comité de seguimiento al contrato.
</t>
    </r>
  </si>
  <si>
    <t>1. Se incluyen los controles  identificados con los numerales 1,2,3 y 4
2. Se eliminan los controles relacionados con la socialización a terceros y la Cuía  GU-PO-03.
Se elimina el control de socilización
Se recomienda evidenciar el cumplimiento de los controles</t>
  </si>
  <si>
    <t>Un Colaborador del IDU reciba o solicite dádivas de un contratista externo (topografo, geotecnico, inspección de redes), consultory/o interventor para aprobar los estudios de factibiliad realizados por el contratista sin estos cumplir con las exigencias requeridas.</t>
  </si>
  <si>
    <t xml:space="preserve">Que un contratista externo (topografo, geotecnico, inspector de redes) entregue o ofrezca dádivas a un Colaborador del IDU, interventor y/o consultor  para aprobar los estudios de factibilidad realizados por el contratista sin estos cumplir con las exigencias requeridas.  </t>
  </si>
  <si>
    <t>1. Acta de seguimiento a Comité donde se socializa el SGAS
2. Oficio de aprobación de las hojas de vida del contrato de interventoría
3. Oficio de aceptación de las hojas de vida del consultor</t>
  </si>
  <si>
    <t>1. Acta de seguimiento a Comité donde se socializa el SGAS
2.  Formato FO-PE-20 Compromiso de integridad, transparencia y confidencialidad
3. Formato FO-PE-33 Consentimiento informado SGAS.
4. Oficio de aprobación de las hojas de vida del contrato de interventoría
5. Oficio de aceptación de las hojas de vida del consultor</t>
  </si>
  <si>
    <t>1. Acta de seguimiento a Comité donde se socializa el SGAS
2.Suscripción del formato FO-GC-34 Pacto de excelencia 
3.Oficio de aprobación de las hojas de vida del contrato de interventoría
4. Oficio de aceptación de las hojas de vida del consultor</t>
  </si>
  <si>
    <t>1. Contrato donde se establece término y requisitos para suscribir el acta de inicio
2. Procedimiento PR-FP-02 "Elaboración de factibilidad"
3.  Formato FO-GC-24 Acta de inicio  del contrato con segregación de funciones
4. Comité Dirección Técnica de Proyectos o acta de comité de seguimiento al contrato.</t>
  </si>
  <si>
    <r>
      <t>1. Formato  FO- GC-34 Pacto de excelencia</t>
    </r>
    <r>
      <rPr>
        <strike/>
        <sz val="11"/>
        <rFont val="Arial"/>
        <family val="2"/>
      </rPr>
      <t xml:space="preserve"> 
</t>
    </r>
    <r>
      <rPr>
        <sz val="11"/>
        <rFont val="Arial"/>
        <family val="2"/>
      </rPr>
      <t>2. Contrato donde se establece término y requisitos para suscribir el acta de inicio
3. Procedimiento PR-FP-02 "Elaboración de factibilidad"
4. Formato FO-GC-24 Acta de inicio  del contrato con segregación de funciones
5. Acta Comité Dirección Técnica de Proyectos o acta de Seguimiento de comité del contrato.</t>
    </r>
    <r>
      <rPr>
        <strike/>
        <sz val="11"/>
        <rFont val="Arial"/>
        <family val="2"/>
      </rPr>
      <t xml:space="preserve">
</t>
    </r>
  </si>
  <si>
    <t>1. Aplicación del formato FO-FP-04 Lista de productos del proceso Factibilidad de proyectos.
2.Comunicaciones oficiales y/o Acta Comité Dirección Técnica de Proyectos o acta de comité de seguimiento al contrato.</t>
  </si>
  <si>
    <r>
      <t>1. Aplicación del formato FO-FP-04 Lista de productos del proceso Factibilidad de proyectos.</t>
    </r>
    <r>
      <rPr>
        <strike/>
        <sz val="11"/>
        <rFont val="Arial"/>
        <family val="2"/>
      </rPr>
      <t xml:space="preserve">
</t>
    </r>
    <r>
      <rPr>
        <sz val="11"/>
        <rFont val="Arial"/>
        <family val="2"/>
      </rPr>
      <t>2. Formato FO-PE-20 Compromiso de integridad, transparencia y confidencialidad;
3. Sucripción FO-PE-33 Consentimiento informado SGAS. 
4. Comunicaciones oficiales (Segregación de funciones) y/o Acta Comité Dirección Técnica de Proyectos o acta de comité de seguimiento al contrato.</t>
    </r>
  </si>
  <si>
    <r>
      <t>El consultor y/o interventor entregue u ofrezca dádivas a</t>
    </r>
    <r>
      <rPr>
        <strike/>
        <sz val="11"/>
        <rFont val="Arial"/>
        <family val="2"/>
      </rPr>
      <t>l superviso</t>
    </r>
    <r>
      <rPr>
        <sz val="11"/>
        <rFont val="Arial"/>
        <family val="2"/>
      </rPr>
      <t>r  a un colaborador del IDU, para alterar o modificar las propuestas que exponen las entidades distritales y/o empresas de servicios públicos.</t>
    </r>
  </si>
  <si>
    <t>1. Aplicación del formato FO-FP-04 Lista de productos del proceso Factibilidad de proyectos.
2.Suscripción del formato FO-GC-34 Pacto de excelencia
3. Comunicaciones oficiales (Segregación de funciones) y/o Acta Comité Dirección Técnica de Proyectos o acta de comité de seguimiento al contrato.</t>
  </si>
  <si>
    <t>1. Aplicación del formato FO-FP-04 Lista de productos del proceso Factibilidad de proyectos.
2. Comunicaciones  a la interventoría sobre el estado del producto
3. Acta Comité Dirección Técnica de Proyectos o acta de comité de seguimiento al contrato.</t>
  </si>
  <si>
    <t>1. Formato FO-FP-04 Lista de productos del proceso Factibilidad de proyectos.
2. Formato FO-PE-20 Compromiso de integridad, transparencia y confidencialidad
3. Formato FO-PE-33 Consentimiento informado SGAS..
4. Acta Comité Dirección Técnica de Proyectos o acta de comité de seguimiento al contrato.</t>
  </si>
  <si>
    <t>1. Aplicación del formato FO-FP-04 Lista de productos del proceso Factibilidad de proyectos.
2.Suscripción del formato FOGC34 Pacto de excelencia 
3.Comunicaciones oficiales (Segregación de funciones) y/o Acta Comité Dirección Técnica de Proyectos o acta de comité de seguimiento al contrato.</t>
  </si>
  <si>
    <t>1.  Manual de Supervisión e inteventoría el cual establece los requisitos para presentar  los informes mensuales.
2. Oficio de aceptación del informe mensual de interventoría (Segregación de funciones)
3. Acta Comité Dirección Técnica de Proyectos o acta de comité de seguimiento al contrato.</t>
  </si>
  <si>
    <r>
      <rPr>
        <strike/>
        <sz val="11"/>
        <rFont val="Arial"/>
        <family val="2"/>
      </rPr>
      <t xml:space="preserve">
</t>
    </r>
    <r>
      <rPr>
        <sz val="11"/>
        <rFont val="Arial"/>
        <family val="2"/>
      </rPr>
      <t>1. Suscripción del formato FO-PE-20 Compromiso de integridad, transparencia y confidencialidad; 
2. Sucripción FO-PE-33 Consentimiento informado SGAS.
3. Manual de Supervisión e inteventoría el cual establece los requisitos para presentar  los informes mensuales.
4. Oficio de aceptación del informe mensual de interventoría (Segregación de funciones) 
5. Acta Comité Dirección Técnica de Proyectos o acta de comité de seguimiento al contrato.</t>
    </r>
  </si>
  <si>
    <t xml:space="preserve">El interventor ofrece o entrega una dadiva a un colaborador del IDUaceptar informes de interventoría y/o consultoría incompletos o sin el lleno de los requisitos establecidos </t>
  </si>
  <si>
    <r>
      <t>1.Suscripción del formato FO-GC-34 Pacto de excelencia</t>
    </r>
    <r>
      <rPr>
        <strike/>
        <sz val="11"/>
        <rFont val="Arial"/>
        <family val="2"/>
      </rPr>
      <t xml:space="preserve"> 
</t>
    </r>
    <r>
      <rPr>
        <sz val="11"/>
        <rFont val="Arial"/>
        <family val="2"/>
      </rPr>
      <t>2. Manual de Supervisión e inteventoría el cual establece los requisitos para presentar  los informes mensuales.
3. Oficio de aceptación del informe mensual de interventoría (Segregación de funciones)
4. Acta Comité Dirección Técnica de Proyectos o acta de comité de seguimiento al contrato.</t>
    </r>
  </si>
  <si>
    <t>El Supervisor del IDU reciba o solicite dádivas del interventor o consultor para aprobar la orden de pago, sin el cumplimiento de los requisitos establecidos en los documentos contractuales.</t>
  </si>
  <si>
    <t xml:space="preserve">1. Contrato que establece la forma de pago
2. Guía de pago a terceros
3. Cuadro de seguimiento financiero (segregación de funciones)
</t>
  </si>
  <si>
    <t xml:space="preserve">1. Contrato que establece la forma de pago
2. Suscripción del formato FO-PE-20 Compromiso de integridad, transparencia y confidencialidad
3. Sucripción FO-PE-33 Consentimiento informado SGAS.
4. Guía de pago a terceros
5. Cuadro de seguimiento financiero (segregación de funciones)
</t>
  </si>
  <si>
    <r>
      <t xml:space="preserve">1. Contrato que establece la forma de pago
2. Guía de pago a terceros
3. Cuadro de seguimiento financiero (segregación de funciones)
</t>
    </r>
    <r>
      <rPr>
        <strike/>
        <sz val="11"/>
        <color theme="1"/>
        <rFont val="Arial"/>
        <family val="2"/>
      </rPr>
      <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</si>
  <si>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t>
    </r>
    <r>
      <rPr>
        <strike/>
        <sz val="11"/>
        <color theme="1"/>
        <rFont val="Arial"/>
        <family val="2"/>
      </rPr>
      <t/>
    </r>
  </si>
  <si>
    <r>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r>
    <r>
      <rPr>
        <strike/>
        <sz val="11"/>
        <rFont val="Arial"/>
        <family val="2"/>
      </rPr>
      <t xml:space="preserve">
</t>
    </r>
    <r>
      <rPr>
        <sz val="11"/>
        <rFont val="Arial"/>
        <family val="2"/>
      </rPr>
      <t>5. Suscripción del formato FOPE-20 Compromiso de integridad, transparencia y confidencialidad
6. Sucripción FO-PE-33 Consentimiento informado SGAS.</t>
    </r>
    <r>
      <rPr>
        <sz val="11"/>
        <color theme="1"/>
        <rFont val="Arial"/>
        <family val="2"/>
      </rPr>
      <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</si>
  <si>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5.Suscripción del formato FOGC34 Pacto de excelencia </t>
    </r>
    <r>
      <rPr>
        <strike/>
        <sz val="11"/>
        <color theme="1"/>
        <rFont val="Arial"/>
        <family val="2"/>
      </rPr>
      <t/>
    </r>
  </si>
  <si>
    <r>
      <t xml:space="preserve">1. Contrato que establece la forma de pago
2. Guía de pago a terceros
3. Cuadro de seguimiento financiero (segregación de funciones)
4. Informe Semanal  de interventoría
</t>
    </r>
    <r>
      <rPr>
        <sz val="11"/>
        <color theme="4" tint="-0.499984740745262"/>
        <rFont val="Arial"/>
        <family val="2"/>
      </rPr>
      <t/>
    </r>
  </si>
  <si>
    <r>
      <t>1. Contrato que establece la forma de pago
2. Guía de pago a terceros
3. Cuadro de seguimiento financiero (segregación de funciones)
4. Informe Semanal  de interventoría
5.Suscripción del formato FOPE-20 Compromiso de integridad, transparencia y confidencialidad.
6. Sucripción FO-PE-33 Consentimiento informado SGAS.</t>
    </r>
    <r>
      <rPr>
        <sz val="11"/>
        <color theme="1"/>
        <rFont val="Arial"/>
        <family val="2"/>
      </rPr>
      <t/>
    </r>
  </si>
  <si>
    <t>1. Contrato que establece la forma de pago
2. Guía de pago a terceros
3. Cuadro de seguimiento financiero (segregación de funciones)
4. Informe Semanal  de interventoría
5. Suscripción del formato FOGC34 Pacto de excelencia y del formato FOPE-20 Compromiso de integridad, transparencia y confidencialidad
6. Acta de comité de seguimiento al contrato.</t>
  </si>
  <si>
    <r>
      <rPr>
        <strike/>
        <sz val="11"/>
        <rFont val="Arial"/>
        <family val="2"/>
      </rPr>
      <t xml:space="preserve">
</t>
    </r>
    <r>
      <rPr>
        <sz val="11"/>
        <rFont val="Arial"/>
        <family val="2"/>
      </rPr>
      <t>1. Declaración de inexistecia de conflicto de intereses en el SIGEP
2. Planeación plan de contratación de PSP de acuerdo con las directrices establecidas por el área ordenadora del gasto</t>
    </r>
    <r>
      <rPr>
        <strike/>
        <sz val="11"/>
        <color theme="1"/>
        <rFont val="Arial"/>
        <family val="2"/>
      </rPr>
      <t/>
    </r>
  </si>
  <si>
    <r>
      <t xml:space="preserve">1. Declaración de inexistecia de conflicto de intereses en el SIGEP
2. Planeación plan de contratación de PSP de acuerdo con las directrices establecidas por el área ordenadora del gasto
3.Suscripción del formato FOGC34 Pacto de excelencia y del formato FOPE-20 Compromiso de integridad, transparencia y confidencialidad
</t>
    </r>
    <r>
      <rPr>
        <strike/>
        <sz val="11"/>
        <color theme="1"/>
        <rFont val="Arial"/>
        <family val="2"/>
      </rPr>
      <t/>
    </r>
  </si>
  <si>
    <t xml:space="preserve">1. Contrato
2. Plan de mantenimiento 
3. Informe de apoyo a la superv isión del contrato y recibo a satisfacciónón
</t>
  </si>
  <si>
    <t>1. Contrato
2. Plan de mantenimiento 
3. Informe de apoyo a la superv isión del contrato y recibo a satisfacción</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</si>
  <si>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FOPE20 - Compromiso de Integridad, Transparencia y Confidencialidad
6. Formato FOPE33 - Formato Consentimiento Informado SGAS
</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</si>
  <si>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t>
  </si>
  <si>
    <t>1. Diferentes revisiones legales y técnicas a los estudios y documentos previos, con segregación de funciones
2. Publicación de la trazabilidad de los procesos en el portal de contratación SECOP.
3. Comité precontractual.
4. Publicación de agendas Directivos IDU
5. Resolución de Delegación de funciones</t>
  </si>
  <si>
    <t>Colaboradora del IDU (Apoyo a la supervisión)</t>
  </si>
  <si>
    <t>1. Diferentes revisiones legales y técnicas a los estudios y documentos previos, con segregación de funciones
2. Publicación de la trazabilidad de los procesos en el portal de contratación SECOP.
3. Comité precontractual.
4. Resolución de Delegación de funciones
5. Formato FO-PE-20 - Compromiso de Integridad, Transparencia y Confidencialidad
6. Formato FO-PE-33 - Formato Consentimiento Informado SGAS</t>
  </si>
  <si>
    <t>Tercero (Posible Proveedor)</t>
  </si>
  <si>
    <t xml:space="preserve">1. Diferentes revisiones legales y técnicas a los estudios y documentos previos, con segregación de funciones
2. Publicación de la trazabilidad de los procesos en el portal de contratación SECOP.
3. Comité precontractual.
4. Resolución de Delegación de funciones
</t>
  </si>
  <si>
    <t xml:space="preserve">Un Colaborador del IDU, recibe o solicita dádivas de un tercero para   certifique  mayores cantidades de B&amp;S a los efectivamente recibidos, a cambio de un beneficio propio o de un tercero </t>
  </si>
  <si>
    <t>1.Arqueos y revisión por parte del Ordenador del gasto y la Subdirección Técnica de Presupuesto y Contabilidad.
2. Entrada de los bienes al almacén general del IDU.
3. Para las compras por caja menor, solicitud firmada por el jefe del área que la solicita; se verifica que el bien no está en el almacén ni tenga contrato; se hacen arqueos.
4. Formato FO-PE-20 - Compromiso de Integridad, Transparencia y Confidencialidad
5. Formato FO-PE-33 - Formato Consentimiento Informado SGAS</t>
  </si>
  <si>
    <t>Un proveedor ofrezca o entregue una dádiva a un Colaborador del IDU para que certifique mayores cantidades de B&amp;S a los efectivamente recibidos a cambio de un beneficio o satisfacción personal</t>
  </si>
  <si>
    <t xml:space="preserve">Un Colaborador del IDU, encargado de realizar el estudio de mercado telefónico o solicitar cotizaciones, solicita o recibe dádivas de uno de esos posibles proveedores, para otorgarle dicha negociación.                                                                                                                                             </t>
  </si>
  <si>
    <t>Colaborador IDU Apoyo a la supervisión</t>
  </si>
  <si>
    <t>1. Diferentes revisiones legales y técnicas a los estudios y documentos previos, con segregación de funciones
2. Fichas técnicas para la solicitud de cotizaciones.
3. Comité precontractual.
4. Formato FO-PE-20 - Compromiso de Integridad, Transparencia y Confidencialidad
5. Formato FO-PE-33 - Formato Consentimiento Informado SGAS</t>
  </si>
  <si>
    <t xml:space="preserve">Un posible proveedor entregua u ofrece dádivas a un Colaborador del IDU encargado de realizar el estudio de mercado telefónico o de solicitar cotizaciones, para pedirle el favor le otorgue dicha negociación. </t>
  </si>
  <si>
    <t xml:space="preserve">Que un tercero ( Proveedor) entregue u ofrezca dádivas a un Colaborador del IDU , paramodificar o alterar el valor de la facturación y/u orden de pago </t>
  </si>
  <si>
    <t xml:space="preserve">1. Arqueos de Caja menor
2. Revisiones con segregación de funciones
3. Cuadro de control financiero
4. Acta de recibo a satisfacción.
5. Comprobantes de ingreso al almacén
6. Control automático en el aplicativo SIGPAGOS.
</t>
  </si>
  <si>
    <t>Que un Colaborador del IDU  reciba o solicite dádivas a un proveedor, para  modificar o alterar el valor de la facturación y/u orden de pago</t>
  </si>
  <si>
    <t>Colaborador IDU (Técnico de apoyo al manejo de la caja menor</t>
  </si>
  <si>
    <t xml:space="preserve">1. Arqueos de Caja menor
2. Revisiones con segregación de funciones
3. Cuadro de control financiero
4. Acta de recibo a satisfacción.
5. Comprobantes de ingreso al almacén
6. Control automático en el aplicativo SIGPAGOS.
7. Formato FOPE20 - Compromiso de Integridad, Transparencia y Confidencialidad
8. Formato FOPE33 - Formato Consentimiento Informado SGAS
</t>
  </si>
  <si>
    <t>Un Colaborador del IDU (Apoyo a la supervisión) solicita o recibe dádivas de un proveedor bienes y servicios, para aceptar productos y servicios que no cumplan con las especificaciones técnicas contractuales.</t>
  </si>
  <si>
    <t>1. Contrato
2. Plan de mantenimiento 
3. Informe de apoyo a la superv isión del contrato y recibo a satisfacciónón</t>
  </si>
  <si>
    <t>Un tercero (contratista de mantenimiento) entregue u ofrece dádivas a un Colaborador del IDUpara que acepte productos y servicios que no cumplan con las especificaciones técnicas contractuales</t>
  </si>
  <si>
    <t>Tercero (contratista de mantenimiento)</t>
  </si>
  <si>
    <t>Un Colaborador del IDU encargado de la supervisión del contrato de mantenimiento solicita o recibe dádivas de un tercero para beneficiarlo con una  adición o prórroga del contrato.</t>
  </si>
  <si>
    <t>Colaborador IDU (Apoyo a la Supervisión del contrato)</t>
  </si>
  <si>
    <t xml:space="preserve">1. Acta de solicitud de adición y/o prórroga
2. Procedimiento "PR-GC-14 Modificación y cesión de contratos estatales"
3. Resolución de delegación
4. Revisiones con segregación de funciones
5. Memorando de solicitud de adición y/o prórroga suscrito por el ordenador del gasto
6. Formato FOPE20 - Compromiso de Integridad, Transparencia y Confidencialidad
7. Formato FOPE33 - Formato Consentimiento Informado SGAS
</t>
  </si>
  <si>
    <r>
      <t xml:space="preserve">1. Acta de solicitud de adición y/o prórroga
2. Procedimiento "PR-GC-14 Modificación y cesión de contratos estatales"
3. Resolución de delegación
4. Revisiones con segregación de funciones
5. Memorando de solicitud de adición y/o prórroga suscrito por el ordenador del gasto
6. Formato FOPE20 - Compromiso de Integridad, Transparencia y Confidencialidad
7. Formato FOPE33 - Formato Consentimiento Informado SGAS
</t>
    </r>
    <r>
      <rPr>
        <strike/>
        <sz val="11"/>
        <rFont val="Arial"/>
        <family val="2"/>
      </rPr>
      <t xml:space="preserve">
</t>
    </r>
  </si>
  <si>
    <t>Un tercero (contratista de mantenimiento) ofrece o entrega dádivas 'a un Colaborador del IDU  para  beneficiarse de  la adición o prórroga del contrato.</t>
  </si>
  <si>
    <t>Tercero (Contratista de mantenimiento)</t>
  </si>
  <si>
    <t>1. Acta de solicitud de adición y/o prórroga
2. Procedimiento "PR-GC-14 Modificación y cesión de contratos estatales"
3. Resolución de delegación
4. Revisiones con segregación de funciones
5. Memorando de solicitud de adición y/o prórroga suscrito por el ordenador del gasto</t>
  </si>
  <si>
    <r>
      <t>Que un Colaborador del IDU (Conductor) solicite o reciba una dádiva para modificar  los comprobantes de suministro de combustible</t>
    </r>
    <r>
      <rPr>
        <strike/>
        <sz val="11"/>
        <rFont val="Arial"/>
        <family val="2"/>
      </rPr>
      <t xml:space="preserve"> a</t>
    </r>
  </si>
  <si>
    <t>Colaborador IDU (Conductor)</t>
  </si>
  <si>
    <t xml:space="preserve">1. Reportes de consumo enviados por el contratista y verificación del mismo por parte del apoyo a la supervisión y la supervisiónd el contrato.
2. Reportes en línea en tiempo real al IDU (monitoreo satelital)
3. Chip maestro para c ontrol de combustible
4. Formato FOPE20 - Compromiso de Integridad, Transparencia y Confidencialidad
5. Formato FOPE33 - Formato Consentimiento Informado SGAS
</t>
  </si>
  <si>
    <r>
      <t>Que un Directivo del IDU solicite o reciba una dádiva para modificar  los comprobantes de suministro de combustible</t>
    </r>
    <r>
      <rPr>
        <strike/>
        <sz val="11"/>
        <rFont val="Arial"/>
        <family val="2"/>
      </rPr>
      <t xml:space="preserve"> </t>
    </r>
  </si>
  <si>
    <r>
      <t>Que un Tercero ofrece o entrega una dádiva a un Colaborador del IDU para modificar  los comprobantes de suministro de combustible</t>
    </r>
    <r>
      <rPr>
        <strike/>
        <sz val="11"/>
        <rFont val="Arial"/>
        <family val="2"/>
      </rPr>
      <t xml:space="preserve"> </t>
    </r>
  </si>
  <si>
    <t xml:space="preserve">Un Colaborador del IDU encargado de revisar y recibir los documentos y elementos entregados por el proveedor y/o contratista modifique o altere el soporte de recibo e ingreso al almacén </t>
  </si>
  <si>
    <t>Colaborador IDU (Coordinador de almacén - Técnico operativo de almacésn - auxiliar de almacén)</t>
  </si>
  <si>
    <t xml:space="preserve">1. Arqueos los elementos de almacén
2. Reportes del sistema de información de inventarios.
3. Verificación de las especificaciones técnicas por parte del área responsable de la compra y de almacén.
4. Formato FOPE20 - Compromiso de Integridad, Transparencia y Confidencialidad
5. Formato FOPE33 - Formato Consentimiento Informado SGAS
</t>
  </si>
  <si>
    <r>
      <t xml:space="preserve">Un proveedor ofrece o entrega dádivas a un colaborador del IDU encargado de revisar y recibir los documentos y elementos </t>
    </r>
    <r>
      <rPr>
        <strike/>
        <sz val="11"/>
        <rFont val="Arial"/>
        <family val="2"/>
      </rPr>
      <t xml:space="preserve">entregados </t>
    </r>
    <r>
      <rPr>
        <sz val="11"/>
        <rFont val="Arial"/>
        <family val="2"/>
      </rPr>
      <t xml:space="preserve">para que  modifique a altere el soporte de recibo  e ingreso al almacén </t>
    </r>
  </si>
  <si>
    <t>1. Arqueos los elementos de almacén
2. Reportes del sistema de información de inventarios.
3. Verificación de las especificaciones técnicas por parte del área responsable de la compra y de almacén.</t>
  </si>
  <si>
    <t>Colaborador IDU (Coordinador de almacén - Técnico operativo almacén- Auxiliar almacén)</t>
  </si>
  <si>
    <t>Un tercero, posible comprador de los bienes dados de baja, ofrece o entrega dadivas para que le entreguen los bienes dados de baja sin el cumplimiento de los requisitos.</t>
  </si>
  <si>
    <t>Tercero (Comprador)</t>
  </si>
  <si>
    <t xml:space="preserve">Un Colaborador del IDU,  solicita o recibe dádivas de un comprador para no exigir los certificados y permisos ambientales </t>
  </si>
  <si>
    <t xml:space="preserve">1. Auditoria periódica al Sistema de Gestión Ambiental
2. Formato FOPE20 - Compromiso de Integridad, Transparencia y Confidencialidad
3. Formato FOPE33 - Formato Consentimiento Informado SGAS
</t>
  </si>
  <si>
    <r>
      <t xml:space="preserve">Un Terceroentregue o ofrezca dádivas al Colaborador del IDU para que no exija los permisos y certificados </t>
    </r>
    <r>
      <rPr>
        <strike/>
        <sz val="11"/>
        <rFont val="Arial"/>
        <family val="2"/>
      </rPr>
      <t/>
    </r>
  </si>
  <si>
    <t>Tercero (Comprador de bienes de baja)</t>
  </si>
  <si>
    <t xml:space="preserve">
1. Proyección del acto administrativo por parte del abogado sustanciador
2. Revisión del acto administrativo por parte del abogado revisor
3. Revisión del asesor de la SGJ
4. Validación y firma por parte del Subdirector General Jurídico</t>
  </si>
  <si>
    <t xml:space="preserve">
1.  Proyección del acto administrativo por parte del abogado sustanciador
2. Revisión del acto administrativo por parte del abogado revisor
3. Revisión del asesor de la SGJ
4 Validación y firma por parte del Subdirector General Jurídico</t>
  </si>
  <si>
    <t xml:space="preserve">1. A través de correo electrónico el técnico del grupo de notificaciones informa a: líder grupo de reclamaciones,  líder grupo de notificaciones,  subdirectora,  técnica y secretaria de la STJEF sobre la entrega de las resoluciones que han sido firmadas por la SGJ 
2. Técnico de la STJEF actualiza la recepción de los actos administrativos firmados por la SGJ, en el sistema de información Valoricemos
3. Mediante el reporte REC5 se valida periódicamente por parte del grupo de reclamaciones  la iniciación del trámite de notificación 
4.  A través del sistema Valoricemos en el módulo ICDS se realiza seguimiento validando que  tenga la actividad de citación, igualmente se  verifica en el sistema de Gestión Documental ORFEO que la entrega haya sido efectiva. </t>
  </si>
  <si>
    <t xml:space="preserve">1. A través de correo electrónico el técnico del grupo de notificaciones informa a: líder grupo de reclamaciones,  líder grupo de notificaciones,  subdirectora,  técnico y secretaria de la STJEF sobre la entrega de las resoluciones que han sido firmadas por la SGJ 
2. Técnico de la STJEF actualiza la recepción de los actos administrativos firmados por la SGJ, en el sistema de información Valoricemos
3. Mediante el reporte REC5 se valida periódicamente por parte del grupo de reclamaciones  la iniciación del trámite de notificación 
4.  A través del sistema Valoricemos en el módulo ICDS se realiza seguimiento validando que  tenga la actividad de citación, igualmente se  verifica en el sistema de Gestión Documental ORFEO que la entrega haya sido efectiva. </t>
  </si>
  <si>
    <t>1.  Instructivo  IN-VF-29 CONFUSIONES
2. Cualquier movimiento queda registrado en el sistema valoricemos
3. Parametrización en el sistema valoricemos para realizar la figura de confusión, como el requerimiento de que el predio debió ser adquirido por el IDU antes de la fecha de exigibilidad de la deuda
4. El trámite solo se realiza a solicitud por escrito y en el sistema orfeo, de las áreas encargadas de adquirir predios o áreas jurídicas</t>
  </si>
  <si>
    <t>1.  Intructivo IN-VF-28 COMPENSACIONES
2. Parametrización del sistema Valoricemos para que el valor de la contirbución no se pueda eliminar o modificar.
3. Para realizar la compensación el predio debe estar con estado de cartera activo y con estado de gestión ejecutoriado</t>
  </si>
  <si>
    <t xml:space="preserve">1. El sistema Valoricemos  no permite que se modifique el valor de la deuda en el CDA.
2. Las revisiones tecnicas del CDA por parte de la STOP, las realiza un profesional, luego un revisor y por último  el coordinador que aprueba y genera el CDA. 
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t>
  </si>
  <si>
    <t xml:space="preserve"> 
 1.  El abogado sustanciador verifica en Valoricemos los CDA´S y sus correspondientes soportes a fin de realizar el estudio de títulos y proyectar el correspondiente Mandamiento de pago (MP)
2. Revisión del mandamiento de pago por parte del abogado revisor
3. Validación y firma del mandamiento de pago por parte del abogado ejecutor
</t>
  </si>
  <si>
    <t xml:space="preserve">1. Verificación del acto administrativo por parte del abogado sustanciador,  validación por el revisor y la firma del ejecutor. 
2. Adicionalmente  se tiene una segunda instancia por parte del Subdirector </t>
  </si>
  <si>
    <t xml:space="preserve">1. Se tiene restringida la administración de la información para el control de la misma, con autorizaciones y permisos en el manejo de las bases de datos que remite la STTR. 
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
</t>
  </si>
  <si>
    <t xml:space="preserve">1. Todas las actividades realizadas en el proceso de cobro ordinario se hacen través del sistema de información Valoricemos de forma individual y masiva
2. Se ejecutan controles de calidad de la información, de modo que no presenten diferencias en la liquidación de la contribución de valorización. 
3. Revisión detallada de la base de datos de los contribuyentes por parte del grupo de liquidación y facturación y por el gruo de persuasivo 
4. El Sistema de Información Valoricemos se encuentra parametrizado para que  el valor de la deuda actual de los predios en las diferentes etapas de cobro, no pueda ser modificado 
5. Las modificaciones diferentes a la actualización muensual de la deuda, quedan documentadas en el histórico del estado de cuenta dentro del sistema Valoricemos
6. El sistema valoricemos no permite eliminar movimientos previamente ejcutados en el estado de cuenta de lo predios, se deben hacer mediante un movimiento crédito o débito, dependiendo de la actuación solicitada
7. Se da cumplimiento a lo establecido en el procedimiento PR-VF-14 COBRO ORDINARIO Y PERSUASIVO 
</t>
  </si>
  <si>
    <r>
      <t xml:space="preserve">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
</t>
    </r>
    <r>
      <rPr>
        <strike/>
        <sz val="10"/>
        <color theme="1"/>
        <rFont val="Arial"/>
        <family val="2"/>
      </rPr>
      <t/>
    </r>
  </si>
  <si>
    <t>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t>
  </si>
  <si>
    <t xml:space="preserve">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
</t>
  </si>
  <si>
    <t xml:space="preserve">1. Identificación del ususario quedando la impronta de quíen genera el CECTN (paz y salvo) en el sistema valoricemos.
2.Traza de las formas utilizadas en el sistema valoricemos para la validación del predio  *Utilización del bloque de homologación con el fin de validadar todos los acuerdos de valorización
3. Activación de alertas en el aplicativo VALORICEMOS de la expedición de paz y salvos.
4. Revisión períodica de una muestra representativa de los paz y salvos emitidos, para verificar que todo se realice según los parámetros establecidos.
5. Promulgación por todos los canales de comunicación de las políticas de antisoborno establecidas por la entidad
</t>
  </si>
  <si>
    <t xml:space="preserve"> 
1.  El abogado sustanciador verifica en Valoricemos los CDA´S y sus correspondientes soportes a fin de realizar el estudio de títulos y proyectar el correspondiente Mandamiento de pago (MP)
2. Revisión del mandamiento de pago por parte del abogado revisor
3. Validación y firma del mandamiento de pago por parte del abogado ejecutor
</t>
  </si>
  <si>
    <t>Un Colaborador del UDU solicita o recibe dádivas de un Tercero  para que atienda o se comunique de forma directa con los Grandes Contribuyentes  y realizar un trámite especifico según conveniencia.</t>
  </si>
  <si>
    <t xml:space="preserve">1. La respuesta a solicitudes de los contribuyentes son verificados por los asesores jurídicos del proceso previa validación de antecedentes y en el sistema. 
2. En los oficios de respuesta a solicitudes de los contribuyentes se incluyó la información de los canales de denuncia en busca de prevenir, detectar  y enfrentar el soborno, ante posibles solicitudes indebidas por los colaboradores 
</t>
  </si>
  <si>
    <t>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t>
  </si>
  <si>
    <t>1. Manual de gestión documental
2. Procedimiento PR-DO-02 GESTIÓN TRAMITE DE COMUNICACIONES OFICIALES ENVIADAS EXTERNAS.
3. Verificación en registros de Orfeo.</t>
  </si>
  <si>
    <t>1. Cláusula de confidencialidad para el proveedor del servicio de archivo.
2 Manual de seguridad de la información.
3. Circular IDU 21 de 2020.</t>
  </si>
  <si>
    <t>1. Manual de Gestión Documental.
2. Procedimiento de consulta y préstamo.
3. Registros de préstamo, en físico y en los software de gestión documental.</t>
  </si>
  <si>
    <t>1. Manual de Gestión Documental.
2. Procedimiento de consulta y préstamo.
3. Registros de préstamo, en físico y en los software de gestión documental.
4. FO-PE-20 - Compromiso de Integridad, Transparencia y Confidencialidad
5. FOPE33 - Formato Consentimiento Informado SGAS</t>
  </si>
  <si>
    <t>1. Manual de Gestión Documental.
2. Procedimiento de reconstrucción de archivos.
3. Registros de préstamo, en físico y en los sotware de gestión documental.</t>
  </si>
  <si>
    <t>1. Manual de Gestión Documental.
2. Procedimiento de reconstrucción de expedientes
3. Registros de préstamo, en físico y en los software de gestión documental.
4. FO-PE-20 - Compromiso de Integridad, Transparencia y Confidencialidad
5. FOPE33 - Formato Consentimiento Informado SGAS</t>
  </si>
  <si>
    <t>1. Cláusula de confidencialidad para el proveedor del servicio de archivo.
2. Manual de seguridad de la información.
3. Circular IDU 21 de 2020.</t>
  </si>
  <si>
    <t>Un Colaborador del IDU solicita o recibe una dádiva o una comisión para recibir la comunicación fuera del horario establecido en el Manual de Gestión Documental.</t>
  </si>
  <si>
    <t>Debilitamiento de la cultura del IDU hacia el logro de las metas planteadas</t>
  </si>
  <si>
    <t xml:space="preserve">1. Manual de gestión documental
2. Resolución que establece la jornada laboral de la Entidad. 
3. Registro en Orfeo y radicado.
4. Contrato de outsourcing de mensajería.
</t>
  </si>
  <si>
    <t>Un Tercero o Proveedor ofrece o entrega una dádiva o una comisión a un Colaborador del IDU, para que le reciban la comunicación fuera del horario establecido en el Manual de Gestión Documental.</t>
  </si>
  <si>
    <t>Tercero (Contratistas externos - Proveedor)</t>
  </si>
  <si>
    <t>1. Manual de gestión documental
2. Resolución que establece la jornada laboral de la Entidad.
3. Registro en Orfeo y radicado.
4. Contrato de outsourcing de mensajería.</t>
  </si>
  <si>
    <t>Tercero (Contratistas externos - Proveedor- contratista de mensajería)</t>
  </si>
  <si>
    <r>
      <t>Un Colaborador del IDU solicita y/o recibe una dádiva o una comisión para tramitar</t>
    </r>
    <r>
      <rPr>
        <strike/>
        <sz val="11"/>
        <rFont val="Arial"/>
        <family val="2"/>
      </rPr>
      <t xml:space="preserve"> remitir</t>
    </r>
    <r>
      <rPr>
        <sz val="11"/>
        <rFont val="Arial"/>
        <family val="2"/>
      </rPr>
      <t xml:space="preserve"> una comunicación y/o resolución, sin llenar los requisitos de forma del IDU</t>
    </r>
  </si>
  <si>
    <t>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</si>
  <si>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1. Cláusula de confidencialidad para el proveedor del servicio de archivo.
2. FO-PE-20 - Compromiso de Integridad, Transparencia y Confidencialidad
3. FOPE33 - Formato Consentimiento Informado SGAS
4. Manual de seguridad de la información.
5. Circular IDU 21 de 2020.</t>
  </si>
  <si>
    <t>Un tercero ofrece o entrega dadivas a un colaborador del IDU para que se adultere, sustraiga, hurte o manipule los archivos y documentos del IDU.</t>
  </si>
  <si>
    <t>Que un tercero ofrece o entrega dadivas a un Colaborador del IDU para que se adultere, sustraiga, hurte o manipule los archivos y documentos del IDU, en la reconstrucción de un expediente.</t>
  </si>
  <si>
    <t>Un colaborador del IDU solicita o recibe  dádivas divulgar información de resoluciones con nivel de confidencialidad Información Pública Clasificada o Infomación Pública Reservada, en pro de un beneficio propio o de un tercero  que afecte los intereses del IDU</t>
  </si>
  <si>
    <t xml:space="preserve">Deterioro de la reputación institucional que afecta su gobernanza.
</t>
  </si>
  <si>
    <t>1. Manual de funsiones y competencias laborales.
2.Registros que reposan en la hoja del vida del funcionario y/o exfuncionario.
3. Revisión y proyección de la certificación.
4. Revisión de la proyección de certificación por parte de un colaborador del IDU, diferente a quien proyecta el documento.
5. Revisión y firma del Subdirector Técnico de Recursos Humanos.</t>
  </si>
  <si>
    <t>Colaborador del IDU (Responsable del trámite de Seguridad Social)</t>
  </si>
  <si>
    <t xml:space="preserve">1. Revisión de la documentación de afiliación por parte de la Subdirectora Técnica de Recursos Humanos.
2. Divulgación masiva a través de canales institucionales de comunicación de la oferta y asesoría por parte de las entidades prestadoras de servicios de seguridad social.
3.. FO-PE-020 Compromiso de Integridad, Transparencia y Confidencialidad, para PSP  
</t>
  </si>
  <si>
    <t>Tercero (Empresa de seguridad social)</t>
  </si>
  <si>
    <t>Colaborador del  IDU (Responsable del trámite de Seguridad Social)</t>
  </si>
  <si>
    <t xml:space="preserve">1. Revisión de la documentación de afiliación por parte de la Subdirectora Técnica de Recursos Humanos.
2. Divulgación masiva a través de canales institucionales de comunicación de la oferta y asesoría por parte de las entidades prestadoras de servicios de seguridad social.
3. FO-PE-020 Compromiso de Integridad, Transparencia y Confidencialidad, para PSP  
</t>
  </si>
  <si>
    <t xml:space="preserve">1. Reporte e investigación del accidente.
2. Cámaras de seguridad instaladas en las sedes del Instituto.
3. FO-PE-020 Compromiso de Integridad, Transparencia y Confidencialidad, para PSP  
</t>
  </si>
  <si>
    <t>Tercero (Asesor ARL)</t>
  </si>
  <si>
    <t xml:space="preserve">1. Contratar directamente con la Caja de Compensación que presta servicios al IDU (lo anterior amparado en la normatividad vigente)
2. FO-PE-020 Compromiso de Integridad, Transparencia y Confidencialidad, para PSP  
</t>
  </si>
  <si>
    <t>Tercero (Oferente de servicios del programa sistema estímulos)</t>
  </si>
  <si>
    <t>Colaborador IDU (Responsable del proceso de contratación)</t>
  </si>
  <si>
    <t xml:space="preserve">1. Revisión por parte de la supervisión del contrato.
2. FO-PE-020 Compromiso de Integridad, Transparencia y Confidencialidad, para PSP  
</t>
  </si>
  <si>
    <t>El Colaborador del IDU solicite, ofrezca o reciba dádivas de un exfuncionario y/o funcionario para alterar las funciones, períodos laborados o factores salariales.</t>
  </si>
  <si>
    <t>Colaborador IDU (Responsable de elaborar las certificaciones laborales)</t>
  </si>
  <si>
    <r>
      <t xml:space="preserve">1. Manual de funsiones y competencias laborales.
2.Registros que reposan en la hoja del vida del funcionario y/o exfuncionario.
3. Revisión y proyección de la certificación.
4. Revisión de la proyección de certificación por parte de un colaborador del IDU, diferente a quien proyecta el documento.
5. Revisión y firma del Subdirector Técnico de Recursos Humanos.
6. FO-PE-020 Compromiso de Integridad, Transparencia y Confidencialidad, para PSP  
</t>
    </r>
    <r>
      <rPr>
        <sz val="11"/>
        <color rgb="FF000000"/>
        <rFont val="Arial"/>
        <family val="2"/>
      </rPr>
      <t/>
    </r>
  </si>
  <si>
    <t>Colaborador IDU (Responsable de capacitación)</t>
  </si>
  <si>
    <t xml:space="preserve">1. Adelantar la contratación a través de convenio interadministrativo con una universidad pública.
2. Estudios previos realizados con revisiones de acuerdo con la segregación de funciones
3. Presentar la ficha del proceso ante el Comité Precontractual para su aprobación.
4. FO-PE-020 Compromiso de Integridad, Transparencia y Confidencialidad, para PSP  
</t>
  </si>
  <si>
    <t xml:space="preserve">1. Adelantar la contratación a través de convenio interadministrativo con una universidad pública.
2. Estudios previos realizados con revisiones de acuerdo con la segregación de funciones
3. Presentar la ficha del proceso ante el Comité Precontractual para su aprobación.
</t>
  </si>
  <si>
    <t xml:space="preserve">Tercero (Oferente) </t>
  </si>
  <si>
    <t>Colaborador del IDU (Apoyo a la supervisión )</t>
  </si>
  <si>
    <t xml:space="preserve">1. Contrato
2. Cronograma de capacitaciones
3. Acta de ajustes a la programación de capacitaciones, cuando aplique,
4. Informe final del contrato
5. Segregación de funciones
6. FO-PE-020 Compromiso de Integridad, Transparencia y Confidencialidad, para PSP  </t>
  </si>
  <si>
    <t>Directivo del IDU (Supervisor)</t>
  </si>
  <si>
    <r>
      <t>1. Contrato
2. Cronograma de capacitaciones
3. Acta de ajustes a la programación de capacitaciones, cuando aplique,
4. Informe final del contrato
5. Segregación de funciones</t>
    </r>
    <r>
      <rPr>
        <sz val="11"/>
        <color rgb="FF000000"/>
        <rFont val="Arial"/>
        <family val="2"/>
      </rPr>
      <t/>
    </r>
  </si>
  <si>
    <t>Tercero (Contratista PIC)</t>
  </si>
  <si>
    <r>
      <t>1. . Contrato
2. Cronograma de capacitaciones
3. Acta de ajustes a la programación de capacitaciones, cuando aplique,
4. Informe final del contrato
5. Segregación de funciones</t>
    </r>
    <r>
      <rPr>
        <sz val="11"/>
        <color rgb="FF000000"/>
        <rFont val="Arial"/>
        <family val="2"/>
      </rPr>
      <t/>
    </r>
  </si>
  <si>
    <t>1. Ubicación de cámaras en lugares de atención presencial. 
2. Información de gratuidad de los trámites y servicios en el SUIT 
3. Guía de trámites y servicios.</t>
  </si>
  <si>
    <t>1. Información de gratuidad de los trámites y servicios en el SUIT 
2. Guía de trámites y servicios.</t>
  </si>
  <si>
    <t>1. Procedimiento de Recepción y Atención requerimientos del Defensor del Ciudadano.
2. Información de gratuidad de los trámites y servicios en el SUIT.</t>
  </si>
  <si>
    <t>1. Control y seguimiento ciudadano durante la ejecución del Plan. 
2. Estados de aprobaciones y verificaciones por parte de la interventoría y contratista.</t>
  </si>
  <si>
    <t>1. La interventoría funge como actor de aprobación y revisión a cada uno de los informes y documentos a aprobar.
2. Manual de supervisión e interventoría</t>
  </si>
  <si>
    <t>1.  Aprobación de hojas de vida por parte del gestor social
2. Lista de chequeo y verificación de los requerimientos de personal mínimo
3. El contrato
4. Manual de supervisión e interventoría</t>
  </si>
  <si>
    <t>Afectaciones en la ejecución de la obra donde se verifiquen incumplimiento de las acciones.</t>
  </si>
  <si>
    <t>1. Contrato
2. Manual de supervisión e interventoría
3. Oficio de ORFEO aprobando los informes - segregación de funciones
4. Comites de Seguimiento del Grupo de Gestión y Participación.</t>
  </si>
  <si>
    <t xml:space="preserve">1. Solicitud de formalizar los requerimientos de información. En el sistema ORFEO 
2. Trazabilidad de las solcitudes de información y respuesta a los actores políticos.
3. Publicación agenda Directivos
</t>
  </si>
  <si>
    <t>Un Colaborador del IDU solicita o acepta dadivas de representantes políticos para acceder a información  reservada de la Entidad</t>
  </si>
  <si>
    <t xml:space="preserve">1. Solicitud de formalizar los requerimientos de información. En el sistema ORFEO 
2. Trazabilidad de las solcitudes de información y respuesta a los actores políticos.
3. Publicación agenda Directivos
</t>
  </si>
  <si>
    <t>El Colaborador IDU que recepciona el requerimiento ciudadano solicite o reciba dádivas a un ciudadano, para agiizar la respuesta de su requerimiento o para que éste salga a favor del solicitante.</t>
  </si>
  <si>
    <t>Colaborador del IDU (Atiende canales)</t>
  </si>
  <si>
    <t xml:space="preserve">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t>
  </si>
  <si>
    <t xml:space="preserve">Un Colaborador del IDU, solicita o reciba dádivas al ciudadano que presentó el requerimiento, para revocar dicha solicitud. </t>
  </si>
  <si>
    <r>
      <t xml:space="preserve">Que el ciudadano que presento el requerimiento  ofrezca o entrega dadivas a </t>
    </r>
    <r>
      <rPr>
        <strike/>
        <sz val="11"/>
        <rFont val="Arial"/>
        <family val="2"/>
      </rPr>
      <t>de</t>
    </r>
    <r>
      <rPr>
        <sz val="11"/>
        <rFont val="Arial"/>
        <family val="2"/>
      </rPr>
      <t xml:space="preserve"> un Colaborador del IDU, para no realizar el envio de información adicional al Defensor de la Ciudadania, desistiendo así de la continuidad del requerimiento.</t>
    </r>
  </si>
  <si>
    <t xml:space="preserve">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t>
  </si>
  <si>
    <t xml:space="preserve">Un colaborador IDU responsables de ejecutar el plan de participación ciudadana solicitan o reciben dadivas a un grupo de personas para, tener supuesta evidencia de la ejecución y cumplimiento del plan. </t>
  </si>
  <si>
    <t xml:space="preserve">Un Tercero ofrece o entrega dadivas a los colaboradores del IDU  respondables de ejecutar el plan de participación ciudadana, para tener supuesta evidencia de la aplicación y total cumplimiento del plan de participción ciudadana. </t>
  </si>
  <si>
    <r>
      <t xml:space="preserve">Un Tercero integrante del comité social ofrece o entrega dádivas a </t>
    </r>
    <r>
      <rPr>
        <strike/>
        <sz val="11"/>
        <rFont val="Arial"/>
        <family val="2"/>
      </rPr>
      <t xml:space="preserve"> </t>
    </r>
    <r>
      <rPr>
        <sz val="11"/>
        <rFont val="Arial"/>
        <family val="2"/>
      </rPr>
      <t xml:space="preserve">un Colaborador del IDU, para obtener cierto reconocimiento o beneficio en el proyecto a ejecutar.  </t>
    </r>
  </si>
  <si>
    <t>Un Colaborador del IDU solicita o recibe dádivas de un integrante del comité social con el falso pretexto de obtener algún reconocimiento o beneficio en el proyecto a ejecutar</t>
  </si>
  <si>
    <t xml:space="preserve">Un ciudadano  ofrece o entrega dádivas a un colaborador del IDU para apoyar el proyecto y no oponerse o mostrar resistencia en su ejecución. </t>
  </si>
  <si>
    <t>El Colaborador del IDU, profesional social de la OTC, solicita o recibe un dádiva para alterar u omitir información de los informes sobre la gestión social ejecutada en los proyectos.</t>
  </si>
  <si>
    <t>Colaborador IDU (Profesional Social OTC)</t>
  </si>
  <si>
    <t xml:space="preserve">Un Colaborador del IDU solicita o reciba una dádiva de un contratista de obra para aceptarle para que acepte profesionales sociales del proyecto sin que éstos cumplan los requisitos mínimos o que acepte la suplantación de un profesional.  </t>
  </si>
  <si>
    <r>
      <t xml:space="preserve">Afectar la credibilidad y el buen nombre del IDU frente a la ciudadania
</t>
    </r>
    <r>
      <rPr>
        <strike/>
        <sz val="11"/>
        <rFont val="Arial"/>
        <family val="2"/>
      </rPr>
      <t xml:space="preserve">
</t>
    </r>
  </si>
  <si>
    <t xml:space="preserve">1. La interventoría funge como actor de aprobación y revisión a cada uno de los informes y documentos a aprobar.
2. Manual de supervisión e interventoría
3. Seguimiento periódico adelantado por la Dirección General frente a los componentes del proyecto. </t>
  </si>
  <si>
    <t>La Interventoría ofrezca o entregue a un Colaborador del IDU de la OTC, dádivas para que acepte los informes presentados sin el cumplimiento de los requisitos y/u omitiendo información con el fin de emitir el concepto de aprobación.</t>
  </si>
  <si>
    <t>Un Colaborador de la OTC solicita o reciba dádivas de un interventor para que acepte los informes presentados , sin el cumplimiento de los requisitos y/u omitiendo información con el fin de emitir el concepto de aprobación.</t>
  </si>
  <si>
    <t>Que un colaborador del IDU responsable de revisar y cargar la información al sistema ZIPA, relacionada con el avance del contrato, solicite una dádiva al contratista o interventor, a cambio de omitir o modificar dicha revisión o cargue.</t>
  </si>
  <si>
    <t>1. Publicidad y transparencia en la información cargada en ZIPA.
2. Trazabilidad de los ajustes a la información para monitorear cambios en la información</t>
  </si>
  <si>
    <t>Tercero (Interventor o Contratista)</t>
  </si>
  <si>
    <t>Que un colaborador de la  OAP del IDU solicita dádivas del contratista o interventor, para alterar la información que se reporta en el ZIPA</t>
  </si>
  <si>
    <t>Un contratista o interventor ofrece o promete dádivas al colaborador de la OAP del IDU, para que altere la información que se reporta en el ZIPA</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</si>
  <si>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Resolución de Delegación 
</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</si>
  <si>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8. FO-PE-20 - Compromiso de Integridad, Transparencia y Confidencialidad
9. FO-PE-33 - Formato Consentimiento Informado SGAS
</t>
  </si>
  <si>
    <t xml:space="preserve">Reducción de capacidad institucional para responder a las necesidades de la ciudad en lo relacionado con infraestructura para la movilidad y espacio público.
</t>
  </si>
  <si>
    <r>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t>
    </r>
    <r>
      <rPr>
        <strike/>
        <sz val="11"/>
        <rFont val="Arial"/>
        <family val="2"/>
      </rPr>
      <t/>
    </r>
  </si>
  <si>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Resoluciones de Delegación
7. Segregación de funciones para la supervisión del convenio.
8. Comité Coordinador (ESP)
</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</si>
  <si>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t>
  </si>
  <si>
    <t>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</si>
  <si>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Resoluciones de Delegación
7. Segregación de funciones para la supervisión del convenio a suscribir.
8. Mesas de reunión o de trabajo
9. Oficios de radicación  con la propuestas de convenio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</si>
  <si>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Revisión de los proyectos definidos en el PDD (matriz proyectos PDD)
6. Oficio de respuesta a revisión propuesta del proyecto
7.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</si>
  <si>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t>
  </si>
  <si>
    <t xml:space="preserve">1. MG-GI-01-Manual de Intervención de Urbanizadores y/o Terceros vigente.
2. Actos administrativos emitidos por las Entidades Distritales Competentes.
3. Resoluciones de Delegación
4. Memorando de recomendación de suscripción del convenio o acuerdo.
5. Estudios Previos
</t>
  </si>
  <si>
    <t xml:space="preserve">1. Evaluación propuestas de APP
2. Directiva 004 Junio 18 de 2019 - Alcalde Mayor
3. Acto Administrativo
4. Propuesta de APP presentada al IDU por el Originador
5. Comité Distrital de APP
6. Formato FO-PE-20 - Compromiso de Integridad, Transparencia y Confidencialidad
7. Formato FO-PE-33 - Formato Consentimiento Informado SGAS
</t>
  </si>
  <si>
    <t xml:space="preserve">1. Evaluación propuestas de APP
2. Directiva 004 Junio 18 de 2019 - Alcalde Mayor
3. Acto Administrativo
4. Propuesta de APP presentada al IDU por el Originador
5. Resoluciones de Delegación
6. Comité Distrital de APP
</t>
  </si>
  <si>
    <r>
      <t xml:space="preserve">1. Evaluación propuestas de APP
2. Directiva 004 Junio 18 de 2019 - Alcalde Mayor
3. Acto Administrativo
4. Propuesta de APP presentada al IDU por el Originador
5. Comité Distrital de APP
</t>
    </r>
    <r>
      <rPr>
        <strike/>
        <sz val="11"/>
        <rFont val="Arial"/>
        <family val="2"/>
      </rPr>
      <t/>
    </r>
  </si>
  <si>
    <r>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t>
    </r>
    <r>
      <rPr>
        <strike/>
        <sz val="11"/>
        <rFont val="Arial"/>
        <family val="2"/>
      </rPr>
      <t/>
    </r>
  </si>
  <si>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Resoluciones de Delegación
6. Segregación de funciones para la supervisión del convenio.
</t>
  </si>
  <si>
    <r>
      <t xml:space="preserve">1. Convenios Suscritos con Transmilenio
2. IN-IN-02-Solicitud de CDP-CRP y autorización de  pago a Transmilenio vigente
3. Resoluciones de Delegación
4. Segregación de funciones para la supervisión del convenio.
5. Comité IDU- Transmilenio
</t>
    </r>
    <r>
      <rPr>
        <strike/>
        <sz val="11"/>
        <rFont val="Arial"/>
        <family val="2"/>
      </rPr>
      <t/>
    </r>
  </si>
  <si>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t>
  </si>
  <si>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</si>
  <si>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Resoluciones de Delegación
6. Formato FOPE20 - Compromiso de Integridad, Transparencia y Confidencialidad
7. Oficio de respuesta a revisión propuesta del proyecto
8. Comités de seguimiento interno por el líder del proceso</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</si>
  <si>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9. Formato FOPE20 - Compromiso de Integridad, Transparencia y Confidencialidad
10. Formato FOPE33 - Formato Consentimiento Informado SGAS</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</si>
  <si>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Formato FO-PE-20 Compromiso de Integridad, Transparencia y Confidencialidad
6. 2Formato FO-PE-33 Formato Consentimiento Informado SGAS
7. Revisión de los proyectos definidos en el PDD (matriz proyectos PDD)
8. Oficio de respuesta a revisión propuesta del proyecto
9. Comités de seguimiento interno por el líder del proceso</t>
  </si>
  <si>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Segregación de funciones para la supervisión del convenio.
6. Formato FO-PE-20 Compromiso de Integridad, Transparencia y Confidencialidad
7. Formato FO-PE-33 Formato Consentimiento Informado SGAS
</t>
  </si>
  <si>
    <t xml:space="preserve">1. Convenios Suscritos con Transmilenio
2. IN-IN-02-Solicitud de CDP-CRP y autorización de  pago a Transmilenio vigente
3. Segregación de funciones para la supervisión del convenio.
4. Comité IDU- Transmilenio
5. Formato FO-PE-20 Compromiso de Integridad, Transparencia y Confidencialidad
6. Formato FO-PE-33 Formato Consentimiento Informado SGAS
</t>
  </si>
  <si>
    <t>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FnO-PE-20 Compromiso de Integridad, Transparencia y Confidencialidad
7. Formato FO-PE-33Formato Consentimiento Informado SGAS</t>
  </si>
  <si>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t>
  </si>
  <si>
    <t>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t>
  </si>
  <si>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</si>
  <si>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FO-PE-20 Compromiso de Integridad, Transparencia y Confidencialidad
7. Formato FO-PE-33 Consentimiento Informado SGAS</t>
  </si>
  <si>
    <r>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r>
    <r>
      <rPr>
        <strike/>
        <sz val="10"/>
        <color theme="8"/>
        <rFont val="Arial"/>
        <family val="2"/>
      </rPr>
      <t/>
    </r>
  </si>
  <si>
    <r>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t>
    </r>
    <r>
      <rPr>
        <strike/>
        <sz val="11"/>
        <rFont val="Arial"/>
        <family val="2"/>
      </rPr>
      <t xml:space="preserve">
</t>
    </r>
  </si>
  <si>
    <t xml:space="preserve">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</si>
  <si>
    <t xml:space="preserve">1. Actos administrativos emitidos por las Entidades Distritales Competentes.
2. MG-GI-01-Manual de Intervención de Urbanizadores y/o Terceros vigente
3. Seguimiento Plataforma Bochica y de Urbanizadores
SIGIDU
</t>
  </si>
  <si>
    <t>1. Actos administrativos emitidos por las Entidades Distritales Competentes.
2. MG-GI-01-Manual de Intervención de Urbanizadores y/o Terceros vigente
3. Seguimiento Plataforma Bochica y de Urbanizadores
SIGIDU
4. Formato FO-PE-20 Compromiso de Integridad, Transparencia y Confidencialidad
5. Formato FO-PE-33 Consentimiento Informado SGAS</t>
  </si>
  <si>
    <t>Tercero (Funcionario de 
ESP y/u otro)</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</si>
  <si>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</si>
  <si>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Formato FO-PE-20 - Compromiso de Integridad, Transparencia y Confidencialidad
9. Formato FO-PE-33 - Formato Consentimiento Informado SGAS</t>
  </si>
  <si>
    <t>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t>
  </si>
  <si>
    <t>Tercero (Funcionario de 
Entidad)</t>
  </si>
  <si>
    <t xml:space="preserve">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t>
  </si>
  <si>
    <t>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</si>
  <si>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Tercero (Originador )</t>
  </si>
  <si>
    <t>Tercero (Funcionario de Transmilenio)</t>
  </si>
  <si>
    <r>
      <t>1. Convenios Suscritos con Transmilenio
2. IN-IN-02-Solicitud de CDP-CRP y autorización de  pago a Transmilenio vigente
3. Resoluciones de Delegación</t>
    </r>
    <r>
      <rPr>
        <strike/>
        <sz val="11"/>
        <rFont val="Arial"/>
        <family val="2"/>
      </rPr>
      <t xml:space="preserve">
</t>
    </r>
    <r>
      <rPr>
        <sz val="11"/>
        <rFont val="Arial"/>
        <family val="2"/>
      </rPr>
      <t xml:space="preserve">4. Segregación de funciones para la supervisión del convenio.
5. Comité IDU- Transmilenio
</t>
    </r>
  </si>
  <si>
    <t>El Directivo de la Oficina de Control Disciplinario solicita una dadiva o comisión al  exfuncionario sancionado con el fin de  NO  REMITIR LA DOCUMENTACIÓN  A LA DG PARA QUE ELABORE EL PROYECTO DE RESOLUCIÓN DE EJECUCIÓN, afectando los intereses del IDU</t>
  </si>
  <si>
    <t>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t>
  </si>
  <si>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t>
  </si>
  <si>
    <t xml:space="preserve">
Colaborador IDU (OCI)</t>
  </si>
  <si>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t>
  </si>
  <si>
    <t>Directivo del IDU (Jefe de la OCI)</t>
  </si>
  <si>
    <t>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t>
  </si>
  <si>
    <t>Tercero (Exfuncionario sancionado)</t>
  </si>
  <si>
    <t>La revisión de la base de datos de ejecución de la sanción se realizó en el mes de marzo del 2021.
Durante el periodo se diligenció la planilla de ingreso de personal externo teniendo en cuenta la modalidad de trabajo en casa
El riesgo continua junto con sus controles. No se presentan modificaciones. No se Evidencia de materialización del riesgo</t>
  </si>
  <si>
    <t>Un Colaborador del IDU de la Oficina de Control Disciplinario solicita una dadiva o comisión al  exfuncionario sancionado con el fin de  NO  REMITIR LA DOCUMENTACIÓN  A LA DG PARA QUE ELABORE EL PROYECTO DE RESOLUCIÓN DE EJECUCIÓN, afectando los intereses del IDU</t>
  </si>
  <si>
    <t xml:space="preserve">Un exfuncionario sancionado ofrece o entrega a un Colaborador IDU de la Oficina de Control Disciplinario una dadiva o comisión para  no COMUNICAR LA SANCION DISCIPLINARIA A LA PROCURADURÍA GENERAL DE LA NACIÓN Y A LA PERSONERÍA DE BOGOTÁ y/o ORGANISMO CORRESPONDIENTE. </t>
  </si>
  <si>
    <t xml:space="preserve">Un Colaborador IDU de la Oficina de Control Disciplinario solicita una dadiva o comisión al  exfuncionario sancionado para  no  COMUNICAR LA SANCION DISCIPLINARIA A LA PROCURADURÍA GENERAL DE LA NACIÓN Y A LA PERSONERÍA DE BOGOTÁ y/o ORGANISMO CORRESPONDIENTE. </t>
  </si>
  <si>
    <r>
      <t>Colaborador del IDU</t>
    </r>
    <r>
      <rPr>
        <sz val="11"/>
        <color rgb="FFFF0000"/>
        <rFont val="Arial"/>
        <family val="2"/>
      </rPr>
      <t/>
    </r>
  </si>
  <si>
    <t>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t>
  </si>
  <si>
    <t>Colaborador IDU (Abogado sustanciador OCD)</t>
  </si>
  <si>
    <t>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t>
  </si>
  <si>
    <t>Durante el periodo se revisaron los proyectos de las decisiones proferidas por los abogados sustanciadores a la Jefe OCD.
Permanece el riesgo junto con sus controles. No se evidencia materialización.</t>
  </si>
  <si>
    <t>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t>
  </si>
  <si>
    <t xml:space="preserve">
Colaborador IDU (OCD)
Antes Jefe OCD</t>
  </si>
  <si>
    <t>Directivo IDU (DTE)</t>
  </si>
  <si>
    <t>Colaborador IDU (Encargado del Estudio de Mercado)</t>
  </si>
  <si>
    <t>Tercero (Firma Cotizante)</t>
  </si>
  <si>
    <t>Colaborador IDU (Encargado de la revisión de estándares geográficos)</t>
  </si>
  <si>
    <t>1. Memorando de solicitud de revisión de estándar geográfico de planos archivos en formato digital. 
2. Aplicación de la Guía GU-IC-06 Guía de entrega de productos en formato digital de proyectos realizados en la infraestructura de los sistemas de movilidad y espacio público el documento que haga sus veces.
3. Actas de realización de mesas de trabajo de seguimiento de revisión, con la asistencia de todos los actores de proceso (Contratista, interventor, apoyo a la supervisión y profesional que revisa el estándar).</t>
  </si>
  <si>
    <t>1. Solicitud de inscripción o renovación en el directorio de proveedores.
2. creación de expediente único por solicitante en el sistema de gestión documental (Orfeo).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5. Actualización del Visor del directorio publicado en la página Web.</t>
  </si>
  <si>
    <t>1.  Memorando de solicitud de Ajustes o Inclusión de nuevos precios.
2.  Análisis de Mercado, (Estudio técnico y estadístico)
3. Memorando de Respuesta de inclusión de precios.</t>
  </si>
  <si>
    <t xml:space="preserve">Un Directivo del IDU solicita o recibe una dádiva o una comisión para lograr que en comité de conciliacion se decida en beneficio de un tercero </t>
  </si>
  <si>
    <t xml:space="preserve">1. Reglamento del Comité
2. Actas de Comité a cargo de la Secretaría del Comité 
3. Fichas de análisis de los casos presentados en el comité
4. Políticas de prevención del daño antijurídico
</t>
  </si>
  <si>
    <t>1. Proceso de Selección de apoderados.
2. Documento aprobado por el Comité de defensa que determina los Criterios para la contratación de apoderados externos.
3. Revisión periodica de los procesos por parte del jefe del área encargada.
4. Control de proceso a través del aplicativo SIPROJ</t>
  </si>
  <si>
    <t>1. Proceso de Selección de apoderados.
2. Revisión periodica de los procesos por parte del jefe del área encargada.
3. Documento aprobado por el Comité de defensa que determina los Criterios para la contratación de apoderados externos.
4. Revisión periodica de los procesos por parte del jefe del área encargada.
5. Control de proceso a través del aplicativo SIPROJ</t>
  </si>
  <si>
    <t xml:space="preserve">Un contratista o un tercero ofrece y/o entrega a un colaboprador del IDU una dádiva o comisión para lograr que en comité de conciliacion se decida en beneficio de un tercero </t>
  </si>
  <si>
    <t>1. Reglamento del Comité
2. Actas de Comité a cargo de la Secretaría del Comité 
3. Fichas de análisis de los casos presentados en el comité
4. Políticas de prevención del daño antijurídico</t>
  </si>
  <si>
    <t xml:space="preserve">Un Colaborador del IDU solicita o recibe una dádiva o una comisión para lograr que en comité de conciliacion se decida en beneficio de un tercero </t>
  </si>
  <si>
    <t>Colaborador IDU (Quienes presentan la ficha de análisis al comité)</t>
  </si>
  <si>
    <t xml:space="preserve">Un contratista o un tercero ofrece y/o entrega a un Colaborador del IDU una dádiva o comisión para elaborar pronunciamiento técnico y remitir respuesta en benefico de un tercero </t>
  </si>
  <si>
    <r>
      <t xml:space="preserve">1. Proceso de Selección de apoderados.
2. Acta mesa de trabajo con todas las áreas involucradas.
3. Solicitud  de concepto a los asesores externos.
4. Segregación de funciones para la proyección, revisión y firma de los actos administrativos
</t>
    </r>
    <r>
      <rPr>
        <strike/>
        <sz val="11"/>
        <rFont val="Arial"/>
        <family val="2"/>
      </rPr>
      <t/>
    </r>
  </si>
  <si>
    <t xml:space="preserve">Un Colaborador del IDU solicita una dádiva o una comisión para elaborar pronunciamiento técnico y remitir respuesta en benefico de un tercero </t>
  </si>
  <si>
    <r>
      <t xml:space="preserve">1. Proceso de Selección de apoderados.
2. Acta mesa de trabajo con todas las áreas involucradas.
3. Solicitud  de concepto a los asesores externos.
4. Segregación de funciones para la proyección, revisión y firma de los actos administrativos
5. Políticas de prevención del daño antijurídico
</t>
    </r>
    <r>
      <rPr>
        <strike/>
        <sz val="11"/>
        <rFont val="Arial"/>
        <family val="2"/>
      </rPr>
      <t/>
    </r>
  </si>
  <si>
    <t>Un Colaborador del IDU que ejerza la defensa de la entidad  solicita una dádiva o una comisión para no cumplir o impedir con una defensa técnica adecuada en desarrollo del proceso en cualquiera de sus etapas</t>
  </si>
  <si>
    <t>Colaborador IDU (Abogado a cargo)</t>
  </si>
  <si>
    <t xml:space="preserve">Un tercero ofrece y/o entrega a un Colaborador del IDU  una dádiva o comisión para asignar apoderado en benefico de un tercero. </t>
  </si>
  <si>
    <t>1. Proceso de Selección de apoderados.
2. Documento aprobado por el Comité de defensa que determina los Criterios para la contratación de apoderados externos.
3. Revisión periodica de los procesos por parte del jefe del área encargada.
4. Revisión periodica de los procesos por parte del jefe del área encargada.
5. Control de proceso a través del aplicativo SIPROJ</t>
  </si>
  <si>
    <t xml:space="preserve">Un Directivo del IDU solicita una dádiva o una comisión para asignar apoderado en benefico de un tercero. </t>
  </si>
  <si>
    <t>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la modificación presupuestal.
5. Comunicación oficial donde se informa el rechazo de la modificación presupuestal</t>
  </si>
  <si>
    <t>INDICE</t>
  </si>
  <si>
    <t>El Colaborador del IDU solicita o reciba una dadiva de un tercero para afectar el valor de un contrato, que en el caso de no contar con los recursos, la necesidad se deba cubrir con una solicitud de modificación presupuestal (previamente avalada por el ordenador del gasto).</t>
  </si>
  <si>
    <t>Colaborador - IDU</t>
  </si>
  <si>
    <r>
      <t xml:space="preserve">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t>
    </r>
    <r>
      <rPr>
        <sz val="11"/>
        <color theme="1"/>
        <rFont val="Arial"/>
        <family val="2"/>
      </rPr>
      <t>la modificación presupuestal.
5. Comunicación oficial donde se informa el rechazo de la modificación presupuestal</t>
    </r>
  </si>
  <si>
    <t>SOLUCIÓN POR CONCEPTO DE CONFUSIONES</t>
  </si>
  <si>
    <t>Un Tercero ofrezca o entregue dádivas a un colaborador del IDU para ser atendido y realizar un trámite especifico según conveniencia.</t>
  </si>
  <si>
    <t>Tercero ( Gran Contribuyente)</t>
  </si>
  <si>
    <t xml:space="preserve">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
2. Los canales de atención se han fortalecido informando la iniciativa de la entidad en prevenir, detectar y enfrentar el soborno con el objetivo de desincentivar las posibles propuestas a los colaboradores.  </t>
  </si>
  <si>
    <t xml:space="preserve">Colaborador IDU (Apoyo a la Supervisión
</t>
  </si>
  <si>
    <t xml:space="preserve">
Tercero (Propietario y/u otras tenencias</t>
  </si>
  <si>
    <t>Durante el periodo de seguimiento se mantuvieron los controles establecidos con el propósito de evitar que terceros intervengan en la estructuración de los procesos.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</si>
  <si>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las mesas de trabajo en el procesos de estructuración de procesos contractuales</t>
  </si>
  <si>
    <t>Durante el periodo de seguimiento se mantuvieron los controles establecidos con el propósito de evitar que terceros intervengan en modificaciones a través de adendas para favorecer a terceros.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</si>
  <si>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t>
  </si>
  <si>
    <t>Durante el periodo de seguimiento se mantuvieron los controles establecidos con el propósito de evitar la terminación anormal de un procesos sin las justificaciones requeridas. Igualmente no se tuvo conocimiento sobre materialización de posibles hecho de soborno</t>
  </si>
  <si>
    <t>Durante el periodo de seguimiento se mantuvieron los controles establecidos con el propósito de identificar precios artificialmente bajos en cada uno de los procesos y solicitar las aclaraciones pertinentes. Igualmente no se tuvo conocimiento sobre materialización de posibles hecho de soborno</t>
  </si>
  <si>
    <t>Durante el periodo de seguimiento se mantuvieron los controles establecidos con el propósito de evitar que terceros intervengan en la verificación de los requisitos de evaluación.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</si>
  <si>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de los códigos de los colaboradores de la DTPS</t>
  </si>
  <si>
    <t>Durante el periodo de seguimiento se mantuvieron los controles establecidos con el propósito de evitar que terceros intervengan en la verificación de los requisitos de evaluación o en la respuesta a observaciones.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</si>
  <si>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la base de datos de control.</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</si>
  <si>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mesas de trabajo.</t>
  </si>
  <si>
    <t>Durante el periodo de seguimiento se mantuvieron los controles establecidos con el propósito de evitar que terceros intervengan en modificaciones a los pliegos de condiciones para favorecer a terceros. Igualmente no se tuvo conocimiento sobre materialización de posibles hecho de soborno</t>
  </si>
  <si>
    <t>Durante el periodo de seguimiento se mantuvieron los controles establecidos con el propósito de evitar que terceros intervengan en la adjudicación a favor de terceros.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</si>
  <si>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los códigos del colaborador asignado</t>
  </si>
  <si>
    <t>Durante el periodo de seguimiento se mantuvieron los controles establecidos y se incluyo el control a través del formato FO-GC-21, con el fin de realizar la verificación de la autenticidad de las polizas.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</si>
  <si>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 y el validación de garantias.</t>
  </si>
  <si>
    <t>Se valida el monitoreo de 1a Línea de Defensa sin evidencias de eventos materializados.
De otra parte se considera necesario tener disponibles las evidencias de los controles para la Auditoria externa que se realizará en el próximo mes, en especial las revisones del abogado designado.</t>
  </si>
  <si>
    <t>Se valida el monitoreo de 1a Línea de Defensa sin evidencias de eventos materializados.
De otra parte se considera necesario tener disponibles las evidencias de los controles para la Auditoria externa que se realizará en el próximo mes en especial revisión de abogado designado.</t>
  </si>
  <si>
    <t>Durante el periodo de seguimiento se mantuvieron los controles establecidos con el propósito de evitar que terceros interpongan sus intereses en el acta de liquidación.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</si>
  <si>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 aprobación por parte del supervisor y las revisones internas</t>
  </si>
  <si>
    <t>Durante el periodo de seguimiento se mantuvieron los controles establecidos con el propósito de evitar que terceros interpongan sus intereses en las solicitudes de modificaciones contractuales radicadas en la DTGC.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</si>
  <si>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la aprobación por parte del abogado supervisor y las revisones internas</t>
  </si>
  <si>
    <t>Se valida el monitoreo de 1a Línea de Defensa sin evidencias de eventos materializados.
De otra parte se considera necesario tener disponibles las evidencias de los controles para la Auditoria externa que se realizará en el próximo mes, en especial las revisones internas</t>
  </si>
  <si>
    <t>Durante el periodo de seguimiento se mantuvieron los controles establecidos con el propósito de llevar a cabo el proceso sancionatorio con el fin de evitar que terceros interpongan sus intereses y dilaten el proceso sancionatorio. Igualmente no se tuvo conocimiento sobre materialización de posibles hecho de soborno</t>
  </si>
  <si>
    <t>Se valida el monitoreo de 1a Línea de Defensa sin evidencias de eventos materializados.
De otra parte se considera necesario tener disponibles las evidencias de los controles para la Auditoria externa que se realizará en el próximo mes, en especial Revisión que realiza la DTGC por parte del grupo de sancionatorios  y las revisones internas</t>
  </si>
  <si>
    <t xml:space="preserve">No se identificaron casos asociados que condujeran a la materialización del riesgo. Desde el formato del censo se incluyó comunicación al ciudadano objeto del proceso indicando la política de cero tolerancial al soborno y a la corrupción. </t>
  </si>
  <si>
    <t>Se valida la efectividad de los controles en vista de la no materialización de eventos de soborno. Se recomienda mantaner disponibles la evidencias cada control para la auditoria externa.  En especial  Tablero de control de cada proyecto</t>
  </si>
  <si>
    <t xml:space="preserve">No se identificaron casos asociados que condujeran a la materialización del riesgo. Desde el formato del censo se incluyó comunicación al ciudadano objeto del proceso indicando la política de cero tolerancial al soborno y a la corrupción. 
En el marco del proceso de contratación se adelantó prueba poligrafa a colaboradores para minimizar situaciones de exposición que pudieran identificarse desde esta prueba. </t>
  </si>
  <si>
    <t xml:space="preserve">Si bien se dio recibo a comunicación de un ciudadano, radicado con orfeo 20215260845122 al cual se dio respuesta con radicado 20213251381091, instaurando ante las instancias correspondientes las denuncias a lugar. 
Teniendo en cuenta la presunción de este tipo de actividades sobre un proceso en vigencia desde el año 2019, no se tipifica como materialización del riesgo. </t>
  </si>
  <si>
    <t>Se atienden los controles establecidos, no se ha hecho práctica de pollígrafo a la Directora Técnica de Predios</t>
  </si>
  <si>
    <t>Se valida la efectividad de los controles en vista de la no materialización de eventos de soborno. Se recomienda mantaner disponibles la evidencias cada control para la auditoria externa.  En especial  Validación con Visto bueno de cada uno de los articuladores de los proyectos en el acto administrativo de reconocimientos económicos. y Revisión y firma del acto administrativo de reconocimiento económico por parte de la DT de Predios.</t>
  </si>
  <si>
    <t>No se han verificado dentro de la gestión del componente inmobiliario este tipo de situaciones. 
Se ha dado aplicación a los controles y los contratistas vinculados han suscrito los compromisos de intetridad, transparencia y confidencialidad</t>
  </si>
  <si>
    <t>No se ha verificado la materialización de los riesgos dentro de la gestión del componente inmobiliario este tipo de situaciones. 
Se ha dado aplicación a los controles aplicados a este riesgo</t>
  </si>
  <si>
    <t xml:space="preserve">No se ha verificado la materialización de los riesgos. Se atienden los controles establecidos dentro del proceso de restablecimiento de condiciones. </t>
  </si>
  <si>
    <t xml:space="preserve">No se ha verificado la materialización de los riesgos. Se atienden los controles establecidos dentro del componente de administración predial </t>
  </si>
  <si>
    <t>Se valida la efectividad de los controles en vista de la no materialización de eventos de soborno. Se recomienda mantaner disponibles la evidencias cada control para la auditoria externa.  En especial  estudio de mercado para establecer el presupuesto del proceso a contratar y os estudios previos del proceso de contratación.</t>
  </si>
  <si>
    <t>Se valida la efectividad de los controles en vista de la no materialización de eventos de soborno. Se recomienda mantaner disponibles la evidencias cada control para la auditoria externa.  En especial  infrome técnico recibido por la Entidad valuadora por parte del Articulador de Avalúos y Proyección de documento de venta ajustado a las condiciones económicas que refiera el avalúo</t>
  </si>
  <si>
    <t>Se valida la efectividad de los controles en vista de la no materialización de eventos de soborno. Se recomienda mantaner disponibles la evidencias cada control para la auditoria externa.  En especial  Informes de Interventoría y  Informe de seguimiento rendido por el apoyo a la supervisión del contrato de interventoría.</t>
  </si>
  <si>
    <t>Se valida la efectividad de los controles en vista de la no materialización de eventos de soborno. Se recomienda mantaner disponibles la evidencias cada control para la auditoria externa.  En especial  Oficio de respuesta a través del ORFEO</t>
  </si>
  <si>
    <t>Se valida la efectividad de los controles en vista de la no materialización de eventos de soborno. Se recomienda mantaner disponibles la evidencias cada control para la auditoria externa.  En especial  Solicitud de suscripción de comodato o el instrumento contractual determinado por la Ley,  radicada en el ORFEO y os estudios previos requeridos</t>
  </si>
  <si>
    <t>Se valida la efectividad de los controles en vista de la no materialización de eventos de soborno. Se recomienda mantaner disponibles la evidencias cada control para la auditoria externa.  En especial  Solicitud de suscripción de comodato o el instrumento contractual determinado por la Ley,  radicada en el ORFEO y los estudios previos requeridos</t>
  </si>
  <si>
    <t>Se valida la efectividad de los controles en vista de la no materialización de eventos de soborno. Se recomienda mantaner disponibles la evidencias cada control para la auditoria externa.  En especial  Informe de venta de predios que se presenta al Comité de Gestión Y Desempeño y  Elaboración de los Estudios previos para la venta de predios autorizados</t>
  </si>
  <si>
    <t>Se valida la efectividad de los controles en vista de la no materialización de eventos de soborno. Se recomienda mantaner disponibles la evidencias cada control para la auditoria externa.  En especial  Informe de venta de predios que se presenta al Comité de Gestión Y Desempeño y  Elaboración de los Estudios previos para la venta de predios autorizados y Acta del Comité de Gestión y Desempeño donde se aprueba la venta de predios</t>
  </si>
  <si>
    <t xml:space="preserve">Se reporta situación frente a pagos de un rt del proyecto Guayacanes, el cual  fue notificado ante las instancias correspondientes para inicio de las actuaciones disciplinarias a lugar </t>
  </si>
  <si>
    <t>Se valida la efectividad de los controles en vista de la no materialización de eventos de soborno. Se recomienda mantaner disponibles la evidencias cada control para la auditoria externa.  En especial  Contrato de promesa de compraventa y Acta del Comité de Gestión y Desempeño donde se aprueba la venta de predios</t>
  </si>
  <si>
    <t xml:space="preserve">No se ha verificado la materialización de los riesgos. Se atienden los controles establecidos dentro del proceso de adquisición predial </t>
  </si>
  <si>
    <t>Se reporta situación frente a pagos de un rt del proyecto Guayacanes, el cual  fue notificado ante las instancias correspondientes para inicio de los procesos disciplinarios</t>
  </si>
  <si>
    <t>Se valida la efectividad de los controles en vista de la no materialización de eventos de soborno. Se recomienda mantaner disponibles la evidencias cada control para la auditoria externa.  En especial  Reuniones con Catastro Distrital para identificar rutas de gestión de los procesos valuatorios y responsables y  alertas a la comunidad sobre estas situaciones, mediante volantes.</t>
  </si>
  <si>
    <t xml:space="preserve">Se valida la efectividad de los controles en vista de la no materialización de eventos de soborno. Se recomienda mantaner disponibles la evidencias cada control para la auditoria externa.   </t>
  </si>
  <si>
    <t>Se valida la efectividad de los controles en vista de la no materialización de eventos de soborno. Se recomienda mantaner disponibles la evidencias cada control para la auditoria externa.  En especial las actas Reuniones de seguimiento por parte del Director Técnico de Predios</t>
  </si>
  <si>
    <t>Se valida la efectividad de los controles en vista de la no materialización de eventos de soborno. Se recomienda mantaner disponibles la evidencias cada control para la auditoria externa.  En especial las  auto de practica de pruebas y En el evento de recaer el recurso sobre el valor del avalúo se remite a la Unidad Administrativa de Catastro Distrital para lo pertinente</t>
  </si>
  <si>
    <t>Se valida la efectividad de los controles en vista de la no materialización de eventos de soborno. Se recomienda mantaner disponibles la evidencias cada control para la auditoria externa.  En especial las  auto de practica de pruebas y En el evento de recaer el recurso sobre el valor del avalúo se remite a la Unidad Administrativa de Catastro Distrital para lo pertinente y Acto administrativo que resuleve el recurso de reposición con los vb de segregación de funciones</t>
  </si>
  <si>
    <t>Se ajusta el código del Procedimiento Ejecución de Proyectos de Construcción de Infraestructura Vial y Espacio Público.
Se mantienen los demás controles existentes para el período monitoreado
No se ha evidenciado la materialización del riesgo en el período monitoreado</t>
  </si>
  <si>
    <t>Se valida la efectividad de los controles en vista de la no materialización de eventos de soborno. Se recomienda mantaner disponibles la evidencias cada control para la auditoria externa.</t>
  </si>
  <si>
    <t>Se mantienen los controles existentes para el período monitoreado
No se ha evidenciado la materialización del riesgo en el período monitoreado</t>
  </si>
  <si>
    <t>Se ajusta la redacción del posible hecho de soborno incluyendo "del personal mínimo y demás personal necesario"
Se mantienen los controles existentes para el período monitoreado
No se ha evidenciado la materialización del riesgo en el período monitoreado</t>
  </si>
  <si>
    <t>Se ajusta la redacción del posible hecho de soborno incluyendo "del personal mínimo y demás personal necesario"
Se ajusta el código del Procedimiento Ejecución de Proyectos de Construcción de Infraestructura Vial y Espacio Público.
Se mantienen los demás controles existentes para el período monitoreado
No se ha evidenciado la materialización del riesgo en el período monitoreado</t>
  </si>
  <si>
    <t>Se valida la efectividad de los controles en vista de la no materialización de eventos de soborno. Se recomienda mantaner disponibles la evidencias cada control para la auditoria externa. En especial los informes mensuales de interventoria</t>
  </si>
  <si>
    <t xml:space="preserve">Se valida la efectividad de los controles en vista de la no materialización de eventos de soborno. Se recomienda mantaner disponibles la evidencias cada control para la auditoria externa.  </t>
  </si>
  <si>
    <t>Se valida la efectividad de los controles en vista de la no materialización de eventos de soborno. Se recomienda mantaner disponibles la evidencias cada control para la auditoria externa. En especial los Registros en la bitácora.</t>
  </si>
  <si>
    <t>Se valida la efectividad de los controles en vista de la no materialización de eventos de soborno. Se recomienda mantaner disponibles la evidencias cada control para la auditoria externa. En especial las Actas de Seguimiento e inspección de campo.</t>
  </si>
  <si>
    <t>Se valida la efectividad de los controles en vista de la no materialización de eventos de soborno. Se recomienda mantaner disponibles la evidencias cada control para la auditoria externa. En especial las Actas de seguimiento en el IDU y Comités de obra.</t>
  </si>
  <si>
    <t>Se valida la efectividad de los controles en vista de la no materialización de eventos de soborno. Se recomienda mantaner disponibles la evidencias cada control para la auditoria externa. En especial las Lista de chequeo para la objeción o no de los APU no previstos en contratos de obra.</t>
  </si>
  <si>
    <t>Se valida la efectividad de los controles en vista de la no materialización de eventos de soborno. Se recomienda mantaner disponibles la evidencias cada control para la auditoria externa. En especial las Informes mensuales  y bitácora de obra.</t>
  </si>
  <si>
    <t>Se elimina el control "Acta de Pago Anticipo" porque se incluyó en en el riesgo que hace referencia al Anticipo
Se ajusta el código del Procedimiento Ejecución de Proyectos de Construcción de Infraestructura Vial y Espacio Público.
Se mantienen los demás controles existentes para el período monitoreado
No se ha evidenciado la materialización del riesgo en el período monitoreado</t>
  </si>
  <si>
    <t>Se valida la efectividad de los controles en vista de la no materialización de eventos de soborno. Se recomienda mantaner disponibles la evidencias cada control para la auditoria externa. En especial las Actas de recibo parcial de obra y de pago de interventoría.</t>
  </si>
  <si>
    <t>Se valida la efectividad de los controles en vista de la no materialización de eventos de soborno. Se recomienda mantaner disponibles la evidencias cada control para la auditoria externa.  En especial Informes mensuales</t>
  </si>
  <si>
    <t>Se valida la efectividad de los controles en vista de la no materialización de eventos de soborno. Se recomienda mantaner disponibles la evidencias cada control para la auditoria externa.  En especial Acta de recibo de obra.</t>
  </si>
  <si>
    <t xml:space="preserve">Se valida la efectividad de los controles en vista de la no materialización de eventos de soborno. Se recomienda mantaner disponibles la evidencias cada control para la auditoria externa.   </t>
  </si>
  <si>
    <t>Se valida la efectividad de los controles en vista de la no materialización de eventos de soborno. Se recomienda mantaner disponibles la evidencias cada control para la auditoria externa.   En especial las actas de Recorridos de obra con la Autoridad Ambiental</t>
  </si>
  <si>
    <t xml:space="preserve">Se valida la efectividad de los controles en vista de la no materialización de eventos de soborno. Se recomienda mantaner disponibles la evidencias cada control para la auditoria externa.    </t>
  </si>
  <si>
    <t>Se valida la efectividad de los controles en vista de la no materialización de eventos de soborno. Se recomienda mantaner disponibles la evidencias cada control para la auditoria externa.   En especial las actas de Recorridos de obra.</t>
  </si>
  <si>
    <t>Se valida la efectividad de los controles en vista de la no materialización de eventos de soborno. Se recomienda mantaner disponibles la evidencias cada control para la auditoria externa.   En especial Informe de seguimiento a la garantía Única.</t>
  </si>
  <si>
    <t>Se valida la efectividad de los controles en vista de la no materialización de eventos de soborno. Se recomienda mantaner disponibles la evidencias cada control para la auditoria externa.   En especial Acta de liquidación de contratos.</t>
  </si>
  <si>
    <t>Se ajusta la redacción del posible hecho de soborno
Se mantienen los controles existentes para el período monitoreado
No se ha evidenciado la materialización del riesgo en el período monitoreado</t>
  </si>
  <si>
    <t>Se valida la efectividad de los controles en vista de la no materialización de eventos de soborno. Se recomienda mantaner disponibles la evidencias cada control para la auditoria externa.    En especial Seguimiento al contrato en el ZIPA</t>
  </si>
  <si>
    <t>Se valida la efectividad de los controles en vista de la no materialización de eventos de soborno. Se recomienda mantaner disponibles la evidencias cada control para la auditoria externa.    En especial Recorridos de obra.</t>
  </si>
  <si>
    <t>1. Todos los proyectos con un certificado de disponibilidad presupuestal CDP corrrespondiente. 
2. Se realizo la socialización del sistema de gestión antisoborno.</t>
  </si>
  <si>
    <t xml:space="preserve">Se valida la efectividad de los controles en vista de la no materialización de eventos de soborno. Se recomienda mantaner disponibles la evidencias cada control para la auditoria externa.     </t>
  </si>
  <si>
    <t xml:space="preserve">1. Todos los proyectos con un certificado de disponibilidad presupuestal CDP corrrespondiente. 
2. Se mantiene la "socialización de la implementación del sistema de gestión antisoborno"
3. Se revisa periodicamente la publicación de agendas del directivo del área.
</t>
  </si>
  <si>
    <t>1. Se mantiene la "socialización de la implementación del sistema de gestión antisoborno"
2. Se revisa periodicamente la publicación de agendas del directivo del área.</t>
  </si>
  <si>
    <t>1. Se mantiene la "socialización de la implementación del sistema de gestión antisoborno"
2. Se mantiene la suscripción de los formatos compormiso del SGAS.</t>
  </si>
  <si>
    <t xml:space="preserve">1. Se mantiene la "socialización de la implementación del sistema de gestión antisoborno"
</t>
  </si>
  <si>
    <t>1. Se mantiene la "socialización de la implementación del sistema de gestión antisoborno"
2.. Se mantiene la suscripción de los formatos compromiso del SGAS.</t>
  </si>
  <si>
    <t>1. Se mantiene la "socialización de la implementación del sistema de gestión antisoborno"
2. Se mantiene la suscripción del Suscripción del formato FOGC34 Pacto de excelencia y del formato FOPE-20 Compromiso de integridad, transparencia y confidencialidad</t>
  </si>
  <si>
    <t>1. Publicación agendas nivel directivo. Decreto 189 2020 directiva 05 de 2020.
2. Aplicación procedimiento PRD080 Cambio de Diseños en la etapa de Construcción. (presentación de informe de inviabilidad técnica por parte del constructor).</t>
  </si>
  <si>
    <t>1. Se mantiene la "socialización de la implementación del sistema de gestión antisoborno"
2. Se incluye la aplicación del procedimiento PRDP080 con la evidencia con la que se empieza a aplicar el procedimiento. El infome de inviabilidad técnica.</t>
  </si>
  <si>
    <t>1. Se mantiene la "socialización de la implementación del sistema de gestión antisoborno"
2. Se mantienen los formatos SGSA que suscriben los colaboradores IDU.
3. Se incluye la aplicación del procedimiento PRDP080 con la evidencia con la que se empieza a aplicar el procedimiento. El infome de inviabilidad técnica.</t>
  </si>
  <si>
    <t xml:space="preserve">1. Formato FO-DP-11 Lista de productos del proceso de Diseño de proyectos, que se aplica a los proyectos de diseño contratados. 
2. Se incluye el acta de recibo final y liquidación por cuanto alli se relaciona todos los productos con su respectivo radicados,  que fueron recibidos por el IDU y aprobados por la Interventoria. 
</t>
  </si>
  <si>
    <t>Se valida la efectividad de los controles en vista de la no materialización de eventos de soborno. Se recomienda mantaner disponibles la evidencias cada control para la auditoria externa.    En especial  Acta de recibo final y liquidación de Consultoria e Interventoria FO-DP-05 , con segregación de funciones</t>
  </si>
  <si>
    <t xml:space="preserve">1. Formato FO-DP-11 Lista de productos del proceso de Diseño de proyectos, que se aplica a los proyectos de diseño contratados. 
2. Se incluye el acta de recibo final y liquidación por cuanto alli se relaciona todos los productos con su respectivo radicados,  que fueron recibidos por el IDU y aprobados por la Interventoria. 
3. Se mantienen los formatos SGSA que suscriben los colaboradores IDU.
</t>
  </si>
  <si>
    <t xml:space="preserve">
1. Formato FO-DP-11 Lista de productos del proceso de Diseño de proyectos, que se aplica a los proyectos de diseño contratados. 
2. Se incluye el acta de recibo final y liquidación por cuanto alli se relaciona todos los productos con su respectivo radicados,  que fueron recibidos por el IDU y aprobados por la Interventoria. 
3. Se mantiene la suscripción del Suscripción del formato FOGC34 Pacto de excelencia y del formato FOPE-20 Compromiso de integridad, transparencia y confidencialidad
</t>
  </si>
  <si>
    <t>1. Se mantiene la "socialización de la implementación del sistema de gestión antisoborno" 
2. Formato FO-DP-11 Lista de productos del proceso de Diseño de proyectos, que se aplica a los proyectos de diseño contratados. 
3. Se incluyen el acta de comité de segimiento de los contratos o el acta de comite de la DTP.</t>
  </si>
  <si>
    <t>Se valida la efectividad de los controles en vista de la no materialización de eventos de soborno. Se recomienda mantaner disponibles la evidencias cada control para la auditoria externa.    En especial  Acta Comité Dirección Técnica de Proyectos o acta de comité de seguimiento al contrato.</t>
  </si>
  <si>
    <t xml:space="preserve">1. Se mantiene la "socialización de la implementación del sistema de gestión antisoborno"
2. Se mantienen los formatos SGSA que suscriben los colaboradores IDU.
3. Se incluye la aplicacióm del forma FODP11 lista de chequeo entregables de diseño.
4. Se incluye los comités de la DTP y seguimiento al contrato. </t>
  </si>
  <si>
    <t xml:space="preserve">1. Se mantiene la "socialización de la implementación del sistema de gestión antisoborno"
2. Se mantiene la suscripción del Suscripción del formato FOGC34 Pacto de excelencia y del formato FOPE-20 Compromiso de integridad, transparencia y confidencialidad.
3. Se incluye la aplicación del formato FODP11 lista de chequeo entregables de diseño.
4. Se incluye los comités de la Dirección técnica de proyectos o el comité de segumiento al contrato.
</t>
  </si>
  <si>
    <t xml:space="preserve">1. Se incluyen formato FODP11 lista de chequeo y entrega de productos de la etapa de Diseño de Proyectos.
2. Se efectuan comunicaciones a la interventoria sobre el estado del producto perodicamente.
3. Se incluye los comités de la Dirección técnica de proyectos o el comité de segumiento al contrato.
</t>
  </si>
  <si>
    <t>1. Se incluyen formato FODP11 lista de chequeo y entrega de productos de la etapa de Diseño de Proyectos.
2. Se efectuan comunicaciones a la interventoria sobre el estado del producto perodicamente.
3. Se incluye los comités de la Dirección técnica de proyectos o el comité de segumiento al contrato.
4. Se mantiene la suscripción del formato FOPE33  y del formato FOPE-20</t>
  </si>
  <si>
    <t>1. Se incluyen formato FODP11 lista de chequeo y entrega de productos de la etapa de Diseño de Proyectos.
2. Se efectuan comunicaciones a la interventoria sobre el estado del producto perodicamente.
3. Se incluye los comités de la Dirección técnica de proyectos o el comité de segumiento al contrato.
4. Se mantiene la suscripción del Suscripción del formato FOGC34 Pacto de excelencia y del formato FOPE-20 Compromiso de integridad, transparencia y confidencialidad</t>
  </si>
  <si>
    <t xml:space="preserve">1. Realizar oficio de justificación de la adición o prorroga dirigido al ordenador del gasto
2. Aplicación del Procedimiento PR-GC-14 "Modificación y Cesión de Contratos estatales"
3. Realizar el Memorando solicitando VB a la Dirección General para tramitar la modificación contractual cuando aplique (Circular 70-2020)
</t>
  </si>
  <si>
    <t>Se valida la efectividad de los controles en vista de la no materialización de eventos de soborno. Se recomienda mantaner disponibles la evidencias cada control para la auditoria externa.    En especial  Acta o Memorando solicitando VB a la Dirección General para tramitar la modificación contractual cuando aplique (Circular 70-2020)</t>
  </si>
  <si>
    <t xml:space="preserve">1. Realizar oficio de justificación de la adición o prorroga dirigido al ordenador del gasto
2. Aplicación del Procedimiento PR-GC-14 "Modificación y Cesión de Contratos estatales"
3. Realizar el Memorando solicitando VB a la Dirección General para tramitar la modificación contractual cuando aplique (Circular 70-2020)
4. Se mantiene la suscripción del Suscripción del formato FOPE33  y del formato FOPE-20
</t>
  </si>
  <si>
    <t xml:space="preserve">1. Realizar oficio de justificación de la adición o prorroga dirigido al ordenador del gasto
2. Aplicación del Procedimiento PR-GC-14 "Modificación y Cesión de Contratos estatales"
3. Realizar el Memorando solicitando VB a la Dirección General para tramitar la modificación contractual cuando aplique (Circular 70-2020)
4. Se mantiene la suscripción del Suscripción del formato FOGC34 Pacto de excelencia y del formato FOPE-20 Compromiso de integridad, transparencia y confidencialidad
</t>
  </si>
  <si>
    <t xml:space="preserve">
1. Verificación y aplicación de la forma de pago del contrato.
2. Aplicación de la Guía de pago a terceros
3. Diligenciamiento del cuadro de seguimiento financiero (segregación de funciones)
4. Informe Semanal  de interventoría</t>
  </si>
  <si>
    <t>Se valida la efectividad de los controles en vista de la no materialización de eventos de soborno. Se recomienda mantaner disponibles la evidencias cada control para la auditoria externa.    En especial Cuadro de seguimiento financiero (segregación de funciones)</t>
  </si>
  <si>
    <t xml:space="preserve">1. Verificación y aplicación de la forma de pago del contrato.
2. Aplicación de la Guía de pago a terceros
3. Diligenciamiento del cuadro de seguimiento financiero (segregación de funciones)
4. Informe Semanal  de interventoría
5 y 6. Se mantiene la suscripción del Suscripción del formato FOPE33  y del formato FOPE-20
</t>
  </si>
  <si>
    <t xml:space="preserve">1. Verificación y aplicación de la forma de pago del contrato.
2. Aplicación de la Guía de pago a terceros
3. Diligenciamiento del cuadro de seguimiento financiero (segregación de funciones)
4. Informe Semanal  de interventoría
5. Se mantiene la suscripción del Suscripción del formato FOGC34 Pacto de excelencia y del formato FOPE-20 Compromiso de integridad, transparencia y confidencialidad
</t>
  </si>
  <si>
    <t xml:space="preserve">1. Aplicación procedimiento PRD080 Cambio de Diseños en la etapa de Construcción. (presentación de informe de inviabilidad técnica por parte del constructor).
2. Publicación agendas nivel directivo. Decreto 189 2020 directiva 05 de 2020.
</t>
  </si>
  <si>
    <t>1 y 2. Se mantiene la suscripción del Suscripción del formato FOPE33  y del formato FOPE-20
3. Aplicación procedimiento PRD080 Cambio de Diseños en la etapa de Construcción. (presentación de informe de inviabilidad técnica por parte del constructor).</t>
  </si>
  <si>
    <t>1  Se mantiene la suscripción del Suscripción del formato FOGC34 Pacto de excelencia y del formato FOPE-20 Compromiso de integridad, transparencia y confidencialidad
2. Aplicación procedimiento PRD080 Cambio de Diseños en la etapa de Construcción. (presentación de informe de inviabilidad técnica por parte del constructor).</t>
  </si>
  <si>
    <t>» Los controles se mantienen, no se presentan ajustes para el período evaluado.
» No se presento materialización del riesgo en el período monitoreado.</t>
  </si>
  <si>
    <t>Se valida la efectividad de los controles en vista de la no materialización de eventos de soborno. Se recomienda mantaner disponibles la evidencias cada control para la auditoria externa.  En especial lInforme de Inspección aprobado por el Director Técnico, el cual es remitido a la DTE y DTP. y  La priorización para el mantenimiento y/o reforzamiento de los puentes de acuerdo con la segregación de funciones esta a cargo de la DTE y DTP.</t>
  </si>
  <si>
    <t>» Se acepta el perfil de Directivo IDU.
» Los controles se mantienen, no se presentan ajustes para el período evaluado.
» No se presento materialización del riesgo en el período monitoreado.</t>
  </si>
  <si>
    <t xml:space="preserve">Se valida la efectividad de los controles en vista de la no materialización de eventos de soborno. Se recomienda mantaner disponibles la evidencias cada control para la auditoria externa.  En especial Oficio desde el aplicativo Orfeo al solicitante, indicando el valor de la retribución económica y el Acto Administrativo firmado se halla una cláusula que establece el valor de la retribución. </t>
  </si>
  <si>
    <t>Se valida la efectividad de los controles en vista de la no materialización de eventos de soborno. Se recomienda mantaner disponibles la evidencias cada control para la auditoria externa.  En especial En el acto administrativo en las obligaciones se establece la entrega del espacio público en iguales o mejores condiciones.</t>
  </si>
  <si>
    <t>Se valida la efectividad de los controles en vista de la no materialización de eventos de soborno. Se recomienda mantaner disponibles la evidencias cada control para la auditoria externa.  En especial Oficio al solicitante a través del aplicativo Orfeo, informando el valor de la retribución económica.</t>
  </si>
  <si>
    <t xml:space="preserve">Se valida la efectividad de los controles en vista de la no materialización de eventos de soborno. Se recomienda mantaner disponibles la evidencias cada control para la auditoria externa.  En especial El Acto Administrativo es revisado por los profesionales jurídicos, previa aprobación y firma del Director Técnico, lo cual esta establecido en el procedimiento PR-CI-10  en su numeral 8.17., revisión de la minuta de contrato o acto administrativo. </t>
  </si>
  <si>
    <t>Se valida la efectividad de los controles en vista de la no materialización de eventos de soborno. Se recomienda mantaner disponibles la evidencias cada control para la auditoria externa.  En especial acto administrativo se establece que se debe entregar el espacio público en las mismas o mejores condiciones.</t>
  </si>
  <si>
    <t>Se valida la efectividad de los controles en vista de la no materialización de eventos de soborno. Se recomienda mantaner disponibles la evidencias cada control para la auditoria externa.   En especial la Aprobación y firma del acto administrativo por parte del Director Técnico</t>
  </si>
  <si>
    <t>Se valida la efectividad de los controles en vista de la no materialización de eventos de soborno. Se recomienda mantaner disponibles la evidencias cada control para la auditoria externa.   En especial  La Resolución que otorga, niega y/o desiste la licencia de excavación es un formato preestablecido, que de presentar modificaciones deberá ser validado por los actores del proceso y el Director Técnico.</t>
  </si>
  <si>
    <t>Se valida la efectividad de los controles en vista de la no materialización de eventos de soborno. Se recomienda mantaner disponibles la evidencias cada control para la auditoria externa.   En especial El registro fotográfico de la visita de seguimiento es cargado en el aplicativo Bochica.</t>
  </si>
  <si>
    <t>Se valida la efectividad de los controles en vista de la no materialización de eventos de soborno. Se recomienda mantaner disponibles la evidencias cada control para la auditoria externa.   En especial El resultado de la evaluación se comunica por oficio IDU, radicado en el aplicativo ORFEO con firma del Director Técnico.</t>
  </si>
  <si>
    <t xml:space="preserve">Se valida la efectividad de los controles en vista de la no materialización de eventos de soborno. Se recomienda mantaner disponibles la evidencias cada control para la auditoria externa.   En especial Los daños identificados se ingresan al aplicativo (tiene controles de usuario) para generar el informe de visita, que finalmente es revisado y aprobado por el Coordinador Técnico. </t>
  </si>
  <si>
    <t xml:space="preserve">
Fueron ejecutados los controles durante el periodo evaluado.
No se presento materialización del riesgo durante dicho periodo.
Se mantienen los controles ya determinados.
</t>
  </si>
  <si>
    <t>Se valida la efectividad de los controles en vista de la no materialización de eventos de soborno. Se recomienda mantaner disponibles la evidencias cada control para la auditoria externa.  En especial las actas de  Comités de seguimiento al contrato</t>
  </si>
  <si>
    <t>Se valida la efectividad de los controles en vista de la no materialización de eventos de soborno. Se recomienda mantaner disponibles la evidencias cada control para la auditoria externa.  En especial las actas de inicio con segregación de funciones  Contratista, interventor, supervisor de apoyo,  subdirectores y hasta el ordenador del gasto.</t>
  </si>
  <si>
    <t>Se valida la efectividad de los controles en vista de la no materialización de eventos de soborno. Se recomienda mantaner disponibles la evidencias cada control para la auditoria externa.  En especial las actas Comités de seguimiento al contrato y las Inspecciones visuales en recorridos de obra</t>
  </si>
  <si>
    <t>Se valida la efectividad de los controles en vista de la no materialización de eventos de soborno. Se recomienda mantaner disponibles la evidencias cada control para la auditoria externa.  En especial las Lista de chequeo de objeción o no objeción de precios no previstos.</t>
  </si>
  <si>
    <t>Se valida la efectividad de los controles en vista de la no materialización de eventos de soborno. Se recomienda mantaner disponibles la evidencias cada control para la auditoria externa.  En especial las Lista de chequeo de objeción o no objeción de precios no previstos y Suscrpción de modificatorio para incorporar precios no previstos</t>
  </si>
  <si>
    <t>Se valida la efectividad de los controles en vista de la no materialización de eventos de soborno. Se recomienda mantaner disponibles la evidencias cada control para la auditoria externa.  En especial lInformes mensuales de interventoría y Inspecciones visuales mediante recorridos por parte de la supervisión</t>
  </si>
  <si>
    <t>Se valida la efectividad de los controles en vista de la no materialización de eventos de soborno. Se recomienda mantaner disponibles la evidencias cada control para la auditoria externa.  En especialVerificación mensual por parte del área financiera sobre consignación de rendimientos de anticipos.</t>
  </si>
  <si>
    <t>Se valida la efectividad de los controles en vista de la no materialización de eventos de soborno. Se recomienda mantaner disponibles la evidencias cada control para la auditoria externa.  En especial trámite  en varias dependencias de la entidad el cual se encuentra debidamente regulado por el aplicativo SIGPAGOS asociado a STONE,</t>
  </si>
  <si>
    <t>Se valida la efectividad de los controles en vista de la no materialización de eventos de soborno. Se recomienda mantaner disponibles la evidencias cada control para la auditoria externa.  En especial las actas Comites de seguimiento a liquidaciones   tanto internos como con los actores externos</t>
  </si>
  <si>
    <t>Se valida la efectividad de los controles en vista de la no materialización de eventos de soborno. Se recomienda mantaner disponibles la evidencias cada control para la auditoria externa.  En especial Acta de Liquidación  que controla los contenidos o requisitos que debe cumplir el documento y que son verificados por quienes suscriben el mismo</t>
  </si>
  <si>
    <t>Se valida la efectividad de los controles en vista de la no materialización de eventos de soborno. Se recomienda mantaner disponibles la evidencias cada control para la auditoria externa.  En especial Comité técnico del área semanal y de la DTAF, quicenal. Revisan todo los aspectos del área y acta de Comité técnico del área semanal y de la DTAF, quicenal. Revisan todo los aspectos del área.</t>
  </si>
  <si>
    <t>Se valida la efectividad de los controles en vista de la no materialización de eventos de soborno. Se recomienda mantaner disponibles la evidencias cada control para la auditoria externa.  En especial Comité técnico del área y de la DTAF, quincenalmente revisa todo los aspectos del área y actas de Mesa de control de cambios semanal.</t>
  </si>
  <si>
    <t>Se valida la efectividad de los controles en vista de la no materialización de eventos de soborno. Se recomienda mantaner disponibles la evidencias cada control para la auditoria externa.  En especialComité técnico del área y de la DTAF, quincenalmente revisa todo los aspectos del área.</t>
  </si>
  <si>
    <t>Se valida la efectividad de los controles en vista de la no materialización de eventos de soborno. Se recomienda mantaner disponibles la evidencias cada control para la auditoria externa.   En especial cComité técnico del área y de la DTAF, semanalmente revisa todo los aspectos del área.</t>
  </si>
  <si>
    <t>Se valida la efectividad de los controles en vista de la no materialización de eventos de soborno. Se recomienda mantaner disponibles la evidencias cada control para la auditoria externa.   En especial Comité técnico del área y de la DTAF, semanalmente revisa todo los aspectos del área.</t>
  </si>
  <si>
    <t>No se realiza ninguna modificación o actualización para este posible hecho de soborno.
Los controles existentes son aplicados eficientemente, ayudando a prevenir los posibles riesgos de soborno.</t>
  </si>
  <si>
    <t>No se realiza ninguna modificación o actualización para este posible hecho de soborno.</t>
  </si>
  <si>
    <t xml:space="preserve">Se valida la efectividad de los controles en vista de la no materialización de eventos de soborno. Se recomienda mantaner disponibles la evidencias cada control para la auditoria externa.    En especial las actas de liquidacion de aplicación de embargos efectuada por el  abogado que aplico y Tesorero. </t>
  </si>
  <si>
    <t>Se valida la efectividad de los controles en vista de la no materialización de eventos de soborno. Se recomienda mantaner disponibles la evidencias cada control para la auditoria externa.    En especial las oficio de aprobación de la cesión de derechos económicos por parte de STTR y DTAF.</t>
  </si>
  <si>
    <t>Se valida la efectividad de los controles en vista de la no materialización de eventos de soborno. Se recomienda mantaner disponibles la evidencias cada control para la auditoria externa.    En especial  el Informe diario de tesoreria generado a partir del SIGE</t>
  </si>
  <si>
    <t>Se valida la efectividad de los controles en vista de la no materialización de eventos de soborno. Se recomienda mantaner disponibles la evidencias cada control para la auditoria externa.    En especial  Actas diarias de cada operación y Grabacion de videollamada del Comite  de Inversiones.</t>
  </si>
  <si>
    <t xml:space="preserve">Se valida la efectividad de los controles en vista de la no materialización de eventos de soborno. Se recomienda mantaner disponibles la evidencias cada control para la auditoria externa.    En especial  Realizar la gestión, necesaria ante el banco, luego de recibir una reclamación del contribuyente. </t>
  </si>
  <si>
    <t xml:space="preserve">Se valida la efectividad de los controles en vista de la no materialización de eventos de soborno. Se recomienda mantaner disponibles la evidencias cada control para la auditoria externa.    En especial   la gestión, necesaria ante el banco, luego de recibir una reclamación del contribuyente. </t>
  </si>
  <si>
    <t>Con el fin de precisar y mantener el hecho de soborno, se ajusta su redacción.
Los controles existentes son aplicados eficientemente, ayudando a prevenir los posibles riesgos de soborno.</t>
  </si>
  <si>
    <t>Se valida la efectividad de los controles en vista de la no materialización de eventos de soborno. Se recomienda mantaner disponibles la evidencias cada control para la auditoria externa.    En especial los Memorandos de autoriza0cion del Tesorero.</t>
  </si>
  <si>
    <t>Se valida la efectividad de los controles en vista de la no materialización de eventos de soborno. Se recomienda mantaner disponibles la evidencias cada control para la auditoria externa.    En especial los Memorandos correos de solictud y autorizacion de movientos bancarios.</t>
  </si>
  <si>
    <t xml:space="preserve">Se valida la efectividad de los controles en vista de la no materialización de eventos de soborno. Se recomienda mantaner disponibles la evidencias cada control para la auditoria externa.    En especial los Perfiles de usuario - preparador, autorizador dual y  Administrador. </t>
  </si>
  <si>
    <t>Se valida la efectividad de los controles en vista de la no materialización de eventos de soborno. Se recomienda mantaner disponibles la evidencias cada control para la auditoria externa.    En especial los Seguimientos y revisión de documentos soporte de la orden de pago.</t>
  </si>
  <si>
    <r>
      <t>* Se excluye el</t>
    </r>
    <r>
      <rPr>
        <b/>
        <sz val="10"/>
        <rFont val="Arial"/>
        <family val="2"/>
      </rPr>
      <t xml:space="preserve"> Control No. 2</t>
    </r>
    <r>
      <rPr>
        <sz val="10"/>
        <rFont val="Arial"/>
        <family val="2"/>
      </rPr>
      <t xml:space="preserve"> "Guia de Pago a Terceros". Ese tipo de trámite, no esta contemplado en la guia.
No se realiza ninguna modificación o actualización para este posible hecho de soborno.
Los controles existentes son aplicados eficientemente, ayudando a prevenir los posibles riesgos de soborno.</t>
    </r>
  </si>
  <si>
    <r>
      <t xml:space="preserve">
* Se excluye el </t>
    </r>
    <r>
      <rPr>
        <b/>
        <sz val="10"/>
        <rFont val="Arial"/>
        <family val="2"/>
      </rPr>
      <t>Control No. 2</t>
    </r>
    <r>
      <rPr>
        <sz val="10"/>
        <rFont val="Arial"/>
        <family val="2"/>
      </rPr>
      <t xml:space="preserve"> "Guia de Pago a Terceros". Ese tipo de trámite, no esta contemplado en la guia
</t>
    </r>
  </si>
  <si>
    <r>
      <t xml:space="preserve">* Se excluye el </t>
    </r>
    <r>
      <rPr>
        <b/>
        <sz val="10"/>
        <rFont val="Arial"/>
        <family val="2"/>
      </rPr>
      <t>Control No. 2</t>
    </r>
    <r>
      <rPr>
        <sz val="10"/>
        <rFont val="Arial"/>
        <family val="2"/>
      </rPr>
      <t xml:space="preserve"> "Guia de Pago a Terceros". Ese tipo de trámite, no esta contemplado en la guia</t>
    </r>
  </si>
  <si>
    <t>Se valida la efectividad de los controles en vista de la no materialización de eventos de soborno. Se recomienda mantaner disponibles la evidencias cada control para la auditoria externa.    En especial los  Revisión del Jefe de STPC y aprobación por DTAF.</t>
  </si>
  <si>
    <t>Se valida la efectividad de los controles en vista de la no materialización de eventos de soborno. Se recomienda mantaner disponibles la evidencias cada control para la auditoria externa.    En especial los  Revisión del Jefe de STPC y aprobación por DTAF y Revisión de los oficios y memorandos de incumplimientos a cobro coactivo.</t>
  </si>
  <si>
    <t>1. Se socializó el SGAS al grupo de preinversión de la DTP. 
2. Se esta dando cumplimiento al diligenciamiento de los formatos FO-FP-01 y FO-FP-02 de acuerdo a la etapa del proyecto. 
3. Se han desarrollado los comités de DTP.</t>
  </si>
  <si>
    <t xml:space="preserve"> Se valida la efectividad de los controles en vista de la no materialización de eventos de soborno. Se recomienda mantaner disponibles la evidencias cada control para la auditoria externa.   En especial las Acta Comité Dirección Técnica de Proyectos.</t>
  </si>
  <si>
    <t>1. Se socializó el SGAS al grupo de preinversión de la DTP. 
2. Aplicación del  Documento FOFP01 productos de estudios de prefactibilidad lista de chequeo y FO-FP-02 Lista de chequeo entrega de productos en etapa de factibilidad, según aplique. 
3. Se mantienen la suscripción de los formatos SGAS.
4. Se han desarrollado los comités de DTP</t>
  </si>
  <si>
    <t>1. Aplicación del  Documento FOFP01 productos de estudios de prefactibilidad lista de chequeo y FO-FP-02 Lista de chequeo entrega de productos en etapa de factibilidad, según aplique. 
2. Se han desarrollado los comités de DTP.</t>
  </si>
  <si>
    <t>1. Se socializó el SGAS al grupo de preinversión de la DTP. 
2 y 3. Aplicación del documento FOFP01 productos de estudios de prefactibilidad lista de chequeo y FO-FP-02 Lista de chequeo entrega de productos en etapa de factibilidad, según aplique. 
4. Se han desarrollado los comités de DTP.</t>
  </si>
  <si>
    <t>1.Se socializó el SGAS al grupo de preinversión de la DTP.
2 y 3. Aplicación del documento FOFP01 productos de estudios de prefactibilidad lista de chequeo y FO-FP-02 Lista de chequeo entrega de productos en etapa de factibilidad, según aplique.
4 y 5. Se mantiene la suscripción del formato FOPE33  y del formato FOPE-20
6. Se han desarrollado los comités de DTP.</t>
  </si>
  <si>
    <t xml:space="preserve">
1. Aplicación del documento FOFP01 productos de estudios de prefactibilidad lista de chequeo y FO-FP-02 Lista de chequeo entrega de productos en etapa de factibilidad, según aplique.
2. Se han desarrollado los comités de DTP.</t>
  </si>
  <si>
    <t>1. Se socializó el SGAS al grupo de preinversión de la DTP. 
2. Aplicación del documento FOFP01 productos de estudios de prefactibilidad lista de chequeo y FO-FP-02 Lista de chequeo entrega de productos en etapa de factibilidad, según aplique.
3. Se han desarrollado los comités de DTP.</t>
  </si>
  <si>
    <t xml:space="preserve">
1. Se socializó el SGAS al grupo de preinversión de la DTP. 
2. Aplicación del documento FOFP01 productos de estudios de prefactibilidad lista de chequeo y FO-FP-02 Lista de chequeo entrega de productos en etapa de factibilidad, según aplique.
3. Se mantiene la suscripción del formato FOPE-20.
</t>
  </si>
  <si>
    <t>1. Se socializó el SGAS al grupo de preinversión de la DTP. 
2. Aplicación del documento FOFP01 productos de estudios de prefactibilidad lista de chequeo y FO-FP-02 Lista de chequeo entrega de productos en etapa de factibilidad, según aplique.
3 y 4. Se mantiene la suscripción del formato FOPE-20. y del FO-PE-33.
5.Se han desarrollado los comités de DTP.</t>
  </si>
  <si>
    <t>1. Aplicación del documento FO-FP-02 Lista de chequeo entrega de productos en etapa de factibilidad.
2. Se han desarrollado los comités de DTP.
3.  Se aplica el acta de recibo final y liquidación de Consultoria e Interventoria FO-DP-05 , con segregación de funciones</t>
  </si>
  <si>
    <t xml:space="preserve"> Se valida la efectividad de los controles en vista de la no materialización de eventos de soborno. Se recomienda mantaner disponibles la evidencias cada control para la auditoria externa.   En especial las Acta Comité Dirección Técnica de Proyectos y Acta de recibo final y liquidación de Consultoria e Interventoria FO-DP-05 , con segregación de funciones.</t>
  </si>
  <si>
    <t>1. Se socializó el SGAS al grupo de preinversión de la DTP.
2. Aplicación del documento FO-FP-02 Lista de chequeo entrega de productos en etapa de factibilidad.
3 y 4. Se mantiene la suscripción del formato FOPE33  y del formato FOPE-20
5. Se han desarrollado los comités de DTP.
6.  Se aplica el acta de recibo final y liquidación de Consultoria e Interventoria FO-DP-05 , con segregación de funciones</t>
  </si>
  <si>
    <t>Se valida la efectividad de los controles en vista de la no materialización de eventos de soborno. Se recomienda mantaner disponibles la evidencias cada control para la auditoria externa.   En especial las Acta Comité Dirección Técnica de Proyectos y Acta de recibo final y liquidación de Consultoria e Interventoria FO-DP-05 , con segregación de funciones y Acta de recibo final y liquidación de Consultoria e Interventoria FO-DP-05 , con segregación de funciones</t>
  </si>
  <si>
    <t>1. Se incluye la socialización del sistema de gestión antisoborno.
2. Aplicación del documento FO-FP-02 Lista de chequeo entrega de productos en etapa de factibilidad.
3 y 4. Se mantiene la suscripción del formato FOGC34 Pacto de excelencia y se incluye del formato FOPE-20 Compromiso de integridad, transparencia y confidencialidad
5. Se han desarrollado los comités de DTP.</t>
  </si>
  <si>
    <t>1. Se incluye la socialización del sistema de gestión antisoborno.
2. Aplicación del documento FO-FP-02 Lista de chequeo entrega de productos en etapa de factibilidad.
3. Se han desarrollado los comités de DTP.</t>
  </si>
  <si>
    <t>Se valida la efectividad de los controles en vista de la no materialización de eventos de soborno. Se recomienda mantaner disponibles la evidencias cada control para la auditoria externa.   En especial las Acta Comité Dirección Técnica de Proyectos y Acta de recibo final y liquidación de Consultoria e Interventoria FO-DP-05 , con segregación de funciones.</t>
  </si>
  <si>
    <t>1. Se incluye la socialización del sistema de gestión antisoborno.
2. Aplicación del documento FO-FP-02 Lista de chequeo entrega de productos en etapa de factibilidad.
3 y 4. Se mantiene la suscripción del formato FOPE33 Consentimiento Informado y formato FOPE-20 Compromiso de integridad, transparencia y confidencialidad
5. Se han desarrollado los comités de DTP.</t>
  </si>
  <si>
    <t>Se valida la efectividad de los controles en vista de la no materialización de eventos de soborno. Se recomienda mantaner disponibles la evidencias cada control para la auditoria externa.   En especial las Acta de seguimiento a Comité donde se socializa el SGAS</t>
  </si>
  <si>
    <t>1. Se incluye la socialización del sistema de gestión antisoborno.
2. Se mantiene la suscripción del formato FO-GC-34 Pacto de excelencia 
3. Aplicación del documento FO-FP-02 Lista de chequeo entrega de productos en etapa de factibilidad.
4. Se han desarrollado los comités de DTP.</t>
  </si>
  <si>
    <t>Se valida la efectividad de los controles en vista de la no materialización de eventos de soborno. Se recomienda mantaner disponibles la evidencias cada control para la auditoria externa.   En especial las Acta Acta de comité de seguimiento al contrato.</t>
  </si>
  <si>
    <t>1. Se incluye la socialización del sistema de gestión antisoborno.
2. Se realizan los oficios de aprobación de las hojas de vida del contrato de interventoría
3. Se realizan los oficios de aceptación de las hojas de vida del consultor.</t>
  </si>
  <si>
    <t>1. Se incluye la socialización del sistema de gestión antisoborno.
2 y 3. Se mantiene la suscripción del formato FOPE33 Consentimiento Informado y formato FOPE-20 Compromiso de integridad, transparencia y confidencialidad
4. Se realizan los oficios de aprobación de las hojas de vida del contrato de interventoría
5. Se realizan los oficios de aceptación de las hojas de vida del consultor.</t>
  </si>
  <si>
    <t>1. Se incluye la socialización del sistema de gestión antisoborno.
2. Se mantiene la suscripción del formato FOGC34 Pacto de excelencia
3. Se realizan los oficios de aprobación de las hojas de vida del contrato de interventoría
4. Se realizan los oficios de aceptación de las hojas de vida del consultor.</t>
  </si>
  <si>
    <t>1. Suscripción de los Contratos donde se establece término y requisitos para la firma del acta de inicio.
2. Aplicación del Formato FO-GC-24 Acta de inicio  del contrato con segregación de funciones
3. Se han desarrollado los comités de DTP.</t>
  </si>
  <si>
    <t>1. Suscripción de los Contratos donde se establece término y requisitos para la firma del acta de inicio.
2 y 3. Se mantiene la suscripción del formato FOPE33 Consentimiento Informado y formato FOPE-20 Compromiso de integridad, transparencia y confidencialidad
4. Aplicación del Formato FO-GC-24 Acta de inicio  del contrato con segregación de funciones.
5. Se han desarrollado los comités de DTP.</t>
  </si>
  <si>
    <t>1. Se mantiene la suscripción del formato FOGC34 Pacto de excelencia
2. Suscripción de los Contratos donde se establece término y requisitos para la firma del acta de inicio.
3. Aplicación del Formato FO-GC-24 Acta de inicio  del contrato con segregación de funciones.
4. Se han desarrollado los comités de DTP.</t>
  </si>
  <si>
    <t>1. Aplicación del documento FO-FP-02 Lista de chequeo entrega de productos en etapa de factibilidad.
2. Se han desarrollado los comités de DTP.</t>
  </si>
  <si>
    <t>1. Aplicación del documento FO-FP-02 Lista de chequeo entrega de productos en etapa de factibilidad.
2 y 3. Se mantiene la suscripción del formato FOPE33 Consentimiento Informado y formato FOPE-20 Compromiso de integridad, transparencia y confidencialidad
4. Se han desarrollado los comités de DTP.</t>
  </si>
  <si>
    <t>1. Aplicación del documento FO-FP-02 Lista de chequeo entrega de productos en etapa de factibilidad.
2. Se mantiene la suscripción del formato FOGC34 Pacto de excelencia
3. Se han desarrollado los comités de DTP.</t>
  </si>
  <si>
    <t>1. Aplicación del documento FO-FP-02 Lista de chequeo entrega de productos en etapa de factibilidad.
2. Se realizan comunicaciones  a la interventoría sobre el estado del producto
3. Se han desarrollado los comités de DTP.</t>
  </si>
  <si>
    <t>1.  Aplicación de los requisitos del Manual de Supervisión e interventoría en la presentación de los informes mensuales.
2. Se realizan los oficios de aceptación del informe mensual de interventoría (Segregación de funciones)
3. Desarollo de comités de seguimiento al contrato.</t>
  </si>
  <si>
    <t>1 y 2. Se mantiene la suscripción del formato FOPE33 Consentimiento Informado y formato FOPE-20 Compromiso de integridad, transparencia y confidencialidad
3.  Aplicación de los requisitos del Manual de Supervisión e interventoría en la presentación de los informes mensuales.
4. Se realizan los oficios de aceptación del informe mensual de interventoría (Segregación de funciones)
5. Desarollo de comités de seguimiento al contrato.</t>
  </si>
  <si>
    <t>1. Se mantiene la suscripción del formato formato FO-GC-34 Pacto de excelencia 
2.  Aplicación de los requisitos del Manual de Supervisión e interventoría en la presentación de los informes mensuales.
3. Se realizan los oficios de aceptación del informe mensual de interventoría (Segregación de funciones)
4. Desarollo de comités de seguimiento al contrato.</t>
  </si>
  <si>
    <t>Se valida la efectividad de los controles en vista de la no materialización de eventos de soborno. Se recomienda mantaner disponibles la evidencias cada control para la auditoria externa.   En especial las Acta Acta de comité de seguimiento al contrato y  Oficio de aceptación del informe mensual de interventoría (Segregación de funciones) con  Acta de comité de seguimiento al contrato.</t>
  </si>
  <si>
    <t xml:space="preserve">1. Suscripción de Contratos en los que establece la forma de pago
2. Aplicación de la Guía de pago a terceros
3. Presentación del cuadro de seguimiento financiero (segregación de funciones)
</t>
  </si>
  <si>
    <t xml:space="preserve">1. Suscripción de Contratos en los que establece la forma de pago.
2 y 3. Se mantiene la suscripción del formato FOPE33 Consentimiento Informado y formato FOPE-20 Compromiso de integridad, transparencia y confidencialidad
4. Aplicación de la Guía de pago a terceros
5. Presentación del cuadro de seguimiento financiero (segregación de funciones)
</t>
  </si>
  <si>
    <t xml:space="preserve">1. Se elabora el documento de justificación de la adición o prorroga.
2. Aplicación del Procedimiento PR-GC-14 "Modificación y Cesión de Contratos estatales"
3. Se remite el Memorando solicitando Visto Bueno a la Dirección General para tramitar la modificación contractual, cuando aplique (Circular 70-2020)
</t>
  </si>
  <si>
    <t>Se valida la efectividad de los controles en vista de la no materialización de eventos de soborno. Se recomienda mantaner disponibles la evidencias cada control para la auditoria externa.    En especial Memorando solicitando Visto Bueno a la Dirección General para tramitar la modificación contractual, cuando aplique (Circular 70-2020)</t>
  </si>
  <si>
    <t xml:space="preserve">1. Se elabora el documento de justificación de la adición o prorroga.
2. Aplicación del Procedimiento PR-GC-14 "Modificación y Cesión de Contratos estatales"
3.Se remite el Memorando solicitando Visto Bueno a la Dirección General para tramitar la modificación contractual, cuando aplique (Circular 70-202
4 y 5 Se mantiene la suscripción del formato FOPE33 Consentimiento Informado y formato FOPE-20 Compromiso de integridad, transparencia y confidencialidad.
</t>
  </si>
  <si>
    <t xml:space="preserve">1. Se elabora el documento de justificación de la adición o prorroga.
2. Aplicación del Procedimiento PR-GC-14 "Modificación y Cesión de Contratos estatales"
3.Se remite el Memorando solicitando Visto Bueno a la Dirección General para tramitar la modificación contractual, cuando aplique (Circular 70-202
4. Se mantiene la suscripción del formato FOGC34 Pacto de excelencia.
</t>
  </si>
  <si>
    <t>1. Suscripción de Contratos en los que establece la forma de pago
2. Aplicación de la Guía de pago a terceros
3. Presentación del cuadro de seguimiento financiero (segregación de funciones)
4. Presentación del Informe Semanal  de interventoría</t>
  </si>
  <si>
    <t>1. Suscripción de Contratos en los que establece la forma de pago
2. Aplicación de la Guía de pago a terceros
3. Presentación del cuadro de seguimiento financiero (segregación de funciones)
4. Presentación del Informe Semanal  de interventoría
5 y 6. Se mantiene la suscripción del formato FOPE33 Consentimiento Informado y formato FOPE-20 Compromiso de integridad, transparencia y confidencialidad.</t>
  </si>
  <si>
    <t>1. Suscripción de Contratos en los que establece la forma de pago
2. Aplicación de la Guía de pago a terceros
3. Presentación del cuadro de seguimiento financiero (segregación de funciones)
4. Presentación del Informe Semanal  de interventoría
5. Se mantiene la suscripción formato FOGC34 Pacto de excelencia y formato FOPE-20 Compromiso de integridad, transparencia y confidencialidad.
6. Desarollo de comités de seguimiento al contrato.</t>
  </si>
  <si>
    <t xml:space="preserve">Se valida la efectividad de los controles en vista de la no materialización de eventos de soborno. Se recomienda mantaner disponibles la evidencias cada control para la auditoria externa.    En especial Acta de comité de seguimiento al contrato. </t>
  </si>
  <si>
    <t>1. Presentación de la declaración de inexistecia de conflicto de intereses en el SIGEP
2. Presentación plan de contratación de PSP de acuerdo con las directrices establecidas por el área ordenadora del gasto.</t>
  </si>
  <si>
    <t>1. Presentación de la declaración de inexistecia de conflicto de intereses en el SIGEP
2. Presentación plan de contratación de PSP de acuerdo con las directrices establecidas por el área ordenadora del gasto.
3. Se mantiene la suscripción formato FOGC34 Pacto de excelencia y formato FOPE-20 Compromiso de integridad, transparencia y confidencialidad.</t>
  </si>
  <si>
    <t xml:space="preserve">No se ha materializado el riesgo, han sido efectivos los controles existentes. </t>
  </si>
  <si>
    <t>Se valida la efectividad de los controles en vista de la no materialización de eventos de soborno. Se recomienda mantaner disponibles la evidencias cada control para la auditoria externa.  En especialDivulgación masiva a través de canales institucionales de comunicación de la oferta y asesoría por parte de las entidades prestadoras de servicios de seguridad social.</t>
  </si>
  <si>
    <t>Se valida la efectividad de los controles en vista de la no materialización de eventos de soborno. Se recomienda mantaner disponibles la evidencias cada control para la auditoria externa.   En especial el Reporte e investigación del accidente.</t>
  </si>
  <si>
    <t xml:space="preserve">Se valida la efectividad de los controles en vista de la no materialización de eventos de soborno. Se recomienda mantaner disponibles la evidencias cada control para la auditoria externa.    </t>
  </si>
  <si>
    <t xml:space="preserve">Se valida la efectividad de los controles en vista de la no materialización de eventos de soborno. Se recomienda mantaner disponibles la evidencias cada control para la auditoria externa.   En especial las Revisiones por parte de la supervisión del contrato. </t>
  </si>
  <si>
    <t>Se valida la efectividad de los controles en vista de la no materialización de eventos de soborno. Se recomienda mantaner disponibles la evidencias cada control para la auditoria externa.   En especial las Revisión y proyección de la certificación. Y Revisión y firma del Subdirector Técnico de Recursos Humanos.</t>
  </si>
  <si>
    <t>Se valida la efectividad de los controles en vista de la no materialización de eventos de soborno. Se recomienda mantaner disponibles la evidencias cada control para la auditoria externa.   En especial. Revisión de la proyección de certificación por parte de un colaborador del IDU, diferente a quien proyecta el documento.</t>
  </si>
  <si>
    <t>Se valida la efectividad de los controles en vista de la no materialización de eventos de soborno. Se recomienda mantaner disponibles la evidencias cada control para la auditoria externa.   En especial. Estudios previos realizados con revisiones de acuerdo con la segregación de funciones</t>
  </si>
  <si>
    <t>Se valida la efectividad de los controles en vista de la no materialización de eventos de soborno. Se recomienda mantaner disponibles la evidencias cada control para la auditoria externa.   En especial  Acta de ajustes a la programación de capacitaciones, cuando aplique,</t>
  </si>
  <si>
    <t>Durante el periodo correspondiente mayo - agosto 2021, no se ha presentado hechos de soborno para este riesgo.</t>
  </si>
  <si>
    <t>No se han presentando hechos de soborno para este riesgo durante el periodo de mayo a agosto de  2021</t>
  </si>
  <si>
    <t>No hay cambios en la probabilidad e impacto del riesgo. Su valoración es Baja. En Auditoria SIG se presento la observacion " Evaluar la posibilidad de ajustar el hecho de soborno asociado con la administración de la plataforma “Bogotá te escucha”, según el objetivo y los puntos de control a cargo del proceso, según su alcance institucional, puesto que su manejo no depende de la Oficina de Atención al Ciudadano del IDU, por lo que cualquier control implementado será insuficiente dado el alcance de este proceso", lo que se debe tener en cuenta en la redaccion del hecho para el 2022 pues se debe dejar claro que hay administrador de esta plataforma por parte del IDU y es un colaborador de la Entidad.</t>
  </si>
  <si>
    <t>No hay cambios en la probabilidad e impacto del riesgo. Su valoración es Baja. Y se debe ajustar para 2022 de acuerdo con la observacion OCI.</t>
  </si>
  <si>
    <t>No hay cambios en la probabilidad e impacto del riesgo. Su valoración es Baja. Para 2022 evaluar la posibilidad de fusionar los hechos para los dos procedimientos  (Factibilidad y Estudios y Diseños con el de Contrucción y Mantenimiento)considerando los controles iguales a la luz de los ajustes de norma del proceso y la oficina.</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</si>
  <si>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Se mantiene la comunicación de Antisoborno en todas las reuniones con comunidad atendidas por la OTC. No se ha materializado</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</si>
  <si>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La OTC invita a sus colaboradores a participar de los diferentes espacios de formación relacionados con el subsistema, como el curso de gestión antisoborno 2021. No se ha materializado.</t>
  </si>
  <si>
    <t xml:space="preserve">No se presenta concepto sobre  la efectividad de los controles en vista de la no materialización de eventos de soborno. Se recomienda mantaner disponibles la evidencias cada control para la auditoria externa.   </t>
  </si>
  <si>
    <t>Cada uno de los hechos de soborno registrados para el proceso de la Gestión de la Valorización y Financiación fueron verificados, ninguno se materializó, toda vez que los controles han sido eficaces</t>
  </si>
  <si>
    <t>Cada uno de los hechos de soborno registrados para el proceso de la Gestión de la Valorización y Financiación fueron verificados, ninguno se materializó, los controles han sido eficaces</t>
  </si>
  <si>
    <t>Se estan ejecutando los controles ya que la información de los contratos esta disponible en el ZIPA y en el visor de los proyectos, adicionalmente el ZIPA cuenta con toda la trazabilidad de los ajustes presentados en el sistema.
No se encuentra evidencias de materialización del riesgo.</t>
  </si>
  <si>
    <t>Se  estan ejecutando los controles ya que la información de los contratos esta disponible en el ZIPA y en el visor de los proyectos, adicionalmente el ZIPA cuenta con toda la trazabilidad de los ajustes presentados en el sistema.
No se encuentra evidencias de materialización del riesgo.</t>
  </si>
  <si>
    <t>Se valida la efectividad de los controles en vista de la no materialización de eventos de soborno. Se recomienda mantaner disponibles la evidencias cada control para la auditoria externa.  En especial   Trazabilidad de los ajustes a la información para monitorear cambios en la información </t>
  </si>
  <si>
    <t>No se evidencia materialización del riesgo.
Los controles se mantienen y el Plan Anual de Auditoría que se aprobó por el CICCI el 25/01/2021 se encuentra en ejecución con algunos ajustes en actividades, de acuerdo con lo establecido por el Comité Institucional de Coordinación de Control Interno.  
Actualmente la Alcaldía Mayor está desarrollando una convocatoria abierta para escoger hojas de vida para nominar los jefes de OCI.</t>
  </si>
  <si>
    <t>La revisión de la base de datos de ejecución de la sanción se realizó en el mes de agosto del 2021.
Durante el periodo se diligenció la planilla de ingreso de personal externo 
El riesgo continúa junto con sus controles. No se evidencia la  materialización del riesgo</t>
  </si>
  <si>
    <t>La revisión de la base de datos de ejecución de la sanción se realizó en el mes de agosto del 2021.
Durante el periodo se diligenció la planilla de ingreso de personal externo 
El riesgo continúa junto con sus controles. No se evidencia la materialización del riesgo</t>
  </si>
  <si>
    <t>La revisión de la base de datos de ejecución de la sanción se realizó en el mes de agosto del 2021.
Durante el periodo se diligenció la planilla de ingreso de personal externo 
El riesgo continúa junto con sus controles. No se evidencia la materialización del riesgo.</t>
  </si>
  <si>
    <t>La revisión de la base de datos de ejecución de la sanción se realizó en el mes de marzo del 2021.
Durante el periodo se diligenció la planilla de ingreso de personal externo teniendo en cuenta la modalidad de trabajo en casa
El riesgo continúa junto con sus controles. No se presentan modificaciones. No se evidencia materialización del riesgo</t>
  </si>
  <si>
    <t>La revisión de la base de datos de ejecución de la sanción se realizó en el mes de agosto del 2021.
Durante el periodo se diligenció la planilla de ingreso de personal externo 
Durante el periodo se realizó la verificación de la carpeta virtual (Cada 15 días)
Durante el periodo se revisó el Sistema de Información Disciplinaria en el Aplicativo SID, des Distrito
Permanece el riesgo junto con sus controles. No se evidencia materialización.</t>
  </si>
  <si>
    <t xml:space="preserve">
Durante el periodo se revisaron los proyectos de las decisiones proferidas por los abogados sustanciadores, los cuales fueron revisados por la Jefe OCD.
Durante el periodo se revisó el Sistema de Información Disciplinaria
No se evidencia materialización del riesgo. 
</t>
  </si>
  <si>
    <t>Durante el periodo se revisaron los proyectos de las decisiones proferidas por los abogados sustanciadores po la Jefe OCD.
Permanece el riesgo junto con sus controles. No se evidencia materialización.</t>
  </si>
  <si>
    <t xml:space="preserve">No se presenta la redacción en cuanto a la efectividad de los controles. Se recomienda al momento de la verificción en sitio por el equipo auditor contar con la trazabiuilidad de los controles. </t>
  </si>
  <si>
    <t>Los controles se mantienen, no se presentan ajustes de los controles para el periodo monitoreado y durante el periodo evaluado no se ha materializado el riesgo identificado.</t>
  </si>
  <si>
    <t>Se valida la efectividad de los controles en vista de la no materialización de eventos de soborno. Se recomienda mantaner disponibles la evidencias cada control para la auditoria externa.  En especial   los  Memorando de solicitud  de elaboración acto administrativo para la intervención de la malla vial, con aprobaciones según segregación de funciones y Memorando de recomendación de suscripción del convenio o acuerdo, con aprobaciones según segregación de funciones.</t>
  </si>
  <si>
    <t>Se valida la efectividad de los controles en vista de la no materialización de eventos de soborno. Se recomienda mantaner disponibles la evidencias cada control para la auditoria externa.  En especial   los  Informes de Seguimiento periódico a los convenios o acuerdos suscritos y actas de Comité Coordinador (ESP)</t>
  </si>
  <si>
    <t>Se valida la efectividad de los controles en vista de la no materialización de eventos de soborno. Se recomienda mantaner disponibles la evidencias cada control para la auditoria externa.  En especial   los  Memorando de solicitud  de elaboración acto administrativo para la intervención de la malla vial y Oficios de radicación  con la propuestas de convenio</t>
  </si>
  <si>
    <t>Se valida la efectividad de los controles en vista de la no materialización de eventos de soborno. Se recomienda mantaner disponibles la evidencias cada control para la auditoria externa.  En especial   los  Oficio de respuesta a revisión propuesta del proyecto y actas de Comités de seguimiento interno por el líder del proceso</t>
  </si>
  <si>
    <t>Se valida la efectividad de los controles en vista de la no materialización de eventos de soborno. Se recomienda mantaner disponibles la evidencias cada control para la auditoria externa.  En especial   los  Memorando de recomendación de suscripción del convenio o acuerdo. y Estudios Previos</t>
  </si>
  <si>
    <t>Se valida la efectividad de los controles en vista de la no materialización de eventos de soborno. Se recomienda mantaner disponibles la evidencias cada control para la auditoria externa.  En especial   los  Acto Administrativo y actas del Comité Distrital de APP.</t>
  </si>
  <si>
    <t>Los controles se mantienen, no se presentan ajustes de los controles para el periodo monitoreado y durante el periodo evaluado no se ha materializado el riesgo identificado.
Se realizó actualización del Instructivo IN-IN-02-Solicitud de CDP-CRP y Autorización de  pago a Transmilenio Versión 2.</t>
  </si>
  <si>
    <t>Se valida la efectividad de los controles en vista de la no materialización de eventos de soborno. Se recomienda mantaner disponibles la evidencias cada control para la auditoria externa.  En especial   los  Seguimiento periódico al presupuesto aprobado para la ejecución de los convenios de Transmilenio a través del Comité IDU- Transmilenio.</t>
  </si>
  <si>
    <t>Se valida la efectividad de los controles en vista de la no materialización de eventos de soborno. Se recomienda mantaner disponibles la evidencias cada control para la auditoria externa.  En especial   los  Oficios de remisión de solicitudes de CDP y CRP y Seguimiento periódico al presupuesto aprobado para la ejecución de los convenios de Transmilenio a través del Comité IDU- Transmilenio.</t>
  </si>
  <si>
    <t>Se valida la efectividad de los controles en vista de la no materialización de eventos de soborno. Se recomienda mantaner disponibles la evidencias cada control para la auditoria externa.  En especial   los  Oficios de remisión de solicitudes de CDP y CRP y Resoluciones de Delegación</t>
  </si>
  <si>
    <t>Se valida la efectividad de los controles en vista de la no materialización de eventos de soborno. Se recomienda mantaner disponibles la evidencias cada control para la auditoria externa.  En especial   los  Resoluciones de Delegación y actas Comité IDU- Transmilenio</t>
  </si>
  <si>
    <t>Se adiciona el control No.6 como transparencia dentro del otorgamiento de permisos voluntarios a terceros (ley 1437 del 2011, artiuclo 37)
Los demas controles se mantienen y durante el periodo evaluado no se ha materializado el riesgo identificado.</t>
  </si>
  <si>
    <t>Se valida la efectividad de los controles en vista de la no materialización de eventos de soborno. Se recomienda mantaner disponibles la evidencias cada control para la auditoria externa.  En especial   los  Memorando de solicitud de elaboración acto administrativo. y Publicación en diario de alta circulación de la intensión de ejecutar por un tercero un permiso de intervención de infraestructura vial.</t>
  </si>
  <si>
    <t>Se adiciona el control No. 8 como transparencia dentro del otorgamiento de permisos voluntarios a terceros (Ley 1437 del 2011, artículo 37)
Los demas controles se mantienen y durante el periodo evaluado no se ha materializado el riesgo identificado.</t>
  </si>
  <si>
    <t>Se adiciona el control No. 7 como transparencia dentro del otorgamiento de permisos voluntarios a terceros (Ley 1437 del 2011, artículo 37)
Los demas controles se mantienen y durante el periodo evaluado no se ha materializado el riesgo identificado.</t>
  </si>
  <si>
    <t>Se adiciona el control No. 6 como transparencia dentro del otorgamiento de permisos voluntarios a terceros (Ley 1437 del 2011, artículo 37)
Los demas controles se mantienen y durante el periodo evaluado no se ha materializado el riesgo identificado.</t>
  </si>
  <si>
    <t>Se valida la efectividad de los controles en vista de la no materialización de eventos de soborno. Se recomienda mantaner disponibles la evidencias cada control para la auditoria externa.  En especial   los  Actos administrativos emitidos por las Entidades Distritales Competentes. y Seguimiento Plataforma Bochica y de Urbanizadores SIGIDU</t>
  </si>
  <si>
    <t>No se sugieren cambios</t>
  </si>
  <si>
    <t>Se valida la efectividad de los controles en vista de la no materialización de eventos de soborno. Se recomienda mantaner disponibles la evidencias cada control para la auditoria externa.  En especial  Contrapesos -   Control Interno y Asistencia de Jurídicos y Técnicos para la toma de desiciones.</t>
  </si>
  <si>
    <t>Una vez realizado el monitorio sugerimos el siguiente cambio: 1. Solicitamos eliminar el presente hecho de soborno toda vez que está cubierto en el riesgo No. 1, por cuanto todos los pronunciamientos técnicos son transcritos en las actas que se estudian y aprueban en el Comité de Conciliación.</t>
  </si>
  <si>
    <t>Se valida la efectividad de los controles en vista de la no materialización de eventos de soborno. Se recomienda mantaner disponibles la evidencias cada control para la auditoria externa.  En especial  Las actos administrativos son proyectados, revisados y suscritos por diferentes personas y Solicitud  de concepto de asesores externos.</t>
  </si>
  <si>
    <t>Una vez realizado el monitoreo sugerimos el siguiente cambio: Eliminar el presente hecho de soborno toda vez que está cubierto en el riesgo No. 2,  por cuanto: Todos los pronunciamientos técnicos son transcritos en las actas que se estudian y aprueban en el Comité de Conciliación.</t>
  </si>
  <si>
    <r>
      <t xml:space="preserve">Una vez realizado el monitoreo y teniendo en cuenta la eliminación sugerida del riesgo No. 8, solicitamos se complemente el presente hecho de soborno de la siguente forma: </t>
    </r>
    <r>
      <rPr>
        <i/>
        <sz val="11"/>
        <color theme="1"/>
        <rFont val="Calibri"/>
        <family val="2"/>
        <scheme val="minor"/>
      </rPr>
      <t>"Un contratista  o servidor Publico que ejerza la defensa de la entidad  ofrece y/o entrega una dádiva o una comisión, a otro funcionario o al Director Técnico de Gestión Judicial para impedir la defensa técnica adecuada en desarrollo del proceso en cualquiera de sus etapas"</t>
    </r>
    <r>
      <rPr>
        <sz val="11"/>
        <color theme="1"/>
        <rFont val="Calibri"/>
        <family val="2"/>
        <scheme val="minor"/>
      </rPr>
      <t>. Como consecuencia de lo anterior, sugerimos modificar la pestaña C: Abogado y Director Técnico de Gestión Judicial</t>
    </r>
  </si>
  <si>
    <t>Se valida la efectividad de los controles en vista de la no materialización de eventos de soborno. Se recomienda mantaner disponibles la evidencias cada control para la auditoria externa.  En especial la Revisión periodica de los procesos.</t>
  </si>
  <si>
    <r>
      <t xml:space="preserve">Una vez realizado el monitoreo y teniendo en cuenta  la eliminación sugerida del riesgo No. 7, solicitamos se complemente el presente posible hecho de soborno de la siguiente forma:  </t>
    </r>
    <r>
      <rPr>
        <i/>
        <sz val="11"/>
        <color theme="1"/>
        <rFont val="Calibri"/>
        <family val="2"/>
        <scheme val="minor"/>
      </rPr>
      <t xml:space="preserve">"Un contratista  o servidor Publico que ejerza la defensa de la entidad  ofrece y/o entrega una dádiva o una comisión, a otro funcionario o al Director Técnico de Gestión Judicial para impedir la defensa técnica adecuada en desarrollo del proceso en cualquiera de sus etapas".  </t>
    </r>
    <r>
      <rPr>
        <sz val="11"/>
        <color theme="1"/>
        <rFont val="Calibri"/>
        <family val="2"/>
        <scheme val="minor"/>
      </rPr>
      <t>Como consecuencia de lo anterior, sugerimos modificar la pestaña C: Abogado y Director Técnico de Gestión Judicial</t>
    </r>
  </si>
  <si>
    <t>Se valida la efectividad de los controles en vista de la no materialización de eventos de soborno. Se recomienda mantaner disponibles la evidencias cada control para la auditoria externa.  En especial la Revisión Proceso de Selección.</t>
  </si>
  <si>
    <t>Una vez realizado el monitorie sugerimos eliminar el presente hecho de soborno toda vez que está cubierto en el riesgo No. 6 por cuanto: La asignación de un apoderado hace parte de las etapas del proceso que puede ser afectado de manera fraudulenta</t>
  </si>
  <si>
    <t>Se valida la efectividad de los controles en vista de la no materialización de eventos de soborno. Se recomienda mantaner disponibles la evidencias cada control para la auditoria externa.  En especial la Revisión Proceso de Selección y Documento aprobado por el Comité de defensa que determina los Criterios para la contratación de apoderados externos.</t>
  </si>
  <si>
    <t>Una vez realizado el monitoreo sugerimos eliminar el presente hecho de soborno toda vez que está cubierto en el riesgo No. 5 por cuanto: La asignación de un apoderado hace parte de las etapas del proceso que puede ser afectado de manera fraudulenta</t>
  </si>
  <si>
    <t>No se report efectividad de los controles. Se recomienda contar con la evidencia al ,momento de la verificación en sitio</t>
  </si>
  <si>
    <t>El riesgo continua en las mismas condiciones.
No se tiene conocimiento de la materialización de éste riesgo. Se observa eficiacia en los controles
Las actas del buzon de denuncias antisoborno que da cuenta de la materialización.</t>
  </si>
  <si>
    <t>Se valida la efectividad de los controles en vista de la no materialización de eventos de soborno. Se recomienda mantaner disponibles la evidencias cada control para la auditoria externa.  En especial Soportes de registros de auditoría</t>
  </si>
  <si>
    <r>
      <t xml:space="preserve">Se realiza monitoreo a los controles:
</t>
    </r>
    <r>
      <rPr>
        <b/>
        <sz val="11"/>
        <rFont val="Arial"/>
        <family val="2"/>
      </rPr>
      <t>Control 1</t>
    </r>
    <r>
      <rPr>
        <sz val="11"/>
        <rFont val="Arial"/>
        <family val="2"/>
      </rPr>
      <t xml:space="preserve">. la verificación se realizó en el mes de Julio de 2021, solicitud por correo electrónico, se generó información por el aplicativo storm-user de la SDA.
</t>
    </r>
    <r>
      <rPr>
        <b/>
        <sz val="11"/>
        <rFont val="Arial"/>
        <family val="2"/>
      </rPr>
      <t>Control 2</t>
    </r>
    <r>
      <rPr>
        <sz val="11"/>
        <rFont val="Arial"/>
        <family val="2"/>
      </rPr>
      <t>. Para 2021 no se realizó ultimo recorrido con autoridad ambiental  pero el equipo SGA si realizó la inspección, se deja informe del recorrido.</t>
    </r>
  </si>
  <si>
    <t>Se valida la efectividad de los controles en vista de la no materialización de eventos de soborno. Se recomienda mantaner disponibles la evidencias cada control para la auditoria externa.  En especial informes contra soportes de STRF.</t>
  </si>
  <si>
    <r>
      <t xml:space="preserve">Se realiza monitoreo a los controles:
</t>
    </r>
    <r>
      <rPr>
        <b/>
        <sz val="11"/>
        <rFont val="Arial"/>
        <family val="2"/>
      </rPr>
      <t>Control 1.</t>
    </r>
    <r>
      <rPr>
        <sz val="11"/>
        <rFont val="Arial"/>
        <family val="2"/>
      </rPr>
      <t xml:space="preserve"> la verificación se realizó en el mes de Julio de 2021, solicitud por correo electrónico, se generó información por el aplicativo storm-user de la SDA.
</t>
    </r>
    <r>
      <rPr>
        <b/>
        <sz val="11"/>
        <rFont val="Arial"/>
        <family val="2"/>
      </rPr>
      <t>Control 2.</t>
    </r>
    <r>
      <rPr>
        <sz val="11"/>
        <rFont val="Arial"/>
        <family val="2"/>
      </rPr>
      <t xml:space="preserve"> Para 2021 no e realizó ultimo recorrido con autoridad ambiental  pero el equipo SGA si realizó la inspección, se deja informe del recorrido.</t>
    </r>
  </si>
  <si>
    <t>No se observa materialización sobre este riesgo. Los controles estan vigentes y son adecuados al riesgo</t>
  </si>
  <si>
    <t>Se valida la efectividad de los controles en vista de la no materialización de eventos de soborno. Se recomienda mantaner disponibles la evidencias cada control para la auditoria externa.  En especial lMesas de trabajo internas para asignación de responsabilidades en la respuesta al informe y Respuestas a observaciones administrativas únicamente por parte de jefes de dependencia, consolidado para suscripción del Director General.</t>
  </si>
  <si>
    <t>Se mantienen los controles y estos son eficaces para controlar la gestión interna 
No se registra materialización de este riesgo de soborno.</t>
  </si>
  <si>
    <t>Se valida la efectividad de los controles en vista de la no materialización de eventos de soborno. Se recomienda mantaner disponibles la evidencias cada control para la auditoria externa.  En especial Trazabilidad de la información relacionada con el plan de mejoramiento a través de un sistema de información y La respuesta al cumplimiento de las acciones se recibe mediante  comunicación formal del organismo de control  a través del medio oficial.</t>
  </si>
  <si>
    <t>No se observó materialización del riesgo.
Los controles se aplican conforme de requieren modificaciones presupuestales y son eficaces:
Control 1: Para ajustes entre centros de costo se deja evidencia por memorando de confirmación a la STPC o negación al ordenador de la solicitud de modificación presupuestal.
Oficio para la SDP con la solicitud de Modificación Presupuestal.
Control 2:  Durante la emergencia sanitaria El formato FO-GF-25 
Control 3:  El concepto de SDP y SDH se realiza por Oficio.
Control 4: El Acto Administrativo es aprobado por el Consejo Directivo.</t>
  </si>
  <si>
    <t>Se evidencia la efectividad de los controles. Se recomienda contar con la trazabilidad en el momento de la auditoría en sitio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</si>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</sst>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5" x14ac:knownFonts="1">
    <font>
      <sz val="11"/>
      <color theme="1"/>
      <name val="Calibri"/>
      <family val="2"/>
      <scheme val="minor"/>
    </font>
    <font>
      <b/>
      <sz val="14"/>
      <color theme="1"/>
      <name val="Calibri"/>
      <family val="2"/>
      <scheme val="minor"/>
    </font>
    <font>
      <sz val="11"/>
      <color rgb="FF000000"/>
      <name val="Calibri"/>
      <family val="2"/>
    </font>
    <font>
      <sz val="14"/>
      <color theme="1"/>
      <name val="Calibri"/>
      <family val="2"/>
      <scheme val="minor"/>
    </font>
    <font>
      <b/>
      <sz val="11"/>
      <name val="Arial"/>
      <family val="2"/>
    </font>
    <font>
      <b/>
      <sz val="14"/>
      <name val="Calibri"/>
      <family val="2"/>
      <scheme val="minor"/>
    </font>
    <font>
      <sz val="11"/>
      <name val="Calibri"/>
      <family val="2"/>
      <scheme val="minor"/>
    </font>
    <font>
      <sz val="11"/>
      <name val="Arial"/>
      <family val="2"/>
    </font>
    <font>
      <sz val="10"/>
      <color rgb="FFFF0000"/>
      <name val="Arial"/>
      <family val="2"/>
    </font>
    <font>
      <strike/>
      <sz val="10"/>
      <color theme="1"/>
      <name val="Arial"/>
      <family val="2"/>
    </font>
    <font>
      <strike/>
      <sz val="11"/>
      <color rgb="FFFF0000"/>
      <name val="Calibri"/>
      <family val="2"/>
      <scheme val="minor"/>
    </font>
    <font>
      <strike/>
      <sz val="11"/>
      <name val="Calibri"/>
      <family val="2"/>
      <scheme val="minor"/>
    </font>
    <font>
      <sz val="11"/>
      <color rgb="FFFF0000"/>
      <name val="Arial"/>
      <family val="2"/>
    </font>
    <font>
      <sz val="11"/>
      <color theme="1"/>
      <name val="Arial"/>
      <family val="2"/>
    </font>
    <font>
      <strike/>
      <sz val="11"/>
      <name val="Arial"/>
      <family val="2"/>
    </font>
    <font>
      <strike/>
      <sz val="10"/>
      <color theme="8"/>
      <name val="Arial"/>
      <family val="2"/>
    </font>
    <font>
      <strike/>
      <sz val="11"/>
      <color theme="1"/>
      <name val="Arial"/>
      <family val="2"/>
    </font>
    <font>
      <b/>
      <sz val="11"/>
      <color theme="1"/>
      <name val="Arial"/>
      <family val="2"/>
    </font>
    <font>
      <sz val="11"/>
      <color theme="4" tint="-0.499984740745262"/>
      <name val="Arial"/>
      <family val="2"/>
    </font>
    <font>
      <sz val="11"/>
      <color rgb="FF000000"/>
      <name val="Arial"/>
      <family val="2"/>
    </font>
    <font>
      <sz val="10"/>
      <name val="Arial"/>
      <family val="2"/>
      <charset val="1"/>
    </font>
    <font>
      <sz val="10"/>
      <name val="Arial"/>
      <family val="2"/>
    </font>
    <font>
      <sz val="11"/>
      <color theme="1"/>
      <name val="Helvetica"/>
      <family val="2"/>
    </font>
    <font>
      <b/>
      <sz val="10"/>
      <name val="Arial"/>
      <family val="2"/>
    </font>
    <font>
      <i/>
      <sz val="11"/>
      <color theme="1"/>
      <name val="Calibri"/>
      <family val="2"/>
      <scheme val="minor"/>
    </font>
  </fonts>
  <fills count="13">
    <fill>
      <patternFill patternType="none"/>
    </fill>
    <fill>
      <patternFill patternType="gray125"/>
    </fill>
    <fill>
      <patternFill patternType="solid">
        <fgColor rgb="FFD9D9D9"/>
        <bgColor rgb="FFDCE6F2"/>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auto="1"/>
      </bottom>
      <diagonal/>
    </border>
    <border>
      <left/>
      <right/>
      <top style="thin">
        <color indexed="64"/>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style="double">
        <color auto="1"/>
      </left>
      <right/>
      <top/>
      <bottom style="double">
        <color auto="1"/>
      </bottom>
      <diagonal/>
    </border>
    <border>
      <left style="double">
        <color auto="1"/>
      </left>
      <right/>
      <top style="hair">
        <color auto="1"/>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2" fillId="0" borderId="0"/>
    <xf numFmtId="0" fontId="20" fillId="0" borderId="0"/>
  </cellStyleXfs>
  <cellXfs count="247">
    <xf numFmtId="0" fontId="0" fillId="0" borderId="0" xfId="0"/>
    <xf numFmtId="0" fontId="0" fillId="0" borderId="0" xfId="0" applyAlignment="1">
      <alignment horizontal="left"/>
    </xf>
    <xf numFmtId="0" fontId="0" fillId="0" borderId="0" xfId="0" applyNumberForma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164" fontId="3" fillId="0" borderId="1" xfId="0" applyNumberFormat="1" applyFont="1" applyBorder="1" applyAlignment="1">
      <alignment horizontal="right"/>
    </xf>
    <xf numFmtId="0" fontId="0" fillId="8" borderId="0" xfId="0" applyFill="1"/>
    <xf numFmtId="0" fontId="0" fillId="6" borderId="0" xfId="0" applyFill="1"/>
    <xf numFmtId="0" fontId="0" fillId="0" borderId="0" xfId="0" applyAlignment="1"/>
    <xf numFmtId="0" fontId="0" fillId="0" borderId="0" xfId="0" applyFill="1"/>
    <xf numFmtId="0" fontId="0" fillId="7" borderId="0" xfId="0" applyFill="1"/>
    <xf numFmtId="0" fontId="0" fillId="0" borderId="0" xfId="0" applyFill="1" applyAlignment="1">
      <alignment horizontal="left"/>
    </xf>
    <xf numFmtId="0" fontId="0" fillId="0" borderId="0" xfId="0" applyNumberFormat="1" applyFill="1"/>
    <xf numFmtId="164" fontId="3" fillId="0" borderId="0" xfId="0" applyNumberFormat="1" applyFont="1" applyAlignment="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0" borderId="0" xfId="0" applyFont="1"/>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xf numFmtId="0" fontId="7" fillId="0" borderId="1" xfId="0" applyFont="1" applyBorder="1" applyAlignment="1">
      <alignment horizontal="left" vertical="center" wrapText="1"/>
    </xf>
    <xf numFmtId="0" fontId="13" fillId="0" borderId="1" xfId="0" applyFont="1" applyBorder="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7" fillId="0" borderId="0" xfId="0" applyFont="1" applyBorder="1"/>
    <xf numFmtId="0" fontId="7" fillId="0" borderId="0" xfId="0" applyFont="1" applyFill="1"/>
    <xf numFmtId="0" fontId="13" fillId="0" borderId="1" xfId="0" applyFont="1" applyFill="1" applyBorder="1" applyAlignment="1">
      <alignment horizontal="center" vertical="center" wrapText="1"/>
    </xf>
    <xf numFmtId="0" fontId="13" fillId="0" borderId="0" xfId="0" applyFont="1" applyFill="1"/>
    <xf numFmtId="0" fontId="7" fillId="0" borderId="0" xfId="0" applyFont="1" applyAlignment="1">
      <alignment vertical="center"/>
    </xf>
    <xf numFmtId="0" fontId="4" fillId="2" borderId="21" xfId="0" applyFont="1" applyFill="1" applyBorder="1" applyAlignment="1">
      <alignment vertical="center" wrapText="1"/>
    </xf>
    <xf numFmtId="0" fontId="7" fillId="0" borderId="26" xfId="0" applyFont="1" applyBorder="1" applyAlignment="1">
      <alignment horizontal="center" vertical="center" wrapText="1"/>
    </xf>
    <xf numFmtId="0" fontId="4" fillId="5" borderId="5"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15" fontId="17" fillId="0" borderId="1" xfId="0" applyNumberFormat="1" applyFont="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0" borderId="1" xfId="0" applyFont="1" applyBorder="1"/>
    <xf numFmtId="0" fontId="7" fillId="0" borderId="1" xfId="0" applyFont="1" applyFill="1" applyBorder="1"/>
    <xf numFmtId="0" fontId="7" fillId="0" borderId="1" xfId="0" applyFont="1" applyBorder="1" applyAlignment="1">
      <alignment vertical="center" wrapText="1"/>
    </xf>
    <xf numFmtId="0" fontId="7" fillId="0" borderId="0" xfId="0" applyFont="1" applyFill="1" applyAlignment="1">
      <alignment horizontal="justify" vertical="center" wrapText="1"/>
    </xf>
    <xf numFmtId="0" fontId="7" fillId="0" borderId="0" xfId="0" applyFont="1" applyAlignment="1">
      <alignment horizontal="justify" vertical="center" wrapText="1"/>
    </xf>
    <xf numFmtId="0" fontId="7" fillId="4" borderId="1" xfId="0" applyFont="1" applyFill="1" applyBorder="1" applyAlignment="1" applyProtection="1">
      <alignment horizontal="center" vertical="center" wrapText="1"/>
      <protection locked="0"/>
    </xf>
    <xf numFmtId="0" fontId="7" fillId="0" borderId="1" xfId="0" quotePrefix="1" applyFont="1" applyBorder="1" applyAlignment="1">
      <alignment horizontal="justify" vertical="center" wrapText="1"/>
    </xf>
    <xf numFmtId="49" fontId="7" fillId="0" borderId="1" xfId="0" applyNumberFormat="1" applyFont="1" applyBorder="1" applyAlignment="1">
      <alignment horizontal="justify" vertical="center" wrapText="1"/>
    </xf>
    <xf numFmtId="49" fontId="7" fillId="0" borderId="1" xfId="0" quotePrefix="1" applyNumberFormat="1" applyFont="1" applyBorder="1" applyAlignment="1">
      <alignment horizontal="justify" vertical="center" wrapText="1"/>
    </xf>
    <xf numFmtId="49" fontId="7" fillId="0" borderId="1" xfId="0" quotePrefix="1" applyNumberFormat="1"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lignment horizontal="justify" vertical="center" wrapText="1"/>
    </xf>
    <xf numFmtId="0" fontId="7" fillId="4" borderId="1" xfId="0" applyFont="1" applyFill="1" applyBorder="1" applyAlignment="1">
      <alignment horizontal="justify"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7" fillId="0" borderId="0" xfId="0" applyFont="1" applyBorder="1" applyAlignment="1">
      <alignment horizontal="justify" vertical="center" wrapText="1"/>
    </xf>
    <xf numFmtId="49" fontId="7" fillId="0" borderId="0" xfId="0" applyNumberFormat="1" applyFont="1"/>
    <xf numFmtId="0" fontId="7" fillId="0" borderId="0" xfId="0" applyFont="1" applyAlignment="1">
      <alignment horizontal="center" vertical="center"/>
    </xf>
    <xf numFmtId="0" fontId="7" fillId="1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pplyProtection="1">
      <alignment horizontal="justify" vertical="center" wrapText="1"/>
      <protection locked="0"/>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4" fillId="4" borderId="7" xfId="0" applyFont="1" applyFill="1" applyBorder="1" applyAlignment="1" applyProtection="1">
      <alignment horizontal="justify" vertical="center" wrapText="1"/>
      <protection locked="0"/>
    </xf>
    <xf numFmtId="0" fontId="4" fillId="3"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0" xfId="0" applyFont="1" applyAlignment="1">
      <alignment wrapText="1"/>
    </xf>
    <xf numFmtId="0" fontId="7" fillId="0" borderId="0" xfId="0" applyFont="1" applyFill="1" applyBorder="1"/>
    <xf numFmtId="0" fontId="7" fillId="0" borderId="0" xfId="0" applyFont="1" applyFill="1" applyAlignment="1">
      <alignment vertical="center" wrapText="1"/>
    </xf>
    <xf numFmtId="0" fontId="7" fillId="4" borderId="0" xfId="0" applyFont="1" applyFill="1"/>
    <xf numFmtId="0" fontId="7" fillId="4"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vertical="center" wrapText="1"/>
    </xf>
    <xf numFmtId="0" fontId="4" fillId="0" borderId="21" xfId="0" applyFont="1" applyFill="1" applyBorder="1" applyAlignment="1">
      <alignment vertical="center" wrapText="1"/>
    </xf>
    <xf numFmtId="0" fontId="7" fillId="0" borderId="26"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0" xfId="0" applyFont="1" applyFill="1" applyAlignment="1"/>
    <xf numFmtId="0" fontId="7" fillId="0" borderId="0" xfId="0" applyFont="1" applyFill="1" applyAlignment="1">
      <alignment horizontal="center"/>
    </xf>
    <xf numFmtId="0" fontId="7" fillId="0" borderId="0" xfId="0" applyFont="1" applyAlignment="1">
      <alignment horizontal="center"/>
    </xf>
    <xf numFmtId="0" fontId="7" fillId="0" borderId="0" xfId="0" applyFont="1" applyFill="1" applyAlignment="1">
      <alignment horizontal="left" vertical="center"/>
    </xf>
    <xf numFmtId="0" fontId="7" fillId="0" borderId="0" xfId="1" applyFont="1" applyAlignment="1"/>
    <xf numFmtId="0" fontId="13" fillId="0" borderId="1" xfId="0" applyFont="1" applyBorder="1" applyAlignment="1">
      <alignment horizontal="center" vertical="center"/>
    </xf>
    <xf numFmtId="0" fontId="4" fillId="0" borderId="0" xfId="1" applyFont="1" applyAlignment="1"/>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xf numFmtId="0" fontId="4" fillId="0"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7" fillId="0" borderId="1" xfId="0" applyFont="1" applyFill="1" applyBorder="1" applyAlignment="1">
      <alignment vertical="center"/>
    </xf>
    <xf numFmtId="0" fontId="7" fillId="0" borderId="2" xfId="0"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3" xfId="0" applyFont="1" applyBorder="1" applyAlignment="1">
      <alignment horizontal="justify" vertical="center" wrapText="1"/>
    </xf>
    <xf numFmtId="0" fontId="7" fillId="0" borderId="42" xfId="0" applyFont="1" applyBorder="1" applyAlignment="1">
      <alignment horizontal="justify" vertical="center" wrapText="1"/>
    </xf>
    <xf numFmtId="0" fontId="7" fillId="11" borderId="42"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7" fillId="0" borderId="3" xfId="0" applyFont="1" applyBorder="1" applyAlignment="1">
      <alignment horizontal="center" vertical="center" wrapText="1"/>
    </xf>
    <xf numFmtId="0" fontId="7" fillId="11" borderId="42"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13" xfId="0" applyFont="1" applyBorder="1"/>
    <xf numFmtId="0" fontId="7" fillId="0" borderId="14" xfId="0" applyFont="1" applyBorder="1"/>
    <xf numFmtId="0" fontId="4" fillId="3" borderId="10"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4" fillId="5" borderId="12"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locked="0"/>
    </xf>
    <xf numFmtId="0" fontId="13" fillId="0" borderId="0" xfId="0" applyFont="1" applyBorder="1"/>
    <xf numFmtId="0" fontId="13" fillId="0" borderId="0" xfId="0" applyFont="1" applyAlignment="1"/>
    <xf numFmtId="0" fontId="13" fillId="0" borderId="0" xfId="0" applyFont="1" applyAlignment="1">
      <alignment horizontal="center"/>
    </xf>
    <xf numFmtId="0" fontId="17" fillId="5" borderId="5"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38" xfId="0" applyFont="1" applyFill="1" applyBorder="1" applyAlignment="1" applyProtection="1">
      <alignment horizontal="center" vertical="center" wrapText="1"/>
    </xf>
    <xf numFmtId="0" fontId="17" fillId="4" borderId="37"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xf>
    <xf numFmtId="0" fontId="7" fillId="4" borderId="45" xfId="0" applyFont="1" applyFill="1" applyBorder="1" applyAlignment="1">
      <alignment horizontal="center" vertical="center" wrapText="1"/>
    </xf>
    <xf numFmtId="0" fontId="17" fillId="5" borderId="45" xfId="0" applyFont="1" applyFill="1" applyBorder="1" applyAlignment="1" applyProtection="1">
      <alignment horizontal="center" vertical="center" wrapText="1"/>
    </xf>
    <xf numFmtId="0" fontId="17" fillId="4" borderId="45" xfId="0" applyFont="1" applyFill="1" applyBorder="1" applyAlignment="1" applyProtection="1">
      <alignment horizontal="left" vertical="center" wrapText="1"/>
      <protection locked="0"/>
    </xf>
    <xf numFmtId="0" fontId="17" fillId="4" borderId="37" xfId="0" applyFont="1" applyFill="1" applyBorder="1" applyAlignment="1" applyProtection="1">
      <alignment horizontal="left" vertical="center" wrapText="1"/>
      <protection locked="0"/>
    </xf>
    <xf numFmtId="0" fontId="17" fillId="3" borderId="1" xfId="0" applyFont="1" applyFill="1" applyBorder="1" applyAlignment="1">
      <alignment horizontal="center" vertical="center" wrapText="1"/>
    </xf>
    <xf numFmtId="0" fontId="13" fillId="4" borderId="0" xfId="0" applyFont="1" applyFill="1"/>
    <xf numFmtId="0" fontId="13" fillId="0" borderId="5" xfId="0" applyFont="1" applyBorder="1" applyAlignment="1" applyProtection="1">
      <alignment horizontal="justify" vertical="center" wrapText="1"/>
      <protection locked="0"/>
    </xf>
    <xf numFmtId="0" fontId="7" fillId="0" borderId="1" xfId="0" applyFont="1" applyFill="1" applyBorder="1" applyAlignment="1">
      <alignment horizontal="center" vertical="center" wrapText="1"/>
    </xf>
    <xf numFmtId="0" fontId="6" fillId="0" borderId="0" xfId="0" applyFont="1"/>
    <xf numFmtId="1" fontId="0" fillId="0" borderId="0" xfId="0" applyNumberFormat="1"/>
    <xf numFmtId="165" fontId="7" fillId="0" borderId="0" xfId="0" applyNumberFormat="1" applyFont="1" applyAlignment="1">
      <alignment vertical="center"/>
    </xf>
    <xf numFmtId="0" fontId="21" fillId="0" borderId="1" xfId="0" quotePrefix="1" applyFont="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22" fillId="0" borderId="0" xfId="0" applyFont="1" applyBorder="1" applyAlignment="1">
      <alignment horizontal="justify" vertical="center" wrapText="1"/>
    </xf>
    <xf numFmtId="0" fontId="7" fillId="0" borderId="0" xfId="1" applyFont="1" applyBorder="1" applyAlignment="1"/>
    <xf numFmtId="0" fontId="21" fillId="0" borderId="1" xfId="0" applyFont="1" applyFill="1" applyBorder="1" applyAlignment="1">
      <alignment horizontal="justify" vertical="center" wrapText="1"/>
    </xf>
    <xf numFmtId="0" fontId="0" fillId="0" borderId="1" xfId="0"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0" fillId="0" borderId="1" xfId="0" applyFill="1" applyBorder="1" applyAlignment="1">
      <alignment horizontal="justify" vertical="center" wrapText="1"/>
    </xf>
    <xf numFmtId="0" fontId="7" fillId="0" borderId="0"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4" fillId="5" borderId="40" xfId="0" applyFont="1" applyFill="1" applyBorder="1" applyAlignment="1" applyProtection="1">
      <alignment horizontal="center" vertical="center" wrapText="1"/>
    </xf>
    <xf numFmtId="0" fontId="4" fillId="5" borderId="41" xfId="0" applyFont="1" applyFill="1" applyBorder="1" applyAlignment="1" applyProtection="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29" xfId="0" applyFont="1" applyFill="1" applyBorder="1" applyAlignment="1" applyProtection="1">
      <alignment horizontal="justify" vertical="center" wrapText="1"/>
      <protection locked="0"/>
    </xf>
    <xf numFmtId="0" fontId="7" fillId="0" borderId="12" xfId="0" applyFont="1" applyFill="1" applyBorder="1" applyAlignment="1" applyProtection="1">
      <alignment horizontal="justify" vertical="center" wrapText="1"/>
      <protection locked="0"/>
    </xf>
    <xf numFmtId="0" fontId="7" fillId="0" borderId="28" xfId="0" applyFont="1" applyFill="1" applyBorder="1" applyAlignment="1" applyProtection="1">
      <alignment horizontal="justify"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9" xfId="0" applyFont="1" applyFill="1" applyBorder="1" applyAlignment="1" applyProtection="1">
      <alignment horizontal="justify" vertical="center" wrapText="1"/>
      <protection locked="0"/>
    </xf>
    <xf numFmtId="0" fontId="7" fillId="4" borderId="12" xfId="0" applyFont="1" applyFill="1" applyBorder="1" applyAlignment="1" applyProtection="1">
      <alignment horizontal="justify" vertical="center" wrapText="1"/>
      <protection locked="0"/>
    </xf>
    <xf numFmtId="0" fontId="7" fillId="4" borderId="28" xfId="0" applyFont="1" applyFill="1" applyBorder="1" applyAlignment="1" applyProtection="1">
      <alignment horizontal="justify" vertical="center" wrapText="1"/>
      <protection locked="0"/>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justify" vertical="center" wrapText="1"/>
      <protection locked="0"/>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4" borderId="0" xfId="0" applyFont="1" applyFill="1" applyBorder="1" applyAlignment="1">
      <alignment horizontal="center"/>
    </xf>
    <xf numFmtId="0" fontId="7" fillId="4" borderId="1" xfId="0" applyFont="1" applyFill="1" applyBorder="1" applyAlignment="1" applyProtection="1">
      <alignment horizontal="left" vertical="center" wrapText="1"/>
      <protection locked="0"/>
    </xf>
    <xf numFmtId="0" fontId="7" fillId="4" borderId="12" xfId="0" applyFont="1" applyFill="1" applyBorder="1" applyAlignment="1">
      <alignment horizontal="center"/>
    </xf>
    <xf numFmtId="0" fontId="17" fillId="5" borderId="5"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justify" vertical="center" wrapText="1"/>
      <protection locked="0"/>
    </xf>
    <xf numFmtId="0" fontId="7" fillId="0" borderId="0" xfId="0" applyFont="1" applyBorder="1" applyAlignment="1">
      <alignment horizontal="center" vertical="center" wrapText="1"/>
    </xf>
    <xf numFmtId="0" fontId="13" fillId="4" borderId="12" xfId="0" applyFont="1" applyFill="1" applyBorder="1" applyAlignment="1">
      <alignment horizontal="center"/>
    </xf>
  </cellXfs>
  <cellStyles count="3">
    <cellStyle name="Normal" xfId="0" builtinId="0"/>
    <cellStyle name="Normal 2" xfId="1"/>
    <cellStyle name="Normal 2 2" xfId="2"/>
  </cellStyles>
  <dxfs count="638">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ill>
        <patternFill>
          <fgColor indexed="64"/>
          <bgColor rgb="FFFF0000"/>
        </patternFill>
      </fill>
    </dxf>
    <dxf>
      <fill>
        <patternFill patternType="solid">
          <bgColor rgb="FFFFFF00"/>
        </patternFill>
      </fill>
    </dxf>
    <dxf>
      <font>
        <color auto="1"/>
      </font>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bgColor rgb="FFFF0000"/>
        </patternFill>
      </fill>
    </dxf>
    <dxf>
      <fill>
        <patternFill>
          <fgColor indexed="64"/>
          <bgColor theme="9" tint="0.59999389629810485"/>
        </patternFill>
      </fill>
    </dxf>
    <dxf>
      <numFmt numFmtId="1" formatCode="0"/>
    </dxf>
    <dxf>
      <fill>
        <patternFill patternType="solid">
          <fgColor indexed="64"/>
          <bgColor rgb="FF92D050"/>
        </patternFill>
      </fill>
    </dxf>
    <dxf>
      <fill>
        <patternFill patternType="solid">
          <fgColor indexed="64"/>
          <bgColor rgb="FFFFFF00"/>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9" tint="0.59999389629810485"/>
        </patternFill>
      </fill>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bgColor rgb="FF92D050"/>
        </patternFill>
      </fill>
    </dxf>
    <dxf>
      <fill>
        <patternFill>
          <fgColor indexed="64"/>
          <bgColor rgb="FFFF0000"/>
        </patternFill>
      </fill>
    </dxf>
    <dxf>
      <fill>
        <patternFill patternType="solid">
          <bgColor rgb="FFFFFF00"/>
        </patternFill>
      </fill>
    </dxf>
    <dxf>
      <fill>
        <patternFill>
          <fgColor indexed="64"/>
          <bgColor rgb="FFFF0000"/>
        </patternFill>
      </fill>
    </dxf>
    <dxf>
      <fill>
        <patternFill patternType="solid">
          <fgColor indexed="64"/>
          <bgColor rgb="FFFFFF00"/>
        </patternFill>
      </fill>
    </dxf>
    <dxf>
      <fill>
        <patternFill patternType="solid">
          <bgColor rgb="FFFF0000"/>
        </patternFill>
      </fill>
    </dxf>
    <dxf>
      <fill>
        <patternFill patternType="solid">
          <fgColor indexed="64"/>
          <bgColor theme="9" tint="0.59999389629810485"/>
        </patternFill>
      </fill>
    </dxf>
    <dxf>
      <fill>
        <patternFill>
          <fgColor theme="9" tint="0.59999389629810485"/>
        </patternFill>
      </fill>
    </dxf>
    <dxf>
      <fill>
        <patternFill>
          <bgColor indexed="64"/>
        </patternFill>
      </fill>
    </dxf>
    <dxf>
      <fill>
        <patternFill patternType="solid">
          <fgColor indexed="64"/>
          <bgColor rgb="FF92D050"/>
        </patternFill>
      </fill>
    </dxf>
    <dxf>
      <fill>
        <patternFill>
          <fgColor indexed="64"/>
          <bgColor theme="9" tint="0.59999389629810485"/>
        </patternFill>
      </fill>
    </dxf>
    <dxf>
      <fill>
        <patternFill patternType="solid">
          <fgColor indexed="64"/>
          <bgColor rgb="FF92D050"/>
        </patternFill>
      </fill>
    </dxf>
    <dxf>
      <fill>
        <patternFill patternType="solid">
          <bgColor rgb="FFFF0000"/>
        </patternFill>
      </fill>
    </dxf>
    <dxf>
      <fill>
        <patternFill>
          <fgColor indexed="64"/>
          <bgColor rgb="FFFF0000"/>
        </patternFill>
      </fill>
    </dxf>
    <dxf>
      <fill>
        <patternFill patternType="solid">
          <fgColor indexed="64"/>
          <bgColor rgb="FF92D050"/>
        </patternFill>
      </fill>
    </dxf>
    <dxf>
      <fill>
        <patternFill>
          <bgColor theme="9" tint="0.59999389629810485"/>
        </patternFill>
      </fill>
    </dxf>
    <dxf>
      <fill>
        <patternFill patternType="solid">
          <fgColor indexed="64"/>
          <bgColor rgb="FF92D050"/>
        </patternFill>
      </fill>
    </dxf>
    <dxf>
      <fill>
        <patternFill patternType="solid">
          <fgColor indexed="64"/>
          <bgColor theme="9" tint="0.59999389629810485"/>
        </patternFill>
      </fill>
    </dxf>
    <dxf>
      <fill>
        <patternFill>
          <fgColor indexed="64"/>
          <bgColor rgb="FFFF0000"/>
        </patternFill>
      </fill>
    </dxf>
    <dxf>
      <fill>
        <patternFill patternType="solid">
          <fgColor indexed="64"/>
          <bgColor theme="9" tint="0.59999389629810485"/>
        </patternFill>
      </fill>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6.xml"/><Relationship Id="rId42" Type="http://schemas.openxmlformats.org/officeDocument/2006/relationships/pivotCacheDefinition" Target="pivotCache/pivotCacheDefinition14.xml"/><Relationship Id="rId47" Type="http://schemas.openxmlformats.org/officeDocument/2006/relationships/pivotCacheDefinition" Target="pivotCache/pivotCacheDefinition19.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ivotCacheDefinition" Target="pivotCache/pivotCacheDefinition5.xml"/><Relationship Id="rId38" Type="http://schemas.openxmlformats.org/officeDocument/2006/relationships/pivotCacheDefinition" Target="pivotCache/pivotCacheDefinition10.xml"/><Relationship Id="rId46" Type="http://schemas.openxmlformats.org/officeDocument/2006/relationships/pivotCacheDefinition" Target="pivotCache/pivotCacheDefinition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pivotCacheDefinition" Target="pivotCache/pivotCacheDefinition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4.xml"/><Relationship Id="rId37" Type="http://schemas.openxmlformats.org/officeDocument/2006/relationships/pivotCacheDefinition" Target="pivotCache/pivotCacheDefinition9.xml"/><Relationship Id="rId40" Type="http://schemas.openxmlformats.org/officeDocument/2006/relationships/pivotCacheDefinition" Target="pivotCache/pivotCacheDefinition12.xml"/><Relationship Id="rId45" Type="http://schemas.openxmlformats.org/officeDocument/2006/relationships/pivotCacheDefinition" Target="pivotCache/pivotCacheDefinition17.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pivotCacheDefinition" Target="pivotCache/pivotCacheDefinition8.xml"/><Relationship Id="rId49" Type="http://schemas.openxmlformats.org/officeDocument/2006/relationships/pivotCacheDefinition" Target="pivotCache/pivotCacheDefinition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3.xml"/><Relationship Id="rId44" Type="http://schemas.openxmlformats.org/officeDocument/2006/relationships/pivotCacheDefinition" Target="pivotCache/pivotCacheDefinition16.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pivotCacheDefinition" Target="pivotCache/pivotCacheDefinition2.xml"/><Relationship Id="rId35" Type="http://schemas.openxmlformats.org/officeDocument/2006/relationships/pivotCacheDefinition" Target="pivotCache/pivotCacheDefinition7.xml"/><Relationship Id="rId43" Type="http://schemas.openxmlformats.org/officeDocument/2006/relationships/pivotCacheDefinition" Target="pivotCache/pivotCacheDefinition15.xml"/><Relationship Id="rId48" Type="http://schemas.openxmlformats.org/officeDocument/2006/relationships/pivotCacheDefinition" Target="pivotCache/pivotCacheDefinition20.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1258208</xdr:colOff>
      <xdr:row>0</xdr:row>
      <xdr:rowOff>0</xdr:rowOff>
    </xdr:from>
    <xdr:to>
      <xdr:col>10</xdr:col>
      <xdr:colOff>3290208</xdr:colOff>
      <xdr:row>2</xdr:row>
      <xdr:rowOff>43656</xdr:rowOff>
    </xdr:to>
    <xdr:pic>
      <xdr:nvPicPr>
        <xdr:cNvPr id="2" name="Imagen 3">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xdr:blipFill>
      <xdr:spPr>
        <a:xfrm>
          <a:off x="23613383" y="0"/>
          <a:ext cx="2032000" cy="7747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1005417</xdr:colOff>
      <xdr:row>0</xdr:row>
      <xdr:rowOff>84668</xdr:rowOff>
    </xdr:from>
    <xdr:to>
      <xdr:col>10</xdr:col>
      <xdr:colOff>3323166</xdr:colOff>
      <xdr:row>3</xdr:row>
      <xdr:rowOff>179917</xdr:rowOff>
    </xdr:to>
    <xdr:pic>
      <xdr:nvPicPr>
        <xdr:cNvPr id="2" name="Imagen 3">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stretch/>
      </xdr:blipFill>
      <xdr:spPr>
        <a:xfrm>
          <a:off x="15716250" y="84668"/>
          <a:ext cx="2317749" cy="1068916"/>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3061676</xdr:colOff>
      <xdr:row>2</xdr:row>
      <xdr:rowOff>238029</xdr:rowOff>
    </xdr:to>
    <xdr:pic>
      <xdr:nvPicPr>
        <xdr:cNvPr id="4" name="Imagen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tretch/>
      </xdr:blipFill>
      <xdr:spPr>
        <a:xfrm>
          <a:off x="17960975" y="0"/>
          <a:ext cx="2614083" cy="1090083"/>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1439334</xdr:colOff>
      <xdr:row>0</xdr:row>
      <xdr:rowOff>42899</xdr:rowOff>
    </xdr:from>
    <xdr:to>
      <xdr:col>10</xdr:col>
      <xdr:colOff>3011802</xdr:colOff>
      <xdr:row>4</xdr:row>
      <xdr:rowOff>10583</xdr:rowOff>
    </xdr:to>
    <xdr:pic>
      <xdr:nvPicPr>
        <xdr:cNvPr id="2" name="Imagen 3">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stretch/>
      </xdr:blipFill>
      <xdr:spPr>
        <a:xfrm>
          <a:off x="16467667" y="42899"/>
          <a:ext cx="1578241" cy="750851"/>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1460500</xdr:colOff>
      <xdr:row>0</xdr:row>
      <xdr:rowOff>0</xdr:rowOff>
    </xdr:from>
    <xdr:to>
      <xdr:col>10</xdr:col>
      <xdr:colOff>3058583</xdr:colOff>
      <xdr:row>3</xdr:row>
      <xdr:rowOff>45406</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xdr:blipFill>
      <xdr:spPr>
        <a:xfrm>
          <a:off x="17060333" y="0"/>
          <a:ext cx="1598083" cy="63500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870857</xdr:colOff>
      <xdr:row>0</xdr:row>
      <xdr:rowOff>86746</xdr:rowOff>
    </xdr:from>
    <xdr:to>
      <xdr:col>10</xdr:col>
      <xdr:colOff>3080695</xdr:colOff>
      <xdr:row>3</xdr:row>
      <xdr:rowOff>163286</xdr:rowOff>
    </xdr:to>
    <xdr:pic>
      <xdr:nvPicPr>
        <xdr:cNvPr id="3" name="Imagen 3">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stretch/>
      </xdr:blipFill>
      <xdr:spPr>
        <a:xfrm>
          <a:off x="20070536" y="86746"/>
          <a:ext cx="2209838" cy="1042647"/>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920750</xdr:colOff>
      <xdr:row>0</xdr:row>
      <xdr:rowOff>10583</xdr:rowOff>
    </xdr:from>
    <xdr:to>
      <xdr:col>10</xdr:col>
      <xdr:colOff>2910536</xdr:colOff>
      <xdr:row>3</xdr:row>
      <xdr:rowOff>47625</xdr:rowOff>
    </xdr:to>
    <xdr:pic>
      <xdr:nvPicPr>
        <xdr:cNvPr id="2" name="Imagen 3">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xdr:blipFill>
      <xdr:spPr>
        <a:xfrm>
          <a:off x="18399125" y="10583"/>
          <a:ext cx="1996281" cy="953823"/>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1047749</xdr:colOff>
      <xdr:row>0</xdr:row>
      <xdr:rowOff>105832</xdr:rowOff>
    </xdr:from>
    <xdr:to>
      <xdr:col>10</xdr:col>
      <xdr:colOff>2815166</xdr:colOff>
      <xdr:row>3</xdr:row>
      <xdr:rowOff>84667</xdr:rowOff>
    </xdr:to>
    <xdr:pic>
      <xdr:nvPicPr>
        <xdr:cNvPr id="2" name="Imagen 4">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xdr:blipFill>
      <xdr:spPr>
        <a:xfrm>
          <a:off x="15970249" y="105832"/>
          <a:ext cx="1767417" cy="1005418"/>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653143</xdr:colOff>
      <xdr:row>0</xdr:row>
      <xdr:rowOff>231320</xdr:rowOff>
    </xdr:from>
    <xdr:to>
      <xdr:col>10</xdr:col>
      <xdr:colOff>2775857</xdr:colOff>
      <xdr:row>3</xdr:row>
      <xdr:rowOff>42332</xdr:rowOff>
    </xdr:to>
    <xdr:pic>
      <xdr:nvPicPr>
        <xdr:cNvPr id="2" name="Imagen 3">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tretch/>
      </xdr:blipFill>
      <xdr:spPr>
        <a:xfrm>
          <a:off x="18941143" y="231320"/>
          <a:ext cx="2122714" cy="845155"/>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595311</xdr:colOff>
      <xdr:row>0</xdr:row>
      <xdr:rowOff>0</xdr:rowOff>
    </xdr:from>
    <xdr:to>
      <xdr:col>10</xdr:col>
      <xdr:colOff>2490108</xdr:colOff>
      <xdr:row>2</xdr:row>
      <xdr:rowOff>178593</xdr:rowOff>
    </xdr:to>
    <xdr:pic>
      <xdr:nvPicPr>
        <xdr:cNvPr id="2" name="Imagen 3">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a:stretch/>
      </xdr:blipFill>
      <xdr:spPr>
        <a:xfrm>
          <a:off x="19288124" y="0"/>
          <a:ext cx="1893096" cy="595312"/>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793750</xdr:colOff>
      <xdr:row>0</xdr:row>
      <xdr:rowOff>0</xdr:rowOff>
    </xdr:from>
    <xdr:to>
      <xdr:col>10</xdr:col>
      <xdr:colOff>3058583</xdr:colOff>
      <xdr:row>3</xdr:row>
      <xdr:rowOff>105833</xdr:rowOff>
    </xdr:to>
    <xdr:pic>
      <xdr:nvPicPr>
        <xdr:cNvPr id="2" name="Imagen 3">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xdr:blipFill>
      <xdr:spPr>
        <a:xfrm>
          <a:off x="18446750" y="0"/>
          <a:ext cx="2264833" cy="1058333"/>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971550</xdr:colOff>
      <xdr:row>0</xdr:row>
      <xdr:rowOff>123825</xdr:rowOff>
    </xdr:from>
    <xdr:to>
      <xdr:col>10</xdr:col>
      <xdr:colOff>2447925</xdr:colOff>
      <xdr:row>3</xdr:row>
      <xdr:rowOff>161925</xdr:rowOff>
    </xdr:to>
    <xdr:pic>
      <xdr:nvPicPr>
        <xdr:cNvPr id="2" name="Imagen 4">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xdr:blipFill>
      <xdr:spPr>
        <a:xfrm>
          <a:off x="13792200" y="123825"/>
          <a:ext cx="1476375" cy="1104900"/>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1095374</xdr:colOff>
      <xdr:row>0</xdr:row>
      <xdr:rowOff>0</xdr:rowOff>
    </xdr:from>
    <xdr:ext cx="1771989" cy="876300"/>
    <xdr:pic>
      <xdr:nvPicPr>
        <xdr:cNvPr id="3" name="Imagen 4">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1"/>
        <a:stretch/>
      </xdr:blipFill>
      <xdr:spPr>
        <a:xfrm>
          <a:off x="16849724" y="0"/>
          <a:ext cx="1771989" cy="876300"/>
        </a:xfrm>
        <a:prstGeom prst="rect">
          <a:avLst/>
        </a:prstGeom>
        <a:ln w="9360">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1285875</xdr:colOff>
      <xdr:row>0</xdr:row>
      <xdr:rowOff>309562</xdr:rowOff>
    </xdr:from>
    <xdr:to>
      <xdr:col>10</xdr:col>
      <xdr:colOff>3689615</xdr:colOff>
      <xdr:row>3</xdr:row>
      <xdr:rowOff>6614</xdr:rowOff>
    </xdr:to>
    <xdr:pic>
      <xdr:nvPicPr>
        <xdr:cNvPr id="3" name="Imagen 3">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1"/>
        <a:stretch/>
      </xdr:blipFill>
      <xdr:spPr>
        <a:xfrm>
          <a:off x="19407188" y="309562"/>
          <a:ext cx="2403740" cy="1030552"/>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512535</xdr:colOff>
      <xdr:row>0</xdr:row>
      <xdr:rowOff>54428</xdr:rowOff>
    </xdr:from>
    <xdr:to>
      <xdr:col>10</xdr:col>
      <xdr:colOff>3119686</xdr:colOff>
      <xdr:row>3</xdr:row>
      <xdr:rowOff>96761</xdr:rowOff>
    </xdr:to>
    <xdr:pic>
      <xdr:nvPicPr>
        <xdr:cNvPr id="2" name="Imagen 3">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xdr:blipFill>
      <xdr:spPr>
        <a:xfrm>
          <a:off x="19902714" y="54428"/>
          <a:ext cx="2614083" cy="1362226"/>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866775</xdr:colOff>
      <xdr:row>0</xdr:row>
      <xdr:rowOff>80530</xdr:rowOff>
    </xdr:from>
    <xdr:to>
      <xdr:col>10</xdr:col>
      <xdr:colOff>1990725</xdr:colOff>
      <xdr:row>3</xdr:row>
      <xdr:rowOff>66675</xdr:rowOff>
    </xdr:to>
    <xdr:pic>
      <xdr:nvPicPr>
        <xdr:cNvPr id="4" name="Imagen 4">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1"/>
        <a:stretch/>
      </xdr:blipFill>
      <xdr:spPr>
        <a:xfrm>
          <a:off x="14820900" y="80530"/>
          <a:ext cx="1123950" cy="576695"/>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881062</xdr:colOff>
      <xdr:row>0</xdr:row>
      <xdr:rowOff>0</xdr:rowOff>
    </xdr:from>
    <xdr:to>
      <xdr:col>10</xdr:col>
      <xdr:colOff>3058583</xdr:colOff>
      <xdr:row>3</xdr:row>
      <xdr:rowOff>142875</xdr:rowOff>
    </xdr:to>
    <xdr:pic>
      <xdr:nvPicPr>
        <xdr:cNvPr id="2" name="Imagen 3">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xdr:blipFill>
      <xdr:spPr>
        <a:xfrm>
          <a:off x="18764250" y="0"/>
          <a:ext cx="2177521" cy="1047750"/>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631031</xdr:colOff>
      <xdr:row>0</xdr:row>
      <xdr:rowOff>0</xdr:rowOff>
    </xdr:from>
    <xdr:to>
      <xdr:col>11</xdr:col>
      <xdr:colOff>463022</xdr:colOff>
      <xdr:row>2</xdr:row>
      <xdr:rowOff>226218</xdr:rowOff>
    </xdr:to>
    <xdr:pic>
      <xdr:nvPicPr>
        <xdr:cNvPr id="2" name="Imagen 3">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xdr:blipFill>
      <xdr:spPr>
        <a:xfrm>
          <a:off x="18549937" y="0"/>
          <a:ext cx="2427552" cy="976312"/>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3058583</xdr:colOff>
      <xdr:row>3</xdr:row>
      <xdr:rowOff>42333</xdr:rowOff>
    </xdr:to>
    <xdr:pic>
      <xdr:nvPicPr>
        <xdr:cNvPr id="2" name="Imagen 3">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xdr:blipFill>
      <xdr:spPr>
        <a:xfrm>
          <a:off x="15617825" y="0"/>
          <a:ext cx="2614083" cy="1271058"/>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1107282</xdr:colOff>
      <xdr:row>0</xdr:row>
      <xdr:rowOff>166687</xdr:rowOff>
    </xdr:from>
    <xdr:to>
      <xdr:col>10</xdr:col>
      <xdr:colOff>3274218</xdr:colOff>
      <xdr:row>3</xdr:row>
      <xdr:rowOff>95251</xdr:rowOff>
    </xdr:to>
    <xdr:pic>
      <xdr:nvPicPr>
        <xdr:cNvPr id="2" name="Imagen 4">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xdr:blipFill>
      <xdr:spPr>
        <a:xfrm>
          <a:off x="19276220" y="166687"/>
          <a:ext cx="2166936" cy="1035845"/>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1129393</xdr:colOff>
      <xdr:row>0</xdr:row>
      <xdr:rowOff>130023</xdr:rowOff>
    </xdr:from>
    <xdr:to>
      <xdr:col>10</xdr:col>
      <xdr:colOff>3054047</xdr:colOff>
      <xdr:row>3</xdr:row>
      <xdr:rowOff>163286</xdr:rowOff>
    </xdr:to>
    <xdr:pic>
      <xdr:nvPicPr>
        <xdr:cNvPr id="3" name="Imagen 3">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1"/>
        <a:stretch/>
      </xdr:blipFill>
      <xdr:spPr>
        <a:xfrm>
          <a:off x="20696464" y="130023"/>
          <a:ext cx="1924654" cy="904120"/>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559594</xdr:colOff>
      <xdr:row>0</xdr:row>
      <xdr:rowOff>0</xdr:rowOff>
    </xdr:from>
    <xdr:to>
      <xdr:col>11</xdr:col>
      <xdr:colOff>636856</xdr:colOff>
      <xdr:row>3</xdr:row>
      <xdr:rowOff>155678</xdr:rowOff>
    </xdr:to>
    <xdr:pic>
      <xdr:nvPicPr>
        <xdr:cNvPr id="3" name="Imagen 3">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1"/>
        <a:stretch/>
      </xdr:blipFill>
      <xdr:spPr>
        <a:xfrm>
          <a:off x="18085594" y="0"/>
          <a:ext cx="1339324" cy="1155803"/>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mjimene3\Downloads\DTAV-STOP-STJEF%20con%20nombres%20Oct%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garcia3/Documents/9%20OTROS_PROYECTOS%20SGGC%202016-2017/2019/1%20ISO%2037001%20-ANTI%20SOBORNO/RIESGOS%20SGAS/Gesti&#243;n%20Legal/FOPE05_MATRIZ_RIESGOS_DE_SOBORNO.GEST_LEGAL_V_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atine1/Documents/SGAS%20ISO%2037001%202016/entregables%2037001/FORMATO%20RIESGOS%20DE%20SOBORNO_G_DOCUMENTAL_JUN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eli\Documents\PROYECTOS1\IDU%202020\SGGC\FORMATO%20RIESGOS%20DE%20SOBORNO%20proceso%20gestion%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Cargas"/>
      <sheetName val="Cupos 2017"/>
      <sheetName val="Listas (2)"/>
      <sheetName val="LISTAS"/>
      <sheetName val="Tabla de Honorarios"/>
    </sheetNames>
    <sheetDataSet>
      <sheetData sheetId="0"/>
      <sheetData sheetId="1"/>
      <sheetData sheetId="2">
        <row r="4">
          <cell r="F4" t="str">
            <v>Inexistencia de personal de planta</v>
          </cell>
          <cell r="H4" t="str">
            <v>CATEGORIA 01</v>
          </cell>
        </row>
        <row r="5">
          <cell r="F5" t="str">
            <v>Personal insuficiente</v>
          </cell>
          <cell r="H5" t="str">
            <v>CATEGORIA 02</v>
          </cell>
        </row>
        <row r="6">
          <cell r="F6" t="str">
            <v>Personal altamente especializado</v>
          </cell>
          <cell r="H6" t="str">
            <v>CATEGORIA 03</v>
          </cell>
        </row>
        <row r="7">
          <cell r="H7" t="str">
            <v>CATEGORIA 04</v>
          </cell>
        </row>
        <row r="8">
          <cell r="H8" t="str">
            <v>CATEGORIA 05</v>
          </cell>
        </row>
        <row r="9">
          <cell r="H9" t="str">
            <v>CATEGORIA 06</v>
          </cell>
        </row>
        <row r="10">
          <cell r="H10" t="str">
            <v>CATEGORIA 07</v>
          </cell>
        </row>
        <row r="11">
          <cell r="H11" t="str">
            <v>CATEGORIA 08</v>
          </cell>
        </row>
        <row r="12">
          <cell r="H12" t="str">
            <v>CATEGORIA 09</v>
          </cell>
        </row>
        <row r="13">
          <cell r="H13" t="str">
            <v>CATEGORIA 10</v>
          </cell>
        </row>
        <row r="14">
          <cell r="H14" t="str">
            <v>CATEGORIA 11</v>
          </cell>
        </row>
        <row r="15">
          <cell r="H15" t="str">
            <v>CATEGORIA 12</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refreshError="1"/>
      <sheetData sheetId="1"/>
      <sheetData sheetId="2" refreshError="1"/>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r:id="rId1" refreshedBy="Maria Paula Másmela Mahecha" refreshedDate="44425.782605787041" createdVersion="5" refreshedVersion="7" minRefreshableVersion="3" recordCount="39">
  <cacheSource type="worksheet">
    <worksheetSource ref="B7:L46" sheet="TIC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4">
        <s v="Colaborador IDU (Grupo I+D+I - Grupo de arquitectura - Grupo de infraestructura)"/>
        <s v="Directivo IDU (Subdirector Técnico de Recursos Tecnológicos - Director Técnico Administrativo y Financiero - Subdirector General de Gestión Corporativa según cuantía)"/>
        <s v="Tercero (Proveedor)"/>
        <s v="Tercero"/>
        <s v="Colaborador IDU (Grupo infraestructura)"/>
        <s v="Directivo IDU (Subdirector Técnico de Recursos Tecnológicos )"/>
        <s v="Directivo IDU (Subdirector Técnico de Recursos Tecnológicos)"/>
        <s v="Proveedor" u="1"/>
        <s v="Grupo arquitectura" u="1"/>
        <s v="DTST" u="1"/>
        <s v="Grupo infraestructura" u="1"/>
        <s v="Subdirector Técnico de Recursos Tecnológicos" u="1"/>
        <s v="STRT" u="1"/>
        <s v="Grupo I+D+I"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3"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ia Paula Másmela Mahecha" refreshedDate="44425.782606134257" createdVersion="5" refreshedVersion="7" minRefreshableVersion="3" recordCount="32">
  <cacheSource type="worksheet">
    <worksheetSource ref="B7:L39" sheet="DISEÑO PROY"/>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Directivo Distrital Externo)"/>
        <s v="Directivo IDU"/>
        <s v="Colaborador del IDU"/>
        <s v="Tercero "/>
        <s v="Tercero (Contratista)"/>
        <s v="Tercero (Contratista de obra)"/>
        <s v="Congresista" u="1"/>
        <s v="Supervisor" u="1"/>
        <s v="Alcalde Mayor" u="1"/>
        <s v="Apoyo a la supervisión" u="1"/>
        <s v="Directivo Distrital Externo" u="1"/>
        <s v="Concejal" u="1"/>
        <s v="Consultor" u="1"/>
        <s v="Tercero" u="1"/>
        <s v="Interventor" u="1"/>
        <s v="Contratista" u="1"/>
        <s v="Asesores del IDU" u="1"/>
        <s v="Directivos distritales externos al IDU" u="1"/>
        <s v="Directivos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5"/>
    </cacheField>
    <cacheField name="IMPACTO DEL RIESGO (Residual)" numFmtId="0">
      <sharedItems containsSemiMixedTypes="0" containsString="0" containsNumber="1" containsInteger="1" minValue="4" maxValue="5"/>
    </cacheField>
    <cacheField name="NIVEL DE RIESGO (Residual)" numFmtId="0">
      <sharedItems containsSemiMixedTypes="0" containsString="0" containsNumber="1" containsInteger="1" minValue="12" maxValue="2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ia Paula Másmela Mahecha" refreshedDate="44425.782606597226" createdVersion="5" refreshedVersion="7" minRefreshableVersion="3" recordCount="84">
  <cacheSource type="worksheet">
    <worksheetSource ref="B7:L91" sheet="CONSERVACIÓN INFRAES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s v="Colaborador del IDU"/>
        <s v="Directivo IDU"/>
        <s v="Tercero (Ciudadano)"/>
        <s v="Tercero (Contratista)"/>
        <s v="Tercero (Contratista o trabajador de la aseguradora)"/>
        <s v="Tercero (Interventor)"/>
        <s v="Colaborador IDU (Apoyo a la supervisión)"/>
        <s v="Directivo IDU (Subdirector General - Director Técnico - Subdirector Técnico) "/>
        <s v="Tercero (Contratista y/o Interventor)"/>
        <s v="Tercero (nterventor)"/>
        <s v="Aseguradora" u="1"/>
        <s v="Apoyo a la supervisión" u="1"/>
        <s v="Director Técnico de Mantenimiento" u="1"/>
        <s v="Interventor" u="1"/>
        <s v="Contratista" u="1"/>
        <s v="Ciudadano" u="1"/>
        <s v="Subdirector General de Infraestructura" u="1"/>
        <s v="Subdirectores Técnicos "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3" maxValue="1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ia Paula Másmela Mahecha" refreshedDate="44425.782606944442" createdVersion="5" refreshedVersion="7" minRefreshableVersion="3" recordCount="70">
  <cacheSource type="worksheet">
    <worksheetSource ref="B7:L77" sheet="GES CONTRA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2">
        <s v="Tercero"/>
        <s v="Directivo IDU (Ordenador del Gasto)"/>
        <s v="Colaborador IDU (Profesionales estructuradores del área solicitante)"/>
        <s v="Directivo IDU (Director Técnico DTPS)"/>
        <s v="Colaborador IDU (Profesionales DTPS)"/>
        <s v="Directivo IDU (Comité de Gestión precontractual)"/>
        <s v="Directivo IDU (Comité de Gestión precontractua)"/>
        <s v="Tercero (Adjudicatario Contrato)"/>
        <s v="Directivo IDU (Director Técnico DTGC)"/>
        <s v="Colaborador IDU (Profesionales DTGC)"/>
        <s v="Tercero (Contratista)"/>
        <s v="Directivo IDU (Supervisor)"/>
        <s v="Colaborador IDU (Apoyo a la Supervisión)"/>
        <s v="Colaborador del IDU (Abogado)"/>
        <s v="Tercero (Interventor)"/>
        <s v="Colaborador IDU (Abogado DTGC)"/>
        <s v="Profesionales DTPS" u="1"/>
        <s v="Adjudicatario Contrato" u="1"/>
        <s v="Profesionales estructuradores" u="1"/>
        <s v="Supervisor" u="1"/>
        <s v="Colaborador IDU ('Profesionales estructuradores del área solicitante)" u="1"/>
        <s v="Apoyo a la Supervisión" u="1"/>
        <s v="Comité de Contratación" u="1"/>
        <s v="Profesionales Areas ordenadoras del gasto" u="1"/>
        <s v="Comité de Gestión precontractual" u="1"/>
        <s v="Colaborador del IDU abogado" u="1"/>
        <s v="Abogado de Gestión Contractual" u="1"/>
        <s v="Colaborador IDU ('Profesionales DTPS)" u="1"/>
        <s v="Director Técnico DTGC" u="1"/>
        <s v="Supervisores de Contratos" u="1"/>
        <s v="Interventor" u="1"/>
        <s v="Directivo IDU ('Director Técnico DTGC)" u="1"/>
        <s v="Director Técnico DTPS" u="1"/>
        <s v="Contratista" u="1"/>
        <s v="Directivo IDU ('Director Técnico DTPS)" u="1"/>
        <s v="Colaborador IIDU (Apoyo a la Supervisión)" u="1"/>
        <s v="Ordenadores del Gasto_x000a__x000a_" u="1"/>
        <s v="Profesionales estructuradores del área solicitante" u="1"/>
        <s v="Ordenador del Gasto" u="1"/>
        <s v="Ordenador del Gasto_x000a__x000a_" u="1"/>
        <s v="Profesionales DTGC" u="1"/>
        <s v="Directivo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MixedTypes="1"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5"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ria Paula Másmela Mahecha" refreshedDate="44425.782607407411" createdVersion="5" refreshedVersion="7" minRefreshableVersion="3" recordCount="4">
  <cacheSource type="worksheet">
    <worksheetSource ref="B7:L11" sheet="MEJORA CONTINU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2">
        <s v="Colaborador del organismo de control"/>
        <s v="Colaborador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ria Paula Másmela Mahecha" refreshedDate="44425.782608449073" createdVersion="7" refreshedVersion="7" minRefreshableVersion="3" recordCount="4">
  <cacheSource type="worksheet">
    <worksheetSource ref="B7:L11" sheet="PRACTICAS INTEGRALES DE GEST"/>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del organismo de certificación"/>
        <s v="Colaborador del IDU"/>
        <s v="Colaborador de la autoridad ambient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8"/>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ria Paula Másmela Mahecha" refreshedDate="44425.78448159722" createdVersion="7" refreshedVersion="7" minRefreshableVersion="3" recordCount="42">
  <cacheSource type="worksheet">
    <worksheetSource ref="B7:L49" sheet="GES INTERINSTI"/>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7">
        <s v="Tercero (Funcionario de _x000a_ESP y/u otro)"/>
        <s v="Colaborador del IDU"/>
        <s v="Directivo IDU"/>
        <s v="Tercero (Funcionario de _x000a_Entidad)"/>
        <s v="Tercero"/>
        <s v="Tercero (Originador )"/>
        <s v="Tercero (Funcionario de Transmilenio)"/>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ria Paula Másmela Mahecha" refreshedDate="44425.785187731482" createdVersion="7" refreshedVersion="7" minRefreshableVersion="3" recordCount="52">
  <cacheSource type="worksheet">
    <worksheetSource ref="B7:L59" sheet="GES PREDIA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33">
        <s v="Tercero (Propietario de Predio)"/>
        <s v="Colaborador IDU (Gestor de restablecimiento de condiciones - Gestor de restablecimiento de condiciones)"/>
        <s v="_x000a_Tercero (Propietario y/u otras tenencias"/>
        <s v="Colaborador IDU (Gestor de restablecimiento de condiciones - Articulador de restablecimiento de condiciones )"/>
        <s v="Colaborador IDU (Gestores  vinculados al proyecto)"/>
        <s v="Directivo IDU (Director Técnico de Predios)"/>
        <s v="Tercero (Propietario y/u otras tenencias)_x000a_"/>
        <s v="Colaborador IDU (Gestor socio económico y jurídico)"/>
        <s v="Tercero (Propietario de Predio y/o otras tenencias)"/>
        <s v="Colaborador IDU (Gestores responsables del proyecto"/>
        <s v="Tercero (Propietario de Predio y/u otras tenencias"/>
        <s v="Colaborador IDU (Gestores responsables del proyecto) "/>
        <s v="Tercero"/>
        <s v="Colaborador IDU (Articulador de administración de predios)"/>
        <s v="Directivo IDU (Director Técnico de Predios - Subdirector General de Desarrollo Urbano)"/>
        <s v="Colaborador del IDU"/>
        <s v="Directivo IDU (Director Técnico de Predios - Subdirector General de Desarrollo Urbano - Director Técnico de Gestión Contractual)"/>
        <s v="Tercero (Contratista de mantenimiento o demolición de predios)"/>
        <s v="Colaborador IDU (Gestores del componente de administración predial - Articulador de administración de predios)"/>
        <s v=" Colaborador IDU (Articulador de administración de predios - Gestor Administración de Predios)"/>
        <s v=" Directivo IDU (D/T de Predios - S/G de Desarrollo Urbano - D/t Gestión Contractual - Director General)"/>
        <s v=" Colaborador IDU (Articulador de administración de predios)"/>
        <s v="Colaborador IDU (Gestor jurídico, gestor financiero)"/>
        <s v="Directivo IDU (D/T de Predios"/>
        <s v="Tercero (Comprador de Predio - Propietario del predio)"/>
        <s v="Colaborador IDU (Gestor Técnico)"/>
        <s v="Directivo IDU (Director Técnico de Predios"/>
        <s v="Colaborador IDU (Gestor Jurídico - Articulador jurídico)"/>
        <s v="Tercero (Propietario de Predio-Tenedor - Habitante)"/>
        <s v="Tercero "/>
        <s v="Colaborador IDU (Gestor Jurídico - Gestor de avalúo - Gestpor económico)"/>
        <s v="Colaborador IDU (Articulador jurídico - Gestor Jurídico)"/>
        <s v="Colaborador IDU"/>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9"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ria Paula Másmela Mahecha" refreshedDate="44425.786242824077" createdVersion="7" refreshedVersion="7" minRefreshableVersion="3" recordCount="102">
  <cacheSource type="worksheet">
    <worksheetSource ref="B7:L109" sheet="CONSTRUCCIÓN PROY"/>
  </cacheSource>
  <cacheFields count="11">
    <cacheField name="PROCEDIMIENTO ASOCIADO" numFmtId="0">
      <sharedItems/>
    </cacheField>
    <cacheField name="POSIBLES HECHOS DE SOBORNO (INCERTIDUMBRE) " numFmtId="0">
      <sharedItems longText="1"/>
    </cacheField>
    <cacheField name="ORGANIZACIONES EXTERNAS, FUNCIONES O CARGOS EXPUESTOS AL HECHO DE SOBORNO" numFmtId="0">
      <sharedItems count="28">
        <s v="Tercero (Contratista o Interventor)"/>
        <s v="Directivo IDU ( DTC - SGI)"/>
        <s v="Colaborador del IDU"/>
        <s v="Colaborador IDU (Apoyo a la Supervisión)"/>
        <s v="Directivo IDU (DTC - SGI - SGDU - ST)"/>
        <s v="Directivo IDU (DTC - SGI)"/>
        <s v="Tercero (Contratista)"/>
        <s v="Directivo IDU (DTC - ST)"/>
        <s v="Colaborador IDU (Apoyo a la Supervisión Ambiental)"/>
        <s v="Directivo IDU"/>
        <s v="Tercero (Contratista - Interventor)"/>
        <s v="Tercero (Interventor)"/>
        <s v="Colaborador IDU (Apoyo a la Supervisión SST)"/>
        <s v="Directivo IDU (DTC- SGI - ST)"/>
        <s v="Colaborador IDU (Apoyo a la Supervisión- Ambiental - SST) "/>
        <s v="Directivo IDU (DTC - SGDU - ST)"/>
        <s v="Tercero (ESP)"/>
        <s v="Colaborador IDU (Apoyo a la Supervisión_x000a_"/>
        <s v="Directivo IDU ( DTC- SGI ST) "/>
        <s v="Directivo IDU (SGI- DTC- ST)"/>
        <s v="Colaborador IDU (Apoyo a la supervisión - Equipo de análisis de precios unitarios)"/>
        <s v="Colaborador IDU (Especialistas - _x000a_Apoyo a la Supervisión)"/>
        <s v="Directivo IDU ( DTC-ST)"/>
        <s v="Tercero (Contratista- Interventor)"/>
        <s v="Directivo IDU (DTC - SGI - ST)"/>
        <s v="Directivo IDU (SGI - DTC - ST)"/>
        <s v="Colaborador IFU (Apoyo a la Supervisión)"/>
        <s v="Tercero (Contratista -Interventor)"/>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1" maxValue="5"/>
    </cacheField>
    <cacheField name="NIVEL DE RIESGO (Residual)" numFmtId="0">
      <sharedItems containsSemiMixedTypes="0" containsString="0" containsNumber="1" containsInteger="1" minValue="1"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Maria Paula Másmela Mahecha" refreshedDate="44425.788308564814" createdVersion="7" refreshedVersion="7" minRefreshableVersion="3" recordCount="44">
  <cacheSource type="worksheet">
    <worksheetSource ref="B7:L51" sheet="GES FI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7">
        <s v="Colaborador del IDU "/>
        <s v="Directivo IDU (Subdirector Técnico de Tesorería y Recaudo)"/>
        <s v="Tercero (Empleado bancario)"/>
        <s v="Tercero (Contratista)"/>
        <s v="Colaborador del IDU"/>
        <s v="Tercero (Empleado del sector financiero)"/>
        <s v="Directivo IDU (DTAF STTR)"/>
        <s v="Directivo IDU (DTPC - STTR - DTAF)"/>
        <s v="Tercero (Empleado bancario- Contribuyente)"/>
        <s v="Colaborador del IDU  "/>
        <s v="Tercero"/>
        <s v="Tercero (Hacker)"/>
        <s v="Tercero (Contratista - Contribuyente)"/>
        <s v="Colaborador IDU"/>
        <s v="Directivo IDU"/>
        <s v="Tercero_x000a_"/>
        <s v="Tercero (Constructor)"/>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12"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Maria Paula Másmela Mahecha" refreshedDate="44425.788743287034" createdVersion="7" refreshedVersion="7" minRefreshableVersion="3" recordCount="28">
  <cacheSource type="worksheet">
    <worksheetSource ref="B7:L35" sheet="GES REC FI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0">
        <s v="Directivo IDU (Sudirector General de Gestión Corporativa - Director Técnico Administrativo y Financiero - Subdirector Técnico de Recursos Físicos)"/>
        <s v="Colaboradora del IDU (Apoyo a la supervisión)"/>
        <s v="Tercero (Posible Proveedor)"/>
        <s v="Colaborador IDU (Apoyo a la supervisión)"/>
        <s v="Directivo IDU (STPC - STRF)"/>
        <s v="Tercero (Proveedor)"/>
        <s v="Colaborador IDU Apoyo a la supervisión"/>
        <s v="Colaborador IDU (Técnico de apoyo al manejo de la caja menor"/>
        <s v="Directivo IDU (Subdirector Técnico de Recursos Físicos)"/>
        <s v="Director IDU (Subdirector Técnico de Recursos Físicos)"/>
        <s v="Tercero (contratista de mantenimiento)"/>
        <s v="Colaborador IDU (Apoyo a la Supervisión del contrato)"/>
        <s v="Directivo IDU (Subdirector General de Gestión Corporativa - Director Técnico Administrativo y Financiero - Subdirector Técnico de Recursos Físicos)"/>
        <s v="Colaborador IDU (Conductor)"/>
        <s v="Tercero (contratista suministro de combustible)"/>
        <s v="Colaborador IDU (Coordinador de almacén - Técnico operativo de almacésn - auxiliar de almacén)"/>
        <s v="Colaborador IDU (Coordinador de almacén - Técnico operativo almacén- Auxiliar almacén)"/>
        <s v="Directivo IDU"/>
        <s v="Tercero (Comprador)"/>
        <s v="Tercero (Comprador de bienes de baja)"/>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ria Paula Másmela Mahecha" refreshedDate="44425.789405439813" createdVersion="7" refreshedVersion="7" minRefreshableVersion="3" recordCount="34">
  <cacheSource type="worksheet">
    <worksheetSource ref="B7:L41" sheet="VALORIZ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5">
        <s v="Tercero (Contribuyente)"/>
        <s v="Colaborador del IDU"/>
        <s v="Directivo IDU"/>
        <s v="Tercero (Ciudadano)"/>
        <s v="Tercero ( Gran Contribuyente)"/>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2"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ria Paula Másmela Mahecha" refreshedDate="44425.790166550927" createdVersion="7" refreshedVersion="7" minRefreshableVersion="3" recordCount="41">
  <cacheSource type="worksheet">
    <worksheetSource ref="B7:L48" sheet="FACT PROYE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Directivo del IDU"/>
        <s v="Colaborador del IDU"/>
        <s v="Tercero"/>
        <s v="Tercero (Contratista)"/>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ria Paula Másmela Mahecha" refreshedDate="44425.79084386574" createdVersion="7" refreshedVersion="7" minRefreshableVersion="3" recordCount="12">
  <cacheSource type="worksheet">
    <worksheetSource ref="B7:L19" sheet="GES DOCUMEN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Colaborador del IDU"/>
        <s v="Tercero (Contratistas externos - Proveedor)"/>
        <s v="Tercero (Contratistas externos - Proveedor- contratista de mensajería)"/>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8"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ria Paula Másmela Mahecha" refreshedDate="44425.792066666669" createdVersion="7" refreshedVersion="7" minRefreshableVersion="3" recordCount="31">
  <cacheSource type="worksheet">
    <worksheetSource ref="B7:L38" sheet="PARTICIPACIÓN CIUDADANA"/>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2">
        <s v="Colaborador del IDU (Atiende canales)"/>
        <s v="Directivo IDU"/>
        <s v="Tercero (Ciudadano)"/>
        <s v="Colaborador IDU (Bogotá te escucha)"/>
        <s v="Tercero"/>
        <s v="Colaborador del IDU"/>
        <s v="Directivo IDU (Jefe OAC)"/>
        <s v="Colaborador IDU (Profesional Social OTC)"/>
        <s v="Directivo  IDU"/>
        <s v="Tercero (Interventor)"/>
        <s v="Tercero (Contratista Interventor)"/>
        <s v="Tercero (Representante político)"/>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ria Paula Másmela Mahecha" refreshedDate="44425.792790509258" createdVersion="7" refreshedVersion="7" minRefreshableVersion="3" recordCount="18">
  <cacheSource type="worksheet">
    <worksheetSource ref="B7:L25" sheet="GESTIÓN DE TALENTO HUMANO"/>
  </cacheSource>
  <cacheFields count="12">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6">
        <s v="Colaborador del IDU (Responsable del trámite de Seguridad Social)"/>
        <s v="Tercero (Empresa de seguridad social)"/>
        <s v="Colaborador del  IDU (Responsable del trámite de Seguridad Social)"/>
        <s v="Colaborador del IDU"/>
        <s v="Tercero (Asesor ARL)"/>
        <s v="Tercero (Oferente de servicios del programa sistema estímulos)"/>
        <s v="Colaborador IDU (Responsable del proceso de contratación)"/>
        <s v="Tercero (Contratista)"/>
        <s v="Colaborador IDU (Responsable de elaborar las certificaciones laborales)"/>
        <s v="Tercero (Exfuncionario)"/>
        <s v="Colaborador IDU (Responsable de capacitación)"/>
        <s v="Directivo IDU "/>
        <s v="Tercero (Oferente) "/>
        <s v="Colaborador del IDU (Apoyo a la supervisión )"/>
        <s v="Directivo del IDU (Supervisor)"/>
        <s v="Tercero (Contratista PIC)"/>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 name="Campo1" numFmtId="0" formula="ÍNDICE" databaseField="0"/>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ria Paula Másmela Mahecha" refreshedDate="44425.793868287037" createdVersion="7" refreshedVersion="7" minRefreshableVersion="3" recordCount="9">
  <cacheSource type="worksheet">
    <worksheetSource ref="B7:L16" sheet="INNOVACIÓ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49">
      <sharedItems count="8">
        <s v="Directivo IDU (DTE)"/>
        <s v="Colaborador IDU (Encargado del Estudio de Mercado)"/>
        <s v="Tercero (Firma Cotizante)"/>
        <s v="Colaborador IDU (Encargado de la revisión de estándares geográficos)"/>
        <s v="Tercero"/>
        <s v="Colaborador del IDU (Encargado de realizar la revisión y verificación de documentos)"/>
        <s v="Tercero (Proveedor)"/>
        <s v="Directivo IDU (DTE)_x000a_"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ria Paula Másmela Mahecha" refreshedDate="44425.794101388892" createdVersion="7" refreshedVersion="7" minRefreshableVersion="3" recordCount="11">
  <cacheSource type="worksheet">
    <worksheetSource ref="B7:L18" sheet="GEST LEGAL"/>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7">
        <s v="Tercero"/>
        <s v="Colaborador IDU (Quienes presentan la ficha de análisis al comité)"/>
        <s v="Directivo IDU"/>
        <s v="Director IDU "/>
        <s v="Colaborador IDU (Quienes emiten pronunciamiento técnico)"/>
        <s v="Colaborador IDU (Abogado a cargo)"/>
        <s v="Directivo IDU (Director Técnico de Gestión Judici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ria Paula Másmela Mahecha" refreshedDate="44425.794401851854" createdVersion="7" refreshedVersion="7" minRefreshableVersion="3" recordCount="15">
  <cacheSource type="worksheet">
    <worksheetSource ref="B7:L22" sheet="EVAL Y CONTRO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9">
        <s v="Tercero (Contratista)"/>
        <s v="_x000a_Colaborador IDU (OCI)"/>
        <s v="Directivo del IDU (Jefe de la OCI)"/>
        <s v="Tercero (Exfuncionario sancionado)"/>
        <s v="Colaborador del IDU"/>
        <s v="Directivo del IDU"/>
        <s v="Colaborador IDU (Abogado sustanciador OCD)"/>
        <s v="_x000a_Colaborador IDU (OCD)_x000a_Antes Jefe OCD"/>
        <s v="_x000a_Directivo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5"/>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ria Paula Másmela Mahecha" refreshedDate="44425.794864120369" createdVersion="7" refreshedVersion="7" minRefreshableVersion="3" recordCount="4">
  <cacheSource type="worksheet">
    <worksheetSource ref="B7:L11" sheet="GESTIÓN INTEGRAL DE PROYECTOS"/>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IDU"/>
        <s v="Tercero (Interventor o Contratista)"/>
        <s v="Interventor o Contratista"/>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ria Paula Másmela Mahecha" refreshedDate="44425.795579513891" createdVersion="7" refreshedVersion="7" minRefreshableVersion="3" recordCount="2">
  <cacheSource type="worksheet">
    <worksheetSource ref="B7:L9" sheet="PLAN ESTRA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
        <s v="Colaborador - IDU"/>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8" maxValue="8"/>
    </cacheField>
    <cacheField name="VALORACIÓN DEL NIVEL DE RIESGO RESIDUAL" numFmtId="0">
      <sharedItems/>
    </cacheField>
    <cacheField name="CONTROLES ADICIONALES REQUERIDOS" numFmtId="0">
      <sharedItems/>
    </cacheField>
    <cacheField name="I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Tecnologias de Información y Comunicación"/>
    <s v="El Colaborador del IDU solicite o reciba dádivas de un tercero para el desarrollo de un proyecto de tecnologias de la información, con el pretexto de favorecerlo en el proceso de contratación."/>
    <x v="0"/>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El Directivo IDU solicita o reciba dádivas de un tercero para el desarrollo de un proyecto de tecnologias de la información, con el pretexto de favorecerlo en el proceso de contratación."/>
    <x v="1"/>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tercero que tenga interés en un proyecto de tecnologias de la información, entregue o ofrezca dádivas a un Colaborador del IDU, para que lo favorezca en el proceso de contratación"/>
    <x v="2"/>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solicite o reciba dádivas de un ciudadano para tener acceso a información y datos sensibles de la entidad, y manipularla a su conveniencia."/>
    <x v="0"/>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 FO-PE-020 Compromiso de Integridad, Transparencia y Cofidencialidad, para PSP _x000a_7. Formato FO-PE-33 - Formato Consentimiento Informado SGAS"/>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Que el Directivo del IDU, solicite o reciba dádivas de un ciudadano para tener acceso a información y datos sensibles de la entidad, y manipularla a su conveniencia."/>
    <x v="1"/>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Un tercero entregua u ofrezca dádivas a un Colaborador del IDU, para poder tener acceso a información y datos sensibles de la entidad y manipularla según su conveniencia."/>
    <x v="3"/>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Tecnologias de Información y Comunicación"/>
    <s v="Un tercero (especialista) invitado a la mesa técnica ofrezca o entregue dádivas a un Colaborador del IDU, para que se adopte e implemente en la entidad el tema de investigación de su preferencia o beneficio personal."/>
    <x v="2"/>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
    <n v="2"/>
    <n v="5"/>
    <n v="10"/>
    <s v="BAJO"/>
    <s v="El nivel de riesgo es bajo y no se requieren controles adicionales"/>
    <n v="0.1"/>
  </r>
  <r>
    <s v="Tecnologias de Información y Comunicación"/>
    <s v="Que un Colaborador del IDU reciba o solicite dádivas de un especialista invitado a la mesa técnica, con el falso pretexto de adoptar o implementar en la entidad el tema de investigación de preferencia o beneficio personal del especialista invitado."/>
    <x v="0"/>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FO-PE-020 Compromiso de Integridad, Transparencia y Cofidencialidad, para PSP _x000a_5. Formato FO-PE-33 - Formato Consentimiento Informado SGAS"/>
    <n v="1"/>
    <n v="4"/>
    <n v="4"/>
    <s v="BAJO"/>
    <s v="No se requieren controles adicionales"/>
    <n v="0.1"/>
  </r>
  <r>
    <s v="Tecnologias de Información y Comunicación"/>
    <s v="Que un Directivo del IDU reciba o solicite dádivas de un especialista invitado a la mesa técnica, con el falso pretexto de adoptar o implementar en la entidad el tema de investigación de preferencia o beneficio personal del especialista invitado."/>
    <x v="1"/>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Publicación de agendas Directivos IDU"/>
    <n v="1"/>
    <n v="4"/>
    <n v="4"/>
    <s v="BAJO"/>
    <s v="No se requieren controles adicionales"/>
    <n v="0.1"/>
  </r>
  <r>
    <s v="Tecnologias de Información y Comunicación"/>
    <s v="Un especialista invitado a la mesa técnica ofrezca o entregue dádivas a un Colaborador del IDU, para que se incluya un cambio en la plataforma tecnológica del IDU."/>
    <x v="2"/>
    <s v="Sobrecostos, deficiencias en alcance y calidad en la ejecución de los proyectos, que reducen la capacidad de lograr objetivos."/>
    <s v="_x000a_1. Aprobación y  aceptación del proyecto de software por parte del área usuaria._x000a_2. Comité técnico de la STRT semanal y de la DTAF quicenal. Revisan todo los aspectos del área._x000a_3. Mesa de control de cambios semanal"/>
    <n v="1"/>
    <n v="4"/>
    <n v="4"/>
    <s v="BAJO"/>
    <s v="El nivel de riesgo es bajo y no se requieren controles adicionales"/>
    <n v="0.1"/>
  </r>
  <r>
    <s v="Tecnologias de Información y Comunicación"/>
    <s v="Que un Colaborador del IDU recibe o solicite dádivas de un especialista invitado a la mesa técnica, para que se incluya un cambio en la plataforma del IDU."/>
    <x v="0"/>
    <s v="Deterioro de la reputación institucional que afecta su capacidad y gobernanza."/>
    <s v="_x000a_1. Comité técnico de la STRT semanal y de la DTAF quicenal. Revisan todo los aspectos del área._x000a_2. Mesa de control de cambios semanal_x000a_3. FO-PE-020 Compromiso de Integridad, Transparencia y Cofidencialidad, para PSP _x000a_4. Formato FO-PE-33 - Formato Consentimiento Informado SGAS"/>
    <n v="2"/>
    <n v="3"/>
    <n v="6"/>
    <s v="BAJO"/>
    <s v="No se requieren controles adicionales"/>
    <n v="0.1"/>
  </r>
  <r>
    <s v="Tecnologias de Información y Comunicación"/>
    <s v="Que un Directivo IDU reciba o solicite dádivas de un especialista invitado a la mesa técnica, para que se incluya un cambio en la plataforma del IDU."/>
    <x v="1"/>
    <s v="Deterioro de la reputación institucional que afecta su capacidad y gobernanza."/>
    <s v="_x000a_1. Comité técnico de la STRT semanal y de la DTAF quicenal. Revisan todo los aspectos del área._x000a_2. Mesa de control de cambios semanal_x000a_3. Publicación de agendas Directivos IDU"/>
    <n v="2"/>
    <n v="3"/>
    <n v="6"/>
    <s v="BAJO"/>
    <s v="No se requieren controles adicionales"/>
    <n v="0.1"/>
  </r>
  <r>
    <s v="Tecnologias de Información y Comunicación"/>
    <s v="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
    <x v="4"/>
    <s v="Deterioro de la reputación institucional que afecta su capacidad y gobernanza."/>
    <s v="1. Formato de control de acceso a la red wifi, firmado por parte del jefe de área solicitante_x000a_2. Formato de acceso remoto VPN._x000a_3. FO-PE-020 Compromiso de Integridad, Transparencia y Cofidencialidad, para PSP _x000a_4. Formato FO-PE-33 - Formato Consentimiento Informado SGAS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
    <x v="5"/>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invitado presencial o virtual (VPN) entregue o ofrezca dádivas a un Colaborador del IDU, para que pueda acceder algún sistema(s) de información de la entidad (aplicativos, plataformas, correos, sistemas de información geograficos, etc.), para vulnerar la plataforma"/>
    <x v="2"/>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Un Tercero (empresa externa que custodia las cintas en bóveda de seguridad) solicita o recibe dádivas de un Colaborador del IDU, para hacerle entrega de varias cintas con información importante y confidencial de la entidad con el fin de obtener provecho propio o de un tercero "/>
    <x v="2"/>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
    <x v="4"/>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
    <x v="6"/>
    <s v="Deterioro de la reputación institucional que afecta su capacidad y gobernanza."/>
    <s v="1. Cintas con código del software generador de copias, que no permite identificarla fisicamente._x000a_2 .Formato de control de entrega de las cintas_x000a_3.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Colaborador del IDU recibe o solicita dádivas de un proveedor que renueva las licencias, matenimientos y soporte, para favorecerlo en el proceso de contratación (nuevo o adición)."/>
    <x v="0"/>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PE-020 Compromiso de Integridad, Transparencia y Cofidencialidad, para PSP _x000a_5. Formato FO-PE-33 - Formato Consentimiento Informado SGAS"/>
    <n v="2"/>
    <n v="3"/>
    <n v="6"/>
    <s v="BAJO"/>
    <s v="No se requieren controles adicionales"/>
    <n v="0.1"/>
  </r>
  <r>
    <s v="Tecnologias de Información y Comunicación"/>
    <s v="Un Directivo del IDU reciba o solicita dádivas de un proveedor que renueva las licencias, matenimientos y soporte, para favorecerlo en el proceso de contratación (nuevo o adición)."/>
    <x v="1"/>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No se requieren controles adicionales"/>
    <n v="0.1"/>
  </r>
  <r>
    <s v="Tecnologias de Información y Comunicación"/>
    <s v="Un proveedor que renueva las licencias, matenimientos y soporte de los RDBMS, entregue o ofrezca dádivas a un Colaborador del IDU, para que le favorezca en el proceso de contratación (nuevo o adición)."/>
    <x v="2"/>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El nivel de riesgo es bajo y no se requieren controles adicionales"/>
    <n v="0.1"/>
  </r>
  <r>
    <s v="Tecnologias de Información y Comunicación"/>
    <s v="Que los proveedores de servicio o mantenimiento de los RDBMS ofrezcan  o entreguen dádivas a un Colaborador del IDU, para agilizar la respuesta a la solicitud de las fallas presentadas o identificadas."/>
    <x v="2"/>
    <s v="Deterioro de la reputación institucional que afecta su capacidad y gobernanza."/>
    <s v="1. Comité técnico de la STRT semanal y de la DTAF quicenal. Revisan todo los aspectos del área._x000a_2. Mesa de control de cambios semanal"/>
    <n v="2"/>
    <n v="3"/>
    <n v="6"/>
    <s v="BAJO"/>
    <s v="El nivel de riesgo es bajo y no se requieren controles adicionales"/>
    <n v="0.1"/>
  </r>
  <r>
    <s v="Tecnologias de Información y Comunicación"/>
    <s v="Que un Colaborador del IDU solicita o recibe dádivas al proveedor de servicios o mantenimiento de los RDBMS, para agilizar la respuesta a la solicitud de las fallas presentadas o identificadas."/>
    <x v="0"/>
    <s v="_x000a_Deterioro de la reputación institucional que afecta su capacidad y gobernanza."/>
    <s v="1. Comité técnico de la STRT semanal y de la DTAF quicenal. Revisan todo los aspectos del área._x000a_2. Mesa de control de cambios semanal_x000a_3. Formato  FO-PE-020 Compromiso de Integridad, Transparencia y Cofidencialidad, para PSP _x000a_4. Formato FO-PE-33 - Formato Consentimiento Informado SGAS"/>
    <n v="1"/>
    <n v="3"/>
    <n v="3"/>
    <s v="BAJO"/>
    <s v="No se requieren controles adicionales"/>
    <n v="0.1"/>
  </r>
  <r>
    <s v="Tecnologias de Información y Comunicación"/>
    <s v="Que un Directivo del IDU solicita o recibe dádivas al proveedor de servicios o mantenimiento de los RDBMS, para agilizar la respuesta a la solicitud de las fallas presentadas o identificadas."/>
    <x v="6"/>
    <s v="_x000a_Deterioro de la reputación institucional que afecta su capacidad y gobernanza."/>
    <s v="1. Comité técnico de la STRT semanal y de la DTAF quicenal. Revisan todo los aspectos del área._x000a_2. Mesa de control de cambios semanal_x000a_3. Publicación de agendas Directivos IDU"/>
    <n v="1"/>
    <n v="3"/>
    <n v="3"/>
    <s v="BAJO"/>
    <s v="No se requieren controles adicionales"/>
    <n v="0.1"/>
  </r>
  <r>
    <s v="Tecnologias de Información y Comunicación"/>
    <s v="Un Colaborador del IDU recibe o solicita dádivas de un posible proveedor de tecnología, para favorecerlo en el proceso de contratación con la entidad."/>
    <x v="0"/>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e o solicita dádivas de un posible proveedor de tecnología, para favorecerlo en el proceso de contratación con la entidad."/>
    <x v="1"/>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posible proveedor de tecnología entrega dádivas a un Colaborador del IDU, para que le favorezca en el proceso de contratación con la entidad."/>
    <x v="2"/>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proveedor de tecnología entregue o ofrezca dádivas al Colaborador del IDU, para que no aplique las sanciones legales contractuales, por el no cumplimiento del objeto contractual"/>
    <x v="2"/>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reciba o solicite dádivas del proveedor de tecnología, para no aplicar las sanciones legales contractuales, por el no cumplimiento del objeto contractual"/>
    <x v="0"/>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reciba o solicite dádivas del proveedor de tecnología, para no aplicar las sanciones legales contractuales, por el no cumplimiento del objeto contractual"/>
    <x v="1"/>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agenda Directivo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Colaborador del IDU recibe o solicita dádivas del proveedor de tecnología, para ampliar las condiciones del contrato con tiempo y recurso económico, sin plena justificación "/>
    <x v="0"/>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Formato  FO-PE-020 Compromiso de Integridad, Transparencia y Cofidencialidad, para PSP _x000a_6. Formato FO-PE-33 - Formato Consentimiento Informado SGAS"/>
    <n v="2"/>
    <n v="3"/>
    <n v="6"/>
    <s v="BAJO"/>
    <s v="No se requieren controles adicionales"/>
    <n v="0.1"/>
  </r>
  <r>
    <s v="Tecnologias de Información y Comunicación"/>
    <s v="Que un Directivo del IDU reciba o solicite dádivas del proveedor de tecnología, para ampliar las condiciones del contrato con tiempo y recurso económico, sin plena justificación "/>
    <x v="1"/>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No se requieren controles adicionales"/>
    <n v="0.1"/>
  </r>
  <r>
    <s v="Tecnologias de Información y Comunicación"/>
    <s v="El proveedor de tecnología entregue u ofrezca dádivas al Colaborador del IDU, para ampliar las condiciones del contrato con tiempo y recurso económico, sin plena justificación"/>
    <x v="2"/>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El nivel de riesgo es bajo y no se requieren controles adicionales"/>
    <n v="0.1"/>
  </r>
  <r>
    <s v="Tecnologias de Información y Comunicación"/>
    <s v="Un Colaborador del IDU recibe o solicita dádivas del proveedor de tecnología, con el pretexto de no reportar el producto por garantia del producto y/o servicio. "/>
    <x v="0"/>
    <s v="Sobrecostos, deficiencias en alcance y calidad en la ejecución en los proyectos, que reducen la capacidad de lograr objetivos."/>
    <s v="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a o solicite dádivas del proveedor de tecnología, con el pretexto de no reportar el producto por garantia del producto y/o servicio.  "/>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proveedor de tecnología entregue o ofrezca dádivas al Colaborador del IDU, para no tener que responder por la garantia del producto/servici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El proveedor de los servicios de red inalambrica en los mantenimientos preventivos y correctivos, entrega u ofrece dádidas al Colaborador del IDU, para aprobar los mantenimientos preventivos y/o correctivos sin que se hayan llevado a cab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reciba o solicite dádivas del proveedor de servicios de red inalambrica, para aprobar los mantenimientos preventivos y/o correctivos, sin que se hayan llevado a cabo."/>
    <x v="4"/>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Directivo del IDU reciba o solicite dádivas del proveedor de servicios de red inalambrica, para aprobar los mantenimientos preventivos y/o correctivos, sin que se hayan llevado a cabo."/>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ESTRUCTURACIÓN DE PROCESOS SELECTIVOS "/>
    <s v="Un particular ofrece o entrega a un Colaborador del IDU, un beneficio para que altere datos en la solicitud de recursos de financiación de un proyecto."/>
    <x v="0"/>
    <s v="Reducción de capacidad institucional para responder a las necesidades de la ciudad en lo relacionado con infraestructura para la movilidad y espacio público."/>
    <s v="1. Expedición del Certificado de Disponibilidad Presupuestal - CDP_x000a_2. Socialización del SGAS para el grupo de estructuración de la Dirección Técnica de Proyec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STRUCTURACIÓN DE PROCESOS SELECTIVOS "/>
    <s v="Un Directivo del IDU recibe o solicita dádivas de un particular, para que altere datos en la solicitud de recursos de financiación de un proyecto."/>
    <x v="1"/>
    <s v="Reducción de capacidad institucional para responder a las necesidades de la ciudad en lo relacionado con infraestructura para la movilidad y espacio público."/>
    <s v="1.  Expedición del Certificado de Disponibilidad Presupuestal - CDP_x000a_2.Socialización del SGAS para el grupo de estructuración de la Dirección Técnica de Proyectos_x000a_3.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1"/>
    <s v="Deterioro de la reputación, imagen y credibilidad institucional que afecta su capacidad de gestión."/>
    <s v="1.Socialización del SGAS para el grupo de estructuración de la Dirección Técnica de Proyectos_x000a_2.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2"/>
    <s v="Deterioro de la reputación, imagen y credibilidad institucional que afecta su capacidad de gestión."/>
    <s v="1. Socialización del SGAS para el grupo de estructuración de la Dirección Técnica de Proyectos_x000a_2. Suscripción del formato FO-PE-20 Compromiso de integridad, transparencia y confidencialidad._x000a_3. Suscripción del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particular entregue o ofrezca dádivas a un Colaborador del IDU, para obtener información priviliegiada acerca de un proceso que se va a publicar."/>
    <x v="3"/>
    <s v="Deterioro de la reputación, imagen y credibilidad institucional que afecta su capacidad de gestión."/>
    <s v="1. Socialización del SGAS para el grupo de estructuración de la Dirección Técnica de Proyec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v"/>
    <x v="1"/>
    <s v="Reducción de capacidad institucional para responder a las necesidades de la ciudad en lo relacionado con infraestructura para la movilidad y espacio público."/>
    <s v="1. Socialización del SGAS para el grupo de estructuración de la Dirección Técnica de Proyectos._x000a__x000a_2. Publicación agendas nivel directivo. Decreto 189 de 2020 directiva 05 de 2020"/>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e dádivas de un contratista, para entregar información del proyecto, que favorezca al contratista."/>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Fi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ntratista ofrece o promete dádivas a un colaborador del IDU para conseguir información del proyecto que favorezca al contratista."/>
    <x v="4"/>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GC-34 Pacto de excelencia _x000a_3. Suscripción formato FO-PE-20 Compromiso de integridad, transparencia y confidencialidad"/>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
    <x v="0"/>
    <s v="Reducción de capacidad institucional para responder a las necesidades de la ciudad en lo relacionado con infraestructura para la movilidad y espacio público."/>
    <s v="1. Publicación agendas nivel directivo. Decreto 189 2020 directiva 05 de 2020._x000a_2. Aplicación procedimiento PR-DP-080 &quot;Cambio de Diseños en la etapa de Construcción&quot;.(informe de inviabilidad tecnica por parte del constructor)_x000a_"/>
    <n v="5"/>
    <n v="5"/>
    <n v="25"/>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1"/>
    <s v="Reducción de capacidad institucional para responder a las necesidades de la ciudad en lo relacionado con infraestructura para la movilidad y espacio público."/>
    <s v="1.  Socialización del SGAS para el grupo de estructuración de la Dirección Técnica de Proyectos._x000a_2. Aplicación procedimiento PR- DP-080 Cambio de Diseños en la etapa de Construcción. (informe de inviabilidad técnica, presentada por el constructor)_x000a_3. Publicación agendas nivel directivo. Decreto 189 de 2020 directiva 05 de 2020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Suscripción formato FO-PE-33 Consentimiento informado SGAS._x000a_4. Aplicación procedimiento PR-DP-080 Cambio de Diseños en la etapa de Construcción. (informe de Inviabilidad técnica presentada por el constructor)"/>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Directivo IDU reciba o solicite dádivas de un contratista externo (topografo, geotecnico, inspector de redes) para alterar y/o agilizar la liquidación del contrato."/>
    <x v="1"/>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laborador del IDU reciba o solicite dádivas de un contratista externo (topografo, geotecnico, inspector de redes) para alterar y/o agilizar la liquidación del contrato."/>
    <x v="2"/>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u otros) entregue u ofrezca dádivas o beneficios a un Colaborador del IDU, para alterar y/o agilizar la liquidación del contrato."/>
    <x v="4"/>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Un Directivo del IDU reciba o solicite dádivas de un contratista externo (topografo, geotecnico, inspección de redes), para aprobar los estudios sin estos cumplir con las exigencias requeridas."/>
    <x v="1"/>
    <s v="Reducción de capacidad institucional para responder a las necesidades de la ciudad en lo relacionado con infraestructura para la movilidad y espacio público."/>
    <s v="1.  Acta de seguimiento a Comité donde se socializa el SGAS_x000a_2. Aplicación del formato FO-DP-11 lista de chequeo y entrega de productos de la etapa de Diseño de Proyectos.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a o solicite dádivas de un contratista externo (topografo, geotecnico, inspección de redes), para aprobar los estudios realizados por el contratista, sin estos cumplir con las exigencias requeridas."/>
    <x v="2"/>
    <s v="Reducción de capacidad institucional para responder a las necesidades de la ciudad en lo relacionado con infraestructura para la movilidad y espacio público."/>
    <s v="1. Acta de seguimiento a Comité donde se socializa el SGAS_x000a_2. Suscripción formato FO-PE-20 Compromiso de integridad, transparencia y confidencialidad_x000a_3.Suscripción formato FO-PE-33 Consentimiento informado SGAS._x000a_4. Aplicación del formato FO-DP-11 lista de chequeo y entrega de productos de la etapa de Diseño de Proyectos._x000a_5.Acta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entregue o ofrezca dádivas a un Colaborador del IDU, para aprobar los estudios realizados por el contratista sin estos cumplir con las exigencias requeridas.  "/>
    <x v="4"/>
    <s v="Reducción de capacidad institucional para responder a las necesidades de la ciudad en lo relacionado con infraestructura para la movilidad y espacio público."/>
    <s v="1. Acta de seguimiento a Comité donde se socializa el SGAS_x000a_2.  Suscripción del formato FO-GC-34 Pacto de excelencia _x000a_3. Aplicación del formato FO-DP-11 lista de chequeo y entrega de productos de la etapa de Diseño de Proyectos._x000a_4. Comité Dirección Técnica de Proyectos o acta de comité de seguimiento al contrat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a cargo de recibir, revisar y verificar los estudios y diseños solicite o reciba dádivas de un interventor y/o consultor, para  recibir los productos  sin estos dar cumplimiento a los  requisitos exigidos."/>
    <x v="1"/>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Colaborador del IDU a cargo de recibir, revisar y verificar los estudios y diseños solicite o reciba dádivas del interventor, para recibir los productos sin estos dar cumplimiento de los requisitos exigidos."/>
    <x v="2"/>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PE-20 Compromiso de integridad, transparencia y confidencialidad_x000a_5. Suscripción fo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interventor entregue o ofrezca dádivas al  colaborador del IDU a cargo de recibir, revisar y verificar los estudios y diseños, para recibir los productos sin estos dar cumplimiento a los  requisitos exigidos."/>
    <x v="4"/>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GC34 Pacto de excelencia "/>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solicita o acepta dádivas al interventor, para que se celebre la adición al contrato (dinero y/o tiempo), de manera favorable al interventor."/>
    <x v="1"/>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IDU solicita o acepta dádivas al interventor, para que se celebre la adición al contrato (dinero y/o tiempo), de manera favorable al interventor."/>
    <x v="2"/>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entrega u ofrece dádivas al supervisor del IDU para que se celebre la adición al contrato (dinero y/o tiempo), de manera favorable a él."/>
    <x v="4"/>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GC34 Pacto de excelenci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recibe o solicita dádivas del interventor para  aprobar avances en el pago de productos por encima de la ejecución realizada."/>
    <x v="1"/>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a dádivas del interventor para  aprobar avances en el pago de productos por encima de la ejecución realizada."/>
    <x v="2"/>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ofrece o promete dádivas para que se le aprueben avances en el pago de productos por encima de la ejecución realizada."/>
    <x v="4"/>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Que el Supervisor IDU reciba o solicite dádivas del interventor, para aprobar o avalar las modificaciones de diseño por inviabilidad técnica, sin estar justificadas o sin que éstas sean verídicas."/>
    <x v="1"/>
    <s v="Reducción de capacidad institucional para responder a las necesidades de la ciudad en lo relacionado con infraestructura para la movilidad y espacio público."/>
    <s v="1. Aplicación del PR-DP-080 Cambios de estudios y diseños aprobados en etapa de cosntrucción. (Informe de inviabilidad Tecnica presentado por construcción)_x000a_2. Manual de supervisión e interventoría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un colaborador del IDU reciba o solicite dádivas del interventor, para que este recibe o avale las modificaciones de diseño por inviabilidad técnica, sin estar justificadas o sin que éstas sean verídicas."/>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interventor ofrezca o entregue al colaborador del IDU dádivas, para que reciba o avale las modificaciones de diseño por inviabilidad técnica, sin estar justificadas o sin que éstas sean verídica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El Supervisor del IDU solicite dádivas al Interventor de obra para presente el informe de Inviabilidad técnica del proyecto, sin el lleno de los requisitos."/>
    <x v="1"/>
    <s v="Reducción de capacidad institucional para responder a las necesidades de la ciudad en lo relacionado con infraestructura para la movilidad y espacio público."/>
    <s v="1. Manual de supervisión e interventoría_x000a_2. Aplicación del PRDP-080 Cambios de estudios y diseños aprobados en la etapa de cosntrucción. (informe de inviabilidad técnica presentado por el constructor.)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Colaborador IDU reciba o solicite dádivas del interventor de obra, para recibir el informe de Inviabilidad técnica del proyecto, sin el lleno de los requisitos "/>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El interventor o contratista de obra ofrezca o entregue dádivas al Colaborador del IDU, para reciba el informe de Inviabilidad técnica del proyecto, sin el lleno de los requisito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MONITOREO DE PASOS ELEVADOS Y A NIVEL"/>
    <s v="Un tercero ofrece o entrega dádivas a un Colaborador del IDU para que reporte irregularmente el mal estado de una estructura en la actividad de reconocimiento de los principales elementos que componen la estructura y la inspección general."/>
    <x v="0"/>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Colaborador del IDU solicita o recibe dádivas de un ciudadano para reportar irregularmente el mal estado de una estructura en la actividad de reconocimiento de los principales elementos que componen la estructura y la inspección general."/>
    <x v="1"/>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Directivo del IDU solicita o recibe dádivas de un ciudadano para reportar irregularmente el mal estado de una estructura en la actividad de reconocimiento de los principales elementos que componen la estructura y la inspección general."/>
    <x v="2"/>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APROVECHAMIENTO ECONÓMICO POR CAMPAMENTOS DE OBRA Y/O OCUPACIONES TEMPORALES DE OBRA"/>
    <s v="Un tercero ofrece o entrega dádivas  un Colaborador del IDU encargado de la recepción de solicitudes, para que su solicitud sea priorizada o entregada por fuera del orden de llegada."/>
    <x v="0"/>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tercero, ofrece o entrega a un Colaborador del IDU una dádiva para que se altere el concepto o cantidad de aprovechamiento económico de una instalación provisional."/>
    <x v="0"/>
    <s v="Deterioro de la reputación institucional que afecta su capacidad y gobernanza."/>
    <s v="1- La Cartillas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Colaborador del IDU recibe o acepta una dádiva de un Tercero para alterar el concepto o cantidad de aprovechamiento económico de una instalación provisional."/>
    <x v="1"/>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Directivo del IDU recibe o acepta una dádiva de un Tercero para alterar el concepto o cantidad de aprovechamiento económico de una instalación provisional."/>
    <x v="2"/>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tercero, ofrece o entrega a un Colaborador del IDU una dádiva para que se incluyan en el acto administrativo de aprovechamiento de espacio público, requisitos que solo beneficien a quien hace uso temporal de este espacio público."/>
    <x v="0"/>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Colaborador del IDU solicite o acepte una dádiva de un Tercero, para que se incluyan en el acto administrativo de aprovechamiento de espacio público, requisitos que solo beneficien a quien hace uso temporal de este espacio público."/>
    <x v="1"/>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Directivo del IDU solicite o acepte una dádiva de un Tercero, para que se incluyan en el acto administrativo de aprovechamiento de espacio público, requisitos que solo beneficien a quien hace uso temporal de este espacio público."/>
    <x v="2"/>
    <s v="Deterioro de la reputación institucional que afecta su capacidad y gobernanza._x000a_"/>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
    <x v="0"/>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
    <x v="1"/>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
    <x v="0"/>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POR CAMPAMENTOS DE OBRA Y/O OCUPACIONES TEMPORALES DE OBRA"/>
    <s v="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
    <x v="1"/>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DE CORTO PLAZO DEL ESPACIO PÚBLICO"/>
    <s v="Un ciudadano ofrece o entrega dádivas a Colaboradores del IDU encargados de la recepción de solicitudes, para que su solicitud sea priorizada o entregada por fuera del orden de llegada."/>
    <x v="3"/>
    <s v="Deterioro de la reputación institucional que afecta su capacidad y gobernanza."/>
    <s v="1- Radicación de la solicitud en el aplicativo Orfeo._x000a_2- El procedimiento PR-CI-10 en su numeral 7, mencionar los requisitos, y en su numeral 8.2., mencionar el recibo de la solicitud de us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El procedimiento PR-CI-10 en su numeral 7, mencionar los requisitos, y en su numeral 8.2., menciona el recibo de la solicitud de us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a un Colaborador del IDU una dádiva para que se altere el concepto o cantidad de aprovechamiento económico."/>
    <x v="3"/>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3"/>
    <n v="3"/>
    <n v="9"/>
    <s v="BAJO"/>
    <s v="El nivel de riesgo bajo no requiere controles adicionales"/>
    <n v="0.1"/>
  </r>
  <r>
    <s v="APROVECHAMIENTO ECONÓMICO DE CORTO PLAZO DEL ESPACIO PÚBLICO"/>
    <s v="Un Colaborador del IDU recibe o acepta una dádiva de un Tercero para alterar el concepto o cantidad de aprovechamiento económico "/>
    <x v="1"/>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Drectivo del IDU recibe o acepta una dádiva de un Tercero para alterar el concepto o cantidad de aprovechamiento económico "/>
    <x v="2"/>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Tercero, ofrece o entrega a un Colaborador del IDU una dádiva para que se incluyan en el contrato de aprovechamiento de espacio público, cláusulas que solo beneficien a quien hace uso temporal de este espacio público."/>
    <x v="3"/>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Colaborador del IDU solicite o acepte una dádiva de un Tercero, para que se incluyan en el contrato de aprovechamiento de espacio público, cláusulas que solo beneficien a quien hace uso temporal de este espacio público."/>
    <x v="1"/>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Directivo del IDU solicite o acepte una dádiva de un Tercero, para que se incluyan en el contrato de aprovechamiento de espacio público, cláusulas que solo beneficien a quien hace uso temporal de este espacio público."/>
    <x v="2"/>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
    <x v="0"/>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
    <x v="1"/>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
    <x v="0"/>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
    <x v="1"/>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
    <x v="2"/>
    <s v="Deterioro de la reputación institucional que afecta su capacidad y gobernanza._x000a__x000a_"/>
    <s v="1. El procedimiento PR-CI-10 establece las gestiones a realizar en caso de incumplimientos._x000a_"/>
    <n v="2"/>
    <n v="4"/>
    <n v="8"/>
    <s v="BAJO"/>
    <s v="El nivel de riesgo bajo no requiere controles adicionales"/>
    <n v="0.1"/>
  </r>
  <r>
    <s v="EXPEDICIÓN Y RECIBO DE LICENCIAS DE EXCAVACIÓN"/>
    <s v="Un tercero solicitante ofrece o entrega dádivas a un Colaborador del IDU para que agilice el trámite de solicitud de licencia."/>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solicitante ofrece o entrega dádivas a un Colaborador del IDU para que agilice el trámite de solicitud de licencia."/>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dádivas de un tercero solicitante para que se agilice el trámite de solicitud de licencia."/>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pruebe una licencia de excavación sin el lleno de los requisitos exigidos."/>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una dádiva de un Tercero para que apruebe una licencia de excavación sin el lleno de los requisitos exigidos."/>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recibe una dádiva de un Tercero para que apruebe una licencia de excavación sin el lleno de los requisitos exigidos."/>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ltere o incluya asuntos que solo benefician al solicitante, en actos administrativos derivados de la gestión de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_x000a_"/>
    <n v="3"/>
    <n v="3"/>
    <n v="9"/>
    <s v="BAJO"/>
    <s v="El nivel de riesgo bajo no requiere controles adicionales"/>
    <n v="0.1"/>
  </r>
  <r>
    <s v="EXPEDICIÓN Y RECIBO DE LICENCIAS DE EXCAVACIÓN"/>
    <s v="Un Colaborador del IDU solicita o acepta dádivas de un Tercero para que altere o incluya asuntos que solo benefician al solicitante, en actos administrativos derivados de la gestión de licencia de excavación."/>
    <x v="1"/>
    <s v="_x000a_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Doirectivo del IDU solicita o acepta dádivas de un Tercero para que altere o incluya asuntos que solo benefician al solicitante, en actos administrativos derivados de la gestión de licencia de excavación."/>
    <x v="2"/>
    <s v="_x000a_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 Tercero que interviene el espacio público ofrece o entrega dádivas a un Colaborador del IDU para que no informe o declare de conocimiento de DTAI la afectación de espacio público por excavaciones sin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Colaborador del IDU solicita o recibe dádivas de un Tercero que interviene el espacio público para que no se informe o declare de conocimiento de DTAI la afectación de espacio público por excavaciones sin licencia de excavación."/>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Tercero que interviene el espacio público ofrece o entrega una dádiva a un Colaborador del IDU para que no solicite la aplicación del procedimiento sancionatorio para infracciones urbanística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una dádiva de un Tercero que interviene el espacio público para que no solicite la aplicación del procedimiento sancionatorio para infracciones urbanística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una dádiva de un Tercero que interviene el espacio público para que no solicite la aplicación del procedimiento sancionatorio para infracciones urbanísticas."/>
    <x v="2"/>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que interviene el espacio público ofrece o entrega una dádiva a un Colaborador del IDU para que emita el certificado de verificación y recibo de obra en trabajos no conforme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dádivas de un Tercero que interviene el espacio público para que emita el certificado de verificación y recibo de obra en trabajos no conforme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dádivas de un Tercero que interviene el espacio público para que emita el certificado de verificación y recibo de obra en trabajos no conformes."/>
    <x v="2"/>
    <s v="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no reporte daños en las obras ejecutadas."/>
    <x v="4"/>
    <s v="Pérdida de capacidad institucional para responder a las necesidades de la ciudad en lo relacionado con infraestructura para la movilidad y espacio público._x000a_"/>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ntratista ofrece o entrega dádivas a un tercero para que no reportar daños en las obras ejecutadas."/>
    <x v="1"/>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dádivas a un tercero para que no reportar daños en las obras ejecutadas."/>
    <x v="2"/>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reporte como aprobadas, las reparaciones de los daños, sin haberlas ejecutado o presentando deficiencias."/>
    <x v="4"/>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_x000a__x000a_"/>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 recibe dádivas de un contratista para que acepte argumentos técnicos que lo exoneren de la responsabilidad de un daño, sin ser técnicamente válidos o suficientes."/>
    <x v="1"/>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o recibe dádivas de un contratista para que acepte argumentos técnicos que lo exoneren de la responsabilidad de un daño, sin ser técnicamente válidos o suficientes."/>
    <x v="2"/>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LICACIÓN DE LA GARANTÍA ÚNICA EN SU AMPARO DE ESTABILIDAD Y CALIDAD DE CONTRATOS DE OBRA"/>
    <s v="Un contratista o Trabajador de la aseguradora, ofrece o entrega dádivas a un Colaborador del IDU para que modifique el acto administrativo que obliga al contratista a responder por daños o incumplimientos."/>
    <x v="5"/>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Colaborador del IDU solicita o recibe una dádiva de un contratista o Trabajador de la aseguradora, para que modifique el acto administrativo que obliga al contratista a responder por daños o incumplimientos."/>
    <x v="1"/>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Directivo del IDU solicita o recibe una dádiva de un contratista o Trabajador de la aseguradora, para que modifique el acto administrativo que obliga al contratista a responder por daños o incumplimientos."/>
    <x v="2"/>
    <s v="Deterioro de la reputación institucional que afecta su capacidad y gobernanza._x000a__x000a_"/>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COORDINACIÓN Y CONTROL DE LA EJECUCIÓN DE LOS PROYECTOS DE CONSERVACIÓN"/>
    <s v="Un interventor ofrece o entrega dádivas a un Colaborador del IDU para que permita que el personal para la ejecución del contrato no cumpla con el lleno de los requistos establecidos."/>
    <x v="6"/>
    <s v="Deterioro de la reputación institucional que afecta su capacidad y gobernanza."/>
    <s v="1. Obligaciones de los Contratos de obra 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
    <n v="1"/>
    <n v="3"/>
    <n v="3"/>
    <s v="BAJO"/>
    <s v="El nivel de riesgo bajo no requiere controles adicionales"/>
    <n v="0.1"/>
  </r>
  <r>
    <s v="COORDINACIÓN Y CONTROL DE LA EJECUCIÓN DE LOS PROYECTOS DE CONSERVACIÓN"/>
    <s v="Un Colaborador del IDU solicita o recibe dádivas de un contratista de interventoría para aceptar que el personal para la ejecución del contrato no cumpla con el lleno de los requistos establecidos."/>
    <x v="7"/>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laborador del IDU solicita o recibe dádivas de un contratista de interventoría para aceptar el personal para la ejecución del contrato no cumpla con el lleno de los requistos establecidos."/>
    <x v="8"/>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ntratista  de obra y/ interventor ofrece o entrega dádivas a un Colaborador del IDU para que suscriba el Acta de inicio del contrato sin el lleno de los requisitos necesarios."/>
    <x v="9"/>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2"/>
    <n v="3"/>
    <n v="6"/>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7"/>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8"/>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interventor  ofrece o entrega dádivas a un Colaborador del IDU para que acepte productos del contrato en su  ejecución o liquidación  sin el cumplimiento de los requisitos y/o especificaciones establecidas para ello."/>
    <x v="6"/>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l plan de calidad y seguimeinto al cumplimiento del mismo_x000a_8 Seguimiento en aplicativo zip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7"/>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8"/>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precios no previstos (NPs) sin la debida justificación  u omitiendo los requisitos y condiciones exigidos para los mismos."/>
    <x v="10"/>
    <s v="Sobrecostos en los proyectos que reducen la capacidad de alcanzar metas físicas."/>
    <s v="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7"/>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8"/>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
    <x v="10"/>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7"/>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8"/>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un acta de liquidación de anticipo sin soporte claro de su utilización."/>
    <x v="6"/>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ádivas de un interventor para que acepte un acta de liquidación de anticipo sin soporte claro de su utilización."/>
    <x v="7"/>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ádivas de un interventor para que acepte un acta de liquidación de anticipo sin soporte claro de su utilización."/>
    <x v="8"/>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ntratista de obra  ofrece o entrega a un Colaborador del IDU dádivas para agilizar el trámite de pago ante la Entidad."/>
    <x v="4"/>
    <s v="Deterioro de la reputación institucional que afecta su capacidad y gobernanza."/>
    <s v="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interventor ofrecen o entrega a un Colaborador del IDU dádivas para agilizar el trámite de pago ante la Entidad."/>
    <x v="6"/>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7"/>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8"/>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ntratista de obra ofrece o entrega a un Colaborador del IDU dádivas para suscribir el acta de liquidación sin el lleno de los requisitos."/>
    <x v="4"/>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2"/>
    <n v="5"/>
    <n v="10"/>
    <s v="BAJO"/>
    <s v="El nivel de riesgo bajo no requiere controles adicionales"/>
    <n v="0.1"/>
  </r>
  <r>
    <s v="COORDINACIÓN Y CONTROL DE LA EJECUCIÓN DE LOS PROYECTOS DE CONSERVACIÓN"/>
    <s v="Un interventor ofrecen o entrega a un Colaborador del IDU dádivas para suscribir el acta de liquidación sin el lleno de los requisitos."/>
    <x v="6"/>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e un contratista de obra o interventor dádivas para suscribir el acta de liquidación sin el lleno de los requisitos."/>
    <x v="7"/>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e un contratista de obra o interventor dádivas para suscribir el acta de liquidación sin el lleno de los requisitos."/>
    <x v="8"/>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PR-GC-01_x000a_MINIMA CUANTÍA CONTRATACIÓN HASTA EL_x000a_10% DE LA MENOR CUANTÍA"/>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_x000a_4.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Interesados ofrecen o entregan dádivas a un Colaborador del IDU  para generar la Modificación/Adenda del proceso y/o respuesta a Observaciones en favor de un tercero, que puede afectar los intereses del IDU"/>
    <x v="0"/>
    <s v="Pérdida de confianza en la capacidad de gestión del IDU frente a la comunidad."/>
    <s v="1. Revisiones internas con base en las actividades y puntos de control establecidos en los Procedimientos._x000a_2. Identificación del colaborador IDU de la DTPS, a través de códigos para asegurar la confidencialidad de la información._x000a_3.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1"/>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2"/>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_x000a_4. FO-PE-020 Compromiso de Integridad, Transparencia y Cofidencialidad, para PSP "/>
    <n v="2"/>
    <n v="5"/>
    <n v="10"/>
    <s v="BAJO"/>
    <s v="El nivel de riesgo es bajo y 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3"/>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4"/>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_x000a_4. FO-PE-020 Compromiso de Integridad, Transparencia y Cofidencialidad, para PSP"/>
    <n v="2"/>
    <n v="5"/>
    <n v="10"/>
    <s v="BAJO"/>
    <s v="El nivel de riesgo es bajo y no se requieren controles adicionales"/>
    <n v="0.1"/>
  </r>
  <r>
    <s v="PR-GC-01_x000a_MINIMA CUANTÍA CONTRATACIÓN HASTA EL_x000a_10% DE LA MENOR CUANTÍA"/>
    <s v="Proponentes ofrecen o entregan dádivas a un Colaborador del IDU  para elaborar, suscribir y publicar la resolución de declaratoria de desierto del proceso, cancelar proceso de selección en plataforma en favor de un tercero, o que puede afectar los intereses del IDU"/>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Anexo a la carta de aceptación está el pacto de excelencia y el pacto de transparencia que los interesados conocen, suscriben y aceptan."/>
    <n v="3"/>
    <n v="3"/>
    <n v="9"/>
    <s v="BAJO"/>
    <s v="El nivel de riesgo es bajo y 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3"/>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
    <n v="2"/>
    <n v="3"/>
    <n v="6"/>
    <s v="BAJO"/>
    <s v="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4"/>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FO-PE-020 Compromiso de Integridad, Transparencia y Cofidencialidad, para PSP_x000a_"/>
    <n v="2"/>
    <n v="3"/>
    <n v="6"/>
    <s v="BAJO"/>
    <s v="El nivel de riesgo es bajo y no se requieren controles adicionales"/>
    <n v="0.1"/>
  </r>
  <r>
    <s v="PR-GC-01_x000a_MINIMA CUANTÍA CONTRATACIÓN HASTA EL_x000a_10% DE LA MENOR CUANTÍA"/>
    <s v="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Anexo a la carta de aceptación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n debida forma los requisitos habilitantes, y asi favorecer a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2"/>
    <n v="4"/>
    <n v="8"/>
    <s v="BAJO"/>
    <s v="El nivel de riesgo es bajo y 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2"/>
    <n v="4"/>
    <n v="8"/>
    <s v="BAJO"/>
    <s v="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2"/>
    <n v="4"/>
    <n v="8"/>
    <s v="BAJO"/>
    <s v="El nivel de riesgo es bajo y no se requieren controles adicionales"/>
    <n v="0.1"/>
  </r>
  <r>
    <s v="PR-GC-01_x000a_MINIMA CUANTÍA CONTRATACIÓN HASTA EL_x000a_10% DE LA MENOR CUANTÍA"/>
    <s v="Proponentes ofrecen o entregan dádivas a un Colaborador del IDU  para tramitar los oficios de solicitud de aclaraciones o subsanacio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tramitar los oficios de solicitud de aclaraciones o subsanacio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tramitar los oficios de solicitud de aclaraciones o subsanacio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l contenido de los documentos de aclaraciones o subsa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Proyectar y  Publicar respuesta a las observaciones y/ o modificar la evaluación en beneficio de un tercero"/>
    <x v="0"/>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Proyectar y  Publicar respuesta a las observaciones y/ o modificar la evaluación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Proyectar y  Publicar respuesta a las observaciones y/ o modificar la evaluación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Anexo a la minuta está el pacto de excelencia y el pacto de transparencia que los interesados conocen, suscriben y aceptan.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no revisar los documentos iniciales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Bases de Datos de seguimiento y control de procesos con roles definidos de ingreso y de revisión de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no revisar los documentos iniciales en beneficio de un tercero"/>
    <x v="3"/>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no revisar los documentos iniciales en beneficio de un tercero"/>
    <x v="4"/>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_x000a_6.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ajustar el Proyecto de pliego electrónico y aviso de convocatoria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6. Anexo a la minuta está el pacto de excelencia y el pacto de transparencia que los interesados conocen, suscriben y aceptan.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ajustar el Proyecto de pliego electrónico y aviso de convocatoria en beneficio de un tercero"/>
    <x v="5"/>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ajustar el Proyecto de pliego electrónico y aviso de convocatori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ajustar el Proyecto de pliego electrónico y aviso de convocatori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modificar el Pliego definitivo y acto que ordena apertura en beneficio de un tercero "/>
    <x v="0"/>
    <s v="Pérdida de confianza en la capacidad de gestión del IDU frente a la comunidad."/>
    <s v="1. Revisiones internas con base en las actividades y puntos de control establecidos en los Procedimientos.  _x000a_2.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modificar el Pliego definitivo y acto que ordena apertura en beneficio de un tercero"/>
    <x v="6"/>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modificar el Pliego definitivo y acto que ordena apertur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modificar el Pliego definitivo y acto que ordena apertur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evaluar las propuestas en beneficio de un tercero"/>
    <x v="0"/>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evaluar las propuestas en beneficio de un tercero"/>
    <x v="3"/>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evaluar las propuestas en beneficio de un tercero"/>
    <x v="4"/>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favorecer la Adjudicación en beneficio de un tercero"/>
    <x v="0"/>
    <s v="Deterioro reputacional del IDU frente a los oferentes locales, nacionales e internacionales."/>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FO-PE-020 Compromiso de Integridad, Transparencia y Confidencialidad, para PSP _x000a_5.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favorecer la Adjudicación en beneficio de un tercero"/>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el análisis correspondiente.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favorecer la Adjudicación en beneficio de un tercero"/>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favorecer la Adjudicación en beneficio de un tercero"/>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_x000a_5. Anexo a la minuta está el pacto de excelencia y el pacto de transparencia que los interesados conocen, suscriben y aceptan."/>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9"/>
    <s v="Proponentes ofrecen o entregan dádivas a un Colaborador del IDU  para  ser favorecido en la Precalificación de su propuesta"/>
    <x v="0"/>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Identificación del colaborador IDU de la DTPS, a través de códigos para asegurar la confidencialidad de la información._x000a_5.FO-PE-020 Compromiso de Integridad, Transparencia y Cofidencialidad, para PSP 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4_CONCURSO_DE_MERITOS_ABIERTO_O_CON_PRECALIFICACION_V_9"/>
    <s v="Un Colaborador del IDU solicita una dádiva o una comisión para  ser favorecido en la Precalificación de su propuesta"/>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0"/>
    <s v="Un Colaborador del IDU solicita una dádiva o una comisión para  ser favorecido en la Precalificación de su propuesta"/>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1"/>
    <s v="Un Colaborador del IDU solicita una dádiva o una comisión para  ser favorecido en la Precalificación de su propuesta"/>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5 -  PRGC09 - SUSCRIPCIÓN DE CONTRATOS"/>
    <s v="Adjudicatarios ofrecen o entregan dádivas a un Colaborador del IDU  para que se aprueben las polizas sin el lleno de requisitos"/>
    <x v="7"/>
    <s v="No logro total o parcial de los Objetivos del Instituto por falta de compromiso o apropiación de los Colaboradores del IDU."/>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05 -  PRGC09 - SUSCRIPCIÓN DE CONTRATOS"/>
    <s v="Un Colaborador del IDU solicita una dádiva o una comisión para para que se aprueben las polizas sin el lleno de requisitos"/>
    <x v="8"/>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
    <n v="2"/>
    <n v="5"/>
    <n v="10"/>
    <s v="BAJO"/>
    <s v="No se requieren controles adicionales"/>
    <n v="0.1"/>
  </r>
  <r>
    <s v="PRGC05 -  PRGC09 - SUSCRIPCIÓN DE CONTRATOS"/>
    <s v="Un Colaborador del IDU solicita una dádiva o una comisión para para que se aprueben las polizas sin el lleno de requisitos"/>
    <x v="9"/>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13_LIQUIDACION_CONTRATOS_CONVENIOS_V 3 0"/>
    <s v="Contratistas ofrecen o entregan dádivas a un Colaborador del IDU  para  ajustar el acta de liquidación en favor de un tercero en perjuicio de IDU."/>
    <x v="10"/>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3_LIQUIDACION_CONTRATOS_CONVENIOS_V 3 0"/>
    <s v="Un Colaborador del IDU solicita una dádiva o una comisión para  ajustar el acta de liquidación en favor de un tercero en perjuicio de IDU."/>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0"/>
    <s v="Un Colaborador del IDU solicita una dádiva o una comisión para  ajustar el acta de liquidación en favor de un tercero en perjuicio de IDU."/>
    <x v="12"/>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 0"/>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3_LIQUIDACION_CONTRATOS_CONVENIOS_V 3 1"/>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4_MODIFICACION_Y_CESION_A_CONTRATOS_ESTATALES_V_5.0"/>
    <s v="Contratistas ofrecen o entregan dádivas a un Colaborador del IDU  para   gestionar la solicitud de modificación del contrato (adición, prórroga, cesión, etc.) en beneficio del contratista, sin el lleno de los requisitos legales."/>
    <x v="10"/>
    <s v="Deterioro de la reputación institucional que afecta su capacidad y gobernanza."/>
    <s v="1. Lista de Chequeo para la verificación de la documentación soporte de la modificación. _x000a_2. Revisión por parte de un abogado designado por el jefe, tanto del documento de modificación como de los documentos soporte del mismo.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4_MODIFICACION_Y_CESION_A_CONTRATOS_ESTATALES_V_5.0"/>
    <s v="Un Colaborador del IDU solicita una dádiva o una comisión para gestionar la solicitud de modificación del contrato (adición, prórroga, cesión, etc.) en beneficio del contratista, sin el lleno de los requisitos legales."/>
    <x v="11"/>
    <s v="No logro total o parcial de los Objetivos del Instituto por falta de compromiso o apropiación de los Colaboradores del IDU."/>
    <s v="1. Lista de Chequeo para la verificación de la documentación soporte de la modificación. _x000a_2. Revisión por parte de un abogado designado por el jefe, tanto del documento de modificación como de los documentos soporte del mismo. _x000a_3. Revisiones internas con base en las actividades y puntos de control establecidos en los Procedimientos. "/>
    <s v="2"/>
    <n v="5"/>
    <n v="10"/>
    <s v="BAJO"/>
    <s v="No se requieren controles adicionales"/>
    <n v="0.1"/>
  </r>
  <r>
    <s v="PRGC14_MODIFICACION_Y_CESION_A_CONTRATOS_ESTATALES_V_5.0"/>
    <s v="Contratistas ofrecen o entregan dádivas a un Colaborador del IDU  para aprobar las garantías sin el lleno de los requisitos"/>
    <x v="10"/>
    <s v="Reducción de la capacidad institucional de mejorar la calidad de vida de los habitantes de Bogotá."/>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14_MODIFICACION_Y_CESION_A_CONTRATOS_ESTATALES_V_5.0"/>
    <s v="Un Colaborador del IDU solicita una dádiva o una comisión para aprobar las garantías sin el lleno de los requisitos"/>
    <x v="13"/>
    <s v="Reducción de la capacidad institucional de mejorar la calidad de vida de los habitantes de Bogotá."/>
    <s v="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_x000a_2. -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06_DECLARATORIA_DE_INCUMPLIMIENTO_PARA_LA_IMPOSICION_DE_MULTA_CLAUSULA_PENAL"/>
    <s v="Un contratista o interventor ofrece una dádiva a un colaborador del IDU, para que no se inicie, se dilate o se cierre el proceso sancionatorio"/>
    <x v="10"/>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ntratista o interventor ofrece una dádiva a un colaborador del IDU, para que no se inicie, se dilate o se cierre el proceso sancionatorio"/>
    <x v="14"/>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2"/>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8"/>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5"/>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SPUESTA AL INFORME DE AUDITORIA Y GESTION DEL PLAN DE MEJORAMIENTO_x000a_CON ORGANISMOS DE CONTROL"/>
    <s v="Un colaborador del organismo de control solicite o reciba dádivas de un Colaborador del IDU, para alterar los informes de auditoria y no redactar los hallazgos encontrados en el proceso de auditoria conforme a lo evidenciado  "/>
    <x v="0"/>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IDU ofrezca o entregue dádivas a un colaborador del organismo del control, para alterar los informes de auditoria y no redactar los hallazgos encontrados en el proceso de auditoria conforme a lo evidenciado."/>
    <x v="1"/>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organismo de control solicite o reciba dadivas de un Colaborador del IDU, para el cierre de una acción incumplida o inefectiva."/>
    <x v="0"/>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r>
    <s v="RESPUESTA AL INFORME DE AUDITORIA Y GESTION DEL PLAN DE MEJORAMIENTO_x000a_CON ORGANISMOS DE CONTROL"/>
    <s v="Un Colaborador del IDU entregue u ofrezca dádivas a un colaborador del organismo de control, para el cierre de una acción incumplida o inefectiva."/>
    <x v="1"/>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Auditoria de certificación"/>
    <s v="Un colaborador del organismo de certificación solicite o reciba dádivas de un Colaborador del IDU, para alterar los informes de auditoria y no redactar los hallazgos encontrados en el proceso de auditoria conforme a lo evidenciado.  "/>
    <x v="0"/>
    <s v="Deterioro de la imagen institucional."/>
    <s v="1. Participación de un equipo interdisciplinario y acompañamiento de facilitadores en las auditorias a cada proceso. (Soportes de registros de auditoría)._x000a_2. Procedimiento o protocolo de quejas del ente certificador._x000a_3. Mecanismo de decisión sobre la certificación del ente certificador, que consta de instancias de apelación: Auditor, Comité técnico de certificación, Representante Legal del ente certificador y ONAC."/>
    <n v="2"/>
    <n v="4"/>
    <n v="8"/>
    <s v="BAJO"/>
    <s v="El nivel de riesgo es bajo y no se requieren controles adicionales"/>
    <n v="0.1"/>
  </r>
  <r>
    <s v="Auditoria de certificación"/>
    <s v="Un Colaborador del IDU ofrezca o entregue dádivas al auditor del organismo de certificación para alterar los informes de auditoria y no redactar los hallazgos encontrados en el proceso de auditoria conforme a lo evidenciado."/>
    <x v="1"/>
    <s v="Deterioro de la imagen institucional."/>
    <s v="1. Participación de un equipo interdisciplinario y acompañamiento de facilitadores en las auditorias a cada proceso. (Soportes de registros de auditoría)."/>
    <n v="2"/>
    <n v="4"/>
    <n v="8"/>
    <s v="BAJO"/>
    <s v="El nivel de riesgo es bajo y no se requieren controles adicionales"/>
    <n v="0.1"/>
  </r>
  <r>
    <s v="CARACTERIZACION"/>
    <s v="Un colaborador de la autoridad ambiental solicita a un Colaborador del IDU una dadiva o comisión para que la evaluación del PIGA y PACA del IDU sea calificada satisfactoriamente."/>
    <x v="2"/>
    <s v="Deterioro de la imagen institucional del IDU"/>
    <s v="1. Verificación por parte del profesional OAP de los informes contra soportes de STRF._x000a_2. Recorrido con un equipo interdisciplinario durante la auditoria de la autoridad ambiental."/>
    <n v="2"/>
    <n v="3"/>
    <n v="6"/>
    <s v="BAJO"/>
    <s v="El nivel de riesgo es bajo y no se requieren controles adicionales"/>
    <n v="0.1"/>
  </r>
  <r>
    <s v="CARACTERIZACION"/>
    <s v="Un Colaborador del IDU promete u ofrece una dádiva o una comisión, a un colaborador de la autoridad ambiental, para que en la evaluación del PIGA y PACA del IDU se obtenga un resultado satisfactorio."/>
    <x v="1"/>
    <s v="Deterioro de la imagen institucional del IDU"/>
    <s v="1. Verificación de los informes contra soportes de STRF._x000a_2. Recorrido con un equipo interdisciplinario durante la auditoría de la autoridad ambiental._x000a_3. Visitas periódicas de verificación de cumplimiento de requistos PIGA a las sedes, (simulando autoridad ambiental.)"/>
    <n v="2"/>
    <n v="3"/>
    <n v="6"/>
    <s v="BAJO"/>
    <s v="El nivel de riesgo es bajo y no se requieren controles adicionales"/>
    <n v="0.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CARACTERIZACIÓN"/>
    <s v="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
    <x v="0"/>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
    <n v="3"/>
    <n v="3"/>
    <n v="9"/>
    <s v="BAJO"/>
    <s v="El nivel de riesgo es bajo y no se requieren controles adicionales"/>
    <n v="0.1"/>
  </r>
  <r>
    <s v="CARACTERIZACIÓN"/>
    <s v="Un colaborador del IDU solicita o acepta dádivas para incorporar cláusulas o condiciones en los estudios previos para la suscripción de los convenios, acuerdos, contratos y/o actos administrativos asociados a beneficios para un tercero o para una ESP."/>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Formato FO-PE-20 - Compromiso de Integridad, Transparencia y Confidencialidad_x000a_9. Formato FO-PE-33 - Formato Consentimiento Informado SGAS"/>
    <n v="3"/>
    <n v="3"/>
    <n v="9"/>
    <s v="BAJO"/>
    <s v="El nivel de riesgo es bajo y no se requieren controles adicionales"/>
    <n v="0.1"/>
  </r>
  <r>
    <s v="CARACTERIZACIÓN"/>
    <s v="Un Drectivo del IDU solicita o acepta dádivas para incorporar cláusulas o condiciones en los estudios previos para la suscripción de los convenios, acuerdos, contratos y/o actos administrativos asociados a beneficios para un tercero o para una ESP."/>
    <x v="2"/>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Resolución de Delegación _x000a__x000a_"/>
    <n v="3"/>
    <n v="3"/>
    <n v="9"/>
    <s v="BAJO"/>
    <s v="El nivel de riesgo es bajo y no se requieren controles adicionales"/>
    <n v="0.1"/>
  </r>
  <r>
    <s v="CARACTERIZACIÓN"/>
    <s v="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1"/>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8. FO-PE-20 - Compromiso de Integridad, Transparencia y Confidencialidad_x000a_9. FO-PE-33 - Formato Consentimiento Informado SGAS_x000a_"/>
    <n v="3"/>
    <n v="3"/>
    <n v="9"/>
    <s v="BAJO"/>
    <s v="El nivel de riesgo es bajo y no se requieren controles adicionales"/>
    <n v="0.1"/>
  </r>
  <r>
    <s v="CARACTERIZACIÓN"/>
    <s v="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
    <x v="3"/>
    <s v="Reducción de capacidad institucional para responder a las necesidades de la ciudad en lo relacionado con infraestructura para la movilidad y espacio público._x000a_"/>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
    <n v="3"/>
    <n v="3"/>
    <n v="9"/>
    <s v="BAJO"/>
    <s v="El nivel de riesgo es bajo y no se requieren controles adicionales"/>
    <n v="0.1"/>
  </r>
  <r>
    <s v="CARACTERIZACIÓN"/>
    <s v="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2"/>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Resoluciones de Delegación_x000a_7. Segregación de funciones para la supervisión del convenio._x000a_8. Comité Coordinador (ESP)_x000a__x000a_"/>
    <n v="3"/>
    <n v="3"/>
    <n v="9"/>
    <s v="BAJO"/>
    <s v="El nivel de riesgo es bajo y no se requieren controles adicionales"/>
    <n v="0.1"/>
  </r>
  <r>
    <s v="CARACTERIZACIÓN"/>
    <s v="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
    <x v="3"/>
    <s v="Deterioro de la reputación institucional que afecta su gobernanza."/>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
    <n v="3"/>
    <n v="3"/>
    <n v="9"/>
    <s v="BAJO"/>
    <s v="El nivel de riesgo es bajo y no se requieren controles adicionales"/>
    <n v="0.1"/>
  </r>
  <r>
    <s v="CARACTERIZACIÓN"/>
    <s v="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9. Formato FOPE20 - Compromiso de Integridad, Transparencia y Confidencialidad_x000a_10. Formato FOPE33 - Formato Consentimiento Informado SGAS"/>
    <n v="2"/>
    <n v="5"/>
    <n v="10"/>
    <s v="BAJO"/>
    <s v="El nivel de riesgo es bajo y no se requieren controles adicionales"/>
    <n v="0.1"/>
  </r>
  <r>
    <s v="CARACTERIZACIÓN"/>
    <s v="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2"/>
    <s v="No logro total o parcial de los Objetivos del Instituto por falta de compromiso o apropiación de los Colaboradores del IDU."/>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Resoluciones de Delegación_x000a_7. Segregación de funciones para la supervisión del convenio a suscribir._x000a_8. Mesas de reunión o de trabajo_x000a_9. Oficios de radicación  con la propuestas de convenio_x000a_"/>
    <n v="2"/>
    <n v="5"/>
    <n v="10"/>
    <s v="BAJO"/>
    <s v="El nivel de riesgo es bajo y no se requieren controles adicionales"/>
    <n v="0.1"/>
  </r>
  <r>
    <s v="CARACTERIZACIÓN"/>
    <s v="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
    <x v="3"/>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visión de los proyectos definidos en el PDD (matriz proyectos PDD)_x000a_6. Oficio de respuesta a revisión propuesta del proyecto_x000a_7. Comités de seguimiento interno por el líder del proceso"/>
    <n v="2"/>
    <n v="5"/>
    <n v="10"/>
    <s v="BAJO"/>
    <s v="El nivel de riesgo es bajo y no se requieren controles adicionales"/>
    <n v="0.1"/>
  </r>
  <r>
    <s v="CARACTERIZACIÓN"/>
    <s v="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1"/>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Formato FO-PE-20 Compromiso de Integridad, Transparencia y Confidencialidad_x000a_6. 2Formato FO-PE-33 Formato Consentimiento Informado SGAS_x000a_7. Revisión de los proyectos definidos en el PDD (matriz proyectos PDD)_x000a_8. Oficio de respuesta a revisión propuesta del proyecto_x000a_9. Comités de seguimiento interno por el líder del proceso"/>
    <n v="2"/>
    <n v="5"/>
    <n v="10"/>
    <s v="BAJO"/>
    <s v="El nivel de riesgo es bajo y no se requieren controles adicionales"/>
    <n v="0.1"/>
  </r>
  <r>
    <s v="CARACTERIZACIÓN"/>
    <s v="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2"/>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soluciones de Delegación_x000a_6. Formato FOPE20 - Compromiso de Integridad, Transparencia y Confidencialidad_x000a_7. Oficio de respuesta a revisión propuesta del proyecto_x000a_8. Comités de seguimiento interno por el líder del proceso"/>
    <n v="2"/>
    <n v="5"/>
    <n v="10"/>
    <s v="BAJO"/>
    <s v="El nivel de riesgo es bajo y no se requieren controles adicionales"/>
    <n v="0.1"/>
  </r>
  <r>
    <s v="CARACTERIZACIÓN"/>
    <s v="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
    <x v="4"/>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1"/>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2"/>
    <s v="Deterioro de la reputación institucional que afecta su capacidad de gestión."/>
    <s v="1. MG-GI-01-Manual de Intervención de Urbanizadores y/o Terceros vigente._x000a_2. Actos administrativos emitidos por las Entidades Distritales Competentes._x000a_3. Resoluciones de Delegación_x000a_4. Memorando de recomendación de suscripción del convenio o acuerdo._x000a_5. Estudios Previos_x000a_"/>
    <n v="2"/>
    <n v="4"/>
    <n v="8"/>
    <s v="BAJO"/>
    <s v="El nivel de riesgo es bajo y no se requieren controles adicionales"/>
    <n v="0.1"/>
  </r>
  <r>
    <s v="CARACTERIZACIÓN"/>
    <s v="Que un Colaborador del IDU reciba o solicite beneficios a un Originador, para emitir un concepto de viabilidad sobre una propuesta de APP Privada presentada ante el IDU generando un favorecimiento en el proyecto de APP."/>
    <x v="1"/>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6. Formato FO-PE-20 - Compromiso de Integridad, Transparencia y Confidencialidad_x000a_7. Formato FO-PE-33 - Formato Consentimiento Informado SGAS_x000a_"/>
    <n v="2"/>
    <n v="4"/>
    <n v="8"/>
    <s v="BAJO"/>
    <s v="El nivel de riesgo es bajo y no se requieren controles adicionales"/>
    <n v="0.1"/>
  </r>
  <r>
    <s v="CARACTERIZACIÓN"/>
    <s v="Que un Directivo del IDU reciba o solicite beneficios a un Originador, para emitir un concepto de viabilidad sobre una propuesta de APP Privada presentada ante el IDU generando un favorecimiento en el proyecto de APP."/>
    <x v="2"/>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Resoluciones de Delegación_x000a_6. Comité Distrital de APP_x000a__x000a_"/>
    <n v="2"/>
    <n v="4"/>
    <n v="8"/>
    <s v="BAJO"/>
    <s v="El nivel de riesgo es bajo y no se requieren controles adicionales"/>
    <n v="0.1"/>
  </r>
  <r>
    <s v="CARACTERIZACIÓN"/>
    <s v="Que un Originador entregue o ofrezca beneficios a un Colaborador del IDU, para emitir un concepto de viabilidad sobre una propuesta de APP Privada presentada ante el IDU generando un favorecimiento, en el proyecto de APP."/>
    <x v="5"/>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
    <n v="2"/>
    <n v="4"/>
    <n v="8"/>
    <s v="BAJO"/>
    <s v="El nivel de riesgo es bajo y no se requieren controles adicionales"/>
    <n v="0.1"/>
  </r>
  <r>
    <s v="INSTRUCTIVO SOLICITUD DE CDP, CRP, Y AUTORIZACIÓN DE PAGO A TRANSMILENIO"/>
    <s v="Un funcionario de Transmilenio solicita o recibe dádivas de un Colaborador del IDU, para aprobar la solicitud del CDP y CRP y asignar la fuente de financiación, sin contar con los parámetros requeridos o de cumplimiento.  "/>
    <x v="6"/>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
    <n v="2"/>
    <n v="3"/>
    <n v="6"/>
    <s v="BAJO"/>
    <s v="El nivel de riesgo es bajo y no se requieren controles adicionales"/>
    <n v="0.1"/>
  </r>
  <r>
    <s v="INSTRUCTIVO SOLICITUD DE CDP, CRP, Y AUTORIZACIÓN DE PAGO A TRANSMILENIO"/>
    <s v="Un Colaborador del IDU ofrece o entregue dádivas al funcionario de Transmilenio, para que apruebe la solicitud del CDP y CRP y asignar la fuente de financiación, sin contar con los parámetros requeridos o de cumplimiento.  "/>
    <x v="1"/>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Segregación de funciones para la supervisión del convenio._x000a_6. Formato FO-PE-20 Compromiso de Integridad, Transparencia y Confidencialidad_x000a_7. Formato FO-PE-33 Formato Consentimiento Informado SGAS_x000a_"/>
    <n v="2"/>
    <n v="3"/>
    <n v="6"/>
    <s v="BAJO"/>
    <s v="El nivel de riesgo es bajo y no se requieren controles adicionales"/>
    <n v="0.1"/>
  </r>
  <r>
    <s v="INSTRUCTIVO SOLICITUD DE CDP, CRP, Y AUTORIZACIÓN DE PAGO A TRANSMILENIO"/>
    <s v="Un Directivo del IDU ofrece o entregue dádivas al funcionario de Transmilenio, para que apruebe la solicitud del CDP y CRP y asignar la fuente de financiación, sin contar con los parámetros requeridos o de cumplimiento.  "/>
    <x v="2"/>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Resoluciones de Delegación_x000a_6. Segregación de funciones para la supervisión del convenio._x000a__x000a_"/>
    <n v="2"/>
    <n v="3"/>
    <n v="6"/>
    <s v="BAJO"/>
    <s v="El nivel de riesgo es bajo y no se requieren controles adicionales"/>
    <n v="0.1"/>
  </r>
  <r>
    <s v="INSTRUCTIVO SOLICITUD DE CDP, CRP, Y AUTORIZACIÓN DE PAGO A TRANSMILENIO"/>
    <s v="Un funcionario de Transmilenio solicite o reciba dádivas de un Colaborador del IDU, para modificar o alterar el convenio, en beneficio del contratista."/>
    <x v="6"/>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
    <n v="2"/>
    <n v="3"/>
    <n v="6"/>
    <s v="BAJO"/>
    <s v="El nivel de riesgo es bajo y no se requieren controles adicionales"/>
    <n v="0.1"/>
  </r>
  <r>
    <s v="INSTRUCTIVO SOLICITUD DE CDP, CRP, Y AUTORIZACIÓN DE PAGO A TRANSMILENIO"/>
    <s v="Que un Colaborador del IDU entregue u ofrezca dádivas a un funcionario de Transmilenio, para modificar o alterar el convenio, en beneficio del contratista."/>
    <x v="1"/>
    <s v="Deterioro de la reputación institucional que afecta su gobernanza."/>
    <s v="1. Convenios Suscritos con Transmilenio_x000a_2. IN-IN-02-Solicitud de CDP-CRP y autorización de  pago a Transmilenio vigente_x000a_3. Segregación de funciones para la supervisión del convenio._x000a_4. Comité IDU- Transmilenio_x000a_5. Formato FO-PE-20 Compromiso de Integridad, Transparencia y Confidencialidad_x000a_6. Formato FO-PE-33 Formato Consentimiento Informado SGAS_x000a_"/>
    <n v="2"/>
    <n v="3"/>
    <n v="6"/>
    <s v="BAJO"/>
    <s v="El nivel de riesgo es bajo y no se requieren controles adicionales"/>
    <n v="0.1"/>
  </r>
  <r>
    <s v="INSTRUCTIVO SOLICITUD DE CDP, CRP, Y AUTORIZACIÓN DE PAGO A TRANSMILENIO"/>
    <s v="Que un Directivo del IDU entregue u ofrezca dádivas a un funcionario de Transmilenio, para modificar o alterar el convenio, en beneficio del contratista."/>
    <x v="2"/>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_x000a_"/>
    <n v="2"/>
    <n v="3"/>
    <n v="6"/>
    <s v="BAJO"/>
    <s v="El nivel de riesgo es bajo y no se requieren controles adicionales"/>
    <n v="0.1"/>
  </r>
  <r>
    <s v="PERMISOS PARA LA INTERVENCIÓN DE INFRAESTRUCTURA DE TRANSPORTE POR TERCEROS"/>
    <s v="Un ciudadano interesado en solicitar un permiso para la intervención de infraestructura vial, ofrezca o entregue una dádiva a un Colaborador del IDU para que no efectué todas las exigencias de los anexos técnicos requeridos para la ejecución del proyecto."/>
    <x v="4"/>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y/o recibe una dádiva de un ciudadano interesado en la intervención de infraestructura vial para que este no efectué todas las exigencias de los anexos técnicos requeridos para la ejecución del proyecto."/>
    <x v="1"/>
    <s v="Deterioro de la reputación institucional que afecta su gobernanza por una baja calidad en la ejecución del proyecto."/>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nO-PE-20 Compromiso de Integridad, Transparencia y Confidencialidad_x000a_7. Formato FO-PE-33Formato Consentimiento Informado SGAS"/>
    <n v="3"/>
    <n v="3"/>
    <n v="9"/>
    <s v="BAJO"/>
    <s v="El nivel de riesgo es bajo y no se requieren controles adicionales"/>
    <n v="0.1"/>
  </r>
  <r>
    <s v="PERMISOS PARA LA INTERVENCIÓN DE INFRAESTRUCTURA DE TRANSPORTE POR TERCEROS"/>
    <s v="Un Directivo del IDU solicita y/o recibe una dádiva de un ciudadano interesado en la intervención de infraestructura vial para que este no efectué todas las exigencias de los anexos técnicos requeridos para la ejecución del proyecto."/>
    <x v="2"/>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acepte con la solicitud del permiso algunos estudios y diseños que no cumplan con lo defin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un ciudadano interesado en intervenir infraestructura de transporte para aceptar con la solicitud del permiso algunos estudios y diseños que no cumplan con lo defin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un ciudadano interesado en intervenir infraestructura de transporte para aceptar con la solicitud del permiso algunos estudios y diseños que no cumplan con lo definido en el artículo 3 del Decreto 942 de 2014."/>
    <x v="2"/>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
    <x v="4"/>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1"/>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2"/>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1"/>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2"/>
    <s v="_x000a_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_x000a_"/>
    <n v="3"/>
    <n v="3"/>
    <n v="9"/>
    <s v="BAJO"/>
    <s v="El nivel de riesgo es bajo y no se requieren controles adicionales"/>
    <n v="0.1"/>
  </r>
  <r>
    <s v="PERMISOS PARA LA INTERVENCIÓN DE INFRAESTRUCTURA DE TRANSPORTE POR TERCEROS"/>
    <s v="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2"/>
    <s v="_x000a_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_x000a_"/>
    <n v="3"/>
    <n v="3"/>
    <n v="9"/>
    <s v="BAJO"/>
    <s v="El nivel de riesgo es bajo y no se requieren controles adicionales"/>
    <n v="0.1"/>
  </r>
  <r>
    <s v="MANUAL DE INTERVENCIÓN DE URBANIZADORES Y/O TERCEROS Y EL DOCUMENTO TÉCNICO DE INTERVENCIÓN DE INFRAESTRUCTURA VIAL Y ESPACIO PÚBLICO"/>
    <s v="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
    <x v="4"/>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3"/>
    <n v="3"/>
    <n v="9"/>
    <s v="BAJO"/>
    <s v="El nivel de riesgo es bajo y no se requieren controles adicionales"/>
    <n v="0.1"/>
  </r>
  <r>
    <s v="MANUAL DE INTERVENCIÓN DE URBANIZADORES Y/O TERCEROS Y EL DOCUMENTO TÉCNICO DE INTERVENCIÓN DE INFRAESTRUCTURA VIAL Y ESPACIO PÚBLICO"/>
    <s v="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1"/>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4. Formato FO-PE-20 Compromiso de Integridad, Transparencia y Confidencialidad_x000a_5. Formato FO-PE-33 Consentimiento Informado SGAS"/>
    <n v="2"/>
    <n v="3"/>
    <n v="6"/>
    <s v="BAJO"/>
    <s v="El nivel de riesgo es bajo y no se requieren controles adicionales"/>
    <n v="0.1"/>
  </r>
  <r>
    <s v="MANUAL DE INTERVENCIÓN DE URBANIZADORES Y/O TERCEROS Y EL DOCUMENTO TÉCNICO DE INTERVENCIÓN DE INFRAESTRUCTURA VIAL Y ESPACIO PÚBLICO"/>
    <s v="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2"/>
    <s v="_x000a_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2"/>
    <n v="3"/>
    <n v="6"/>
    <s v="BAJO"/>
    <s v="El nivel de riesgo es bajo y no se requieren controles adicionales"/>
    <n v="0.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GESTIÓN SOCIAL PREDIAL"/>
    <s v="Que el habitante o propietario de un predio ofrezca o entregue una dádiva a Colaboradores del IDU para que deje constancia en acta o formatos de censo, de que lo encontrado en terreno es diferente a lo real."/>
    <x v="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Que un Colaborador del IDU reciba o solicite una dádiva para alterar la información real de lo encontrado en el predio y altere el acta o formato de censo, de constancia del resultado de la visita."/>
    <x v="1"/>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Que Tercero (Propietario y/u otras tenencias), ofrece o entrega a un Colaborador del IDU dádivas para realizar una actualización censal con posterioridad al cierre censal."/>
    <x v="2"/>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
    <s v="Que un Colaborador del IDU solicite o reciba dádivas para realizar una actualización censal con posterioridad al cierre censal."/>
    <x v="3"/>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_x000a_GESTIÓN ADQUISICIÓN PREDIAL"/>
    <s v="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4"/>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5"/>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Publicación agendas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ciudadano ofrece o engtrega dádivas a un Colaborador del IDU con el pretexto de agilizar o mejorar el reconocimiento de indemnizaciones y compensaciones, o de los beneficios derivados del Plan de Reasentamiento y/o Gestión Social sin el cumplimiento total de los requisitos _x000a_"/>
    <x v="6"/>
    <s v="Sobrecostos, deficiencias en alcance y calidad en la ejecución en los proyectos, que reducen la capacidad de lograr objetivos._x000a_"/>
    <s v="1. Validación con Vb de cada uno de los articuladores de los proyectos en el acto administrativo de reconocimientos económicos._x000a_2. Revisión y firma del acto administrativo de reconocimiento económico por parte de la DT de Predio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GESTIÓN SOCIAL PREDIAL"/>
    <s v="Un Colaborador del IDU solicita o recibe dádivas para elaborar informes jurídicos para aprobación de vivienda de reposición en casos donde no hay un derecho o fuera de las condiciones."/>
    <x v="7"/>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recibe dádivas a un tercero para elaborar informes jurídicos para aprobación de vivienda de reposición en casos donde no hay un derecho o fuera de las condiciones."/>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oseedor, habitante o propietario de predio ofrezce o entrega dádivas a un Colaborador del IDU  para que elabore informes jurídicos para aprobación de vivienda de reposición en casos donde no hay un derecho o fuera de las condiciones."/>
    <x v="8"/>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poseedor o habitante de un predio para que se declare su predio como vulnerable o crítico."/>
    <x v="9"/>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poseedor o habitante de un predio para que se declare su predio como vulnerable o crítico."/>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ropietario, poseedor o habitante de un predio ofrece o entrega dádivas a un Colaborador del IDU para que se declare su predio como vulnerable o crítico."/>
    <x v="1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reasentado para que le declare la necesidad de ajustes en la evaluación expost."/>
    <x v="11"/>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reasentado para que le declare la necesidad de ajustes en la evaluación expost."/>
    <x v="5"/>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Publicación agendas de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ciudadano reasentado ofrece o entrega a un Colaborador del IDU dádivas para que le declare la necesidad de ajustes en la evaluación expost."/>
    <x v="12"/>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tercero ofrece o entrega dádivas a los Colaboradores IDU estructuradores de la contratación de servicios de demolición, mantenimiento, interventoría o vigilancia de predios para favorecer aun posible oferente en el proceso de selección."/>
    <x v="12"/>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o acepta dádivas para favorecer a un proponente en el proceso de selección para la contratación de servicios de demolición, mantenimiento, interventoría o vigilancia de predios."/>
    <x v="13"/>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o acepta dádivas para favorecer a un proponente en el proceso de selección para la contratación de servicios de demolición, mantenimiento, interventoría o vigilancia de predios."/>
    <x v="14"/>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Publicación adendas de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dádicvas a un Colaborador del IDU para que altere el avalúo de predios objeto de venta desde el componente de administración predial "/>
    <x v="12"/>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
    <n v="2"/>
    <n v="5"/>
    <n v="10"/>
    <s v="BAJO"/>
    <s v="El nivel de riesgo es bajo y no se requieren controles adicionales"/>
    <n v="0.1"/>
  </r>
  <r>
    <s v="ADMINISTRACIÓN Y VENTA DE PREDIOS"/>
    <s v="Un Colaborador del IDU ofrece o entregua dádivas a una persona de la entidad competente del avalúo comercial de predios para que altere el avalúo de predios objeto de venta desde el componente de administración predial "/>
    <x v="15"/>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FO-PE-020 Compromiso de Integridad, Transparencia y Cofidencialidad, para PSP"/>
    <n v="2"/>
    <n v="5"/>
    <n v="10"/>
    <s v="BAJO"/>
    <s v="El nivel de riesgo es bajo y no se requieren controles adicionales"/>
    <n v="0.1"/>
  </r>
  <r>
    <s v="ADMINISTRACIÓN Y VENTA DE PREDIOS"/>
    <s v="Un Directivo del IDU Solicita o recibe dádicvas a un tercero para alterar el avalúo de predios objeto de venta desde el componente de administración predial con el fin de favorecerlo"/>
    <x v="16"/>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Publicación agendas directivos IDU "/>
    <n v="2"/>
    <n v="5"/>
    <n v="10"/>
    <s v="BAJO"/>
    <s v="El nivel de riesgo es bajo y no se requieren controles adicionales"/>
    <n v="0.1"/>
  </r>
  <r>
    <s v="ADMINISTRACIÓN Y VENTA DE PREDIOS"/>
    <s v="Un contratista de mantenimiento o demolición de predios ofrece o entrega dádivas a un Colaborador del IDU para que éste declare la necesidad inexistente de mantenimiento en uno o varios predios."/>
    <x v="17"/>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a un contratista de mantenimiento o demolición de predios dádivas para que declarar la necesidad inexistente de mantenimiento en uno o varios predios."/>
    <x v="13"/>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a un contratista de mantenimiento o demolición de predios dádivas para que declarar la necesidad inexistente de mantenimiento en uno o varios predios."/>
    <x v="5"/>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
    <x v="12"/>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MINISTRACIÓN Y VENTA DE PREDIOS"/>
    <s v="Un colaborador del IDU solicita o acepta a un tercero una dádiva o beneficio para que modificar o alterar el inventario de predios   con el fin de obtener la titularidad sobre un predio ya adquirido u obtener beneficioa adicionales a los ya reconocidos "/>
    <x v="18"/>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Directivo del IDU solicita o acepta a un tercero una dádiva o beneficio para que modificar o alterar el inventario de predios   con el fin de obtener la titularidad sobre un predio ya adquirido u obtener beneficioa adicionales a los ya reconocidos "/>
    <x v="5"/>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Publicación de agendas de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Colaborador del IDU recibe o solicita una dádiva para autorizar la entrega de un predio en comodato  o el instrumento contractual determinado por la Ley,  sin el lleno de los requisitos. "/>
    <x v="19"/>
    <s v="Deterioro de la reputación institucional que afecta su capacidad y gobernanza."/>
    <s v="_x000a_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autorizar la entrega de un predio en comodato o el instrumento contractual determinado por la Ley,  sin el lleno de los requisitos. "/>
    <x v="20"/>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Publicación agenda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 servidor de otra entidad ofrece o entrega a un Colaborador del IDU una dádiva para que autorice la entrega de un predio en comodato o el instrumento contractual determinado por la Ley,  sin el lleno de los requisitos."/>
    <x v="12"/>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recibe o solicita una dádiva para proporcionar información privilegiada a terceros cuando hay oferta pública de predios."/>
    <x v="21"/>
    <s v="Deterioro de la reputación institucional que afecta su capacidad y gobernanza."/>
    <s v="_x000a_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FO-PE-020 Compromiso de Integridad, Transparencia y Cofidencialidad, para PSP"/>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proporcionar información privilegiada a terceros cuando hay oferta pública de predios."/>
    <x v="20"/>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Publicación agendas directivos IDU_x000a_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frece o entrega a un Colaborador del IDU una dádiva para recibir información privilegiada en la oferta pública de predios."/>
    <x v="12"/>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
    <s v="Un Colaborador del IDU solicita o recibe una dádiva de un tercero con el fin de registrar un pago inexistente o incompleto, a cambio de un beneficio que recibe del comprador de un predio."/>
    <x v="22"/>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FO-PE-020 Compromiso de Integridad, Transparencia y Cofidencialidad, para PSP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
    <s v="Un Directivo del IDU solicita o recibe una dádiva de un tercero con el fin de registrar un pago inexistente o incompleto, a cambio de un beneficio que recibe del comprador de un predio."/>
    <x v="23"/>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Publicación agendas directivos IDU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 ADQUISICIÓN PREDIAL "/>
    <s v="Un comprador de predio ofrece o entrega a un Colaborador del IDU una dádiva para registrar un pago inexistente o incompleto, como completo del predio adquirido."/>
    <x v="24"/>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Que el propietario de un predio ofrezca o entregue a un colaborador del IDU (Gestor Técnico) una dádiva para que altere los registros topográficos y/o cualquier otra información del predio"/>
    <x v="0"/>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Que un Colaborador del IDU (Gestor Técnico) encargado del registro topográfico solicite o reciba una dádiva a un propietario de predio para alterar la información del registro fotográfico."/>
    <x v="2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Que un Directivo del IDU solicite o reciba una dádiva a un propietario de predio para alterar la información del registro fotográfico."/>
    <x v="26"/>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s directivo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ta o recibe una dádiva para alterar la información de la oferta de compra del predio, mejorando su valor de compra."/>
    <x v="27"/>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Directivo del IDU solicta o recibe una dádiva para alterar la información de la oferta de compra del predio, mejorando su valor de compra."/>
    <x v="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 directivos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Tercero (propietario de predio, tenedor o habitante), ofrece o entrega dádivas a un Colaborador del IDU para mejorar la oferta de compra"/>
    <x v="28"/>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Un Tercero ofrece o entrega dádivas o beneficios a una empresa avaluadora contratada por el IDU para alterar los avalúos comerciales de los predios  y/o las correcciones de los mismos."/>
    <x v="29"/>
    <s v="Sobrecostos, deficiencias en alcance y calidad en la ejecución en los proyectos, que reducen la capacidad de lograr objetivos."/>
    <s v="_x000a_1.   Contrato y/o convenio para la práctica de avalúos_x000a_2.  Formato FO-DTGC-034 Pacto excelencia_x000a_3. Lista de chequeo de revisión de avalúo _x000a_4. Informe Técnico del avalúo_x000a_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Un Colaborador del IDU solicita o recibe dádivas o beneficios para alterar los avalúos comerciales de los predios y/o las correcciones de los mismos."/>
    <x v="30"/>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FO-PE-020 Compromiso de Integridad, Transparencia y Cofidencialidad, para PSP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Directivo del IDU solicita o recibe  dádivas o beneficios para alterar los avalúos comerciales de los predios  y/o las correcciones de los mismos."/>
    <x v="5"/>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Publicación agendas directivos IDU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ita o recibe dadivas o beneficios de un propietario de un predio para agilizar el proceso de compraventa de su predio."/>
    <x v="31"/>
    <s v="Deterioro de la reputación institucional que afecta su capacidad y gobernanza."/>
    <s v="1. Tablero de control del equipo de seguimiento del proyecto_x000a_2. Reuniones de seguimiento por parte del Director Técnico de Predios_x000a_3. FO-PE-020 Compromiso de Integridad, Transparencia y Cofidencialidad, para PSP_x000a_"/>
    <n v="3"/>
    <n v="3"/>
    <n v="9"/>
    <s v="BAJO"/>
    <s v="El nivel de riesgo es bajo y no se requieren controles adicionales"/>
    <n v="0.1"/>
  </r>
  <r>
    <s v="ADQUISICIÓN PREDIAL"/>
    <s v="Un Directivo del IDU solicita o recibe dadivas o beneficios de un propietario de un predio para agilizar el proceso de compraventa de su predio."/>
    <x v="5"/>
    <s v="Deterioro de la reputación institucional que afecta su capacidad y gobernanza."/>
    <s v="1. Tablero de control del equipo de seguimiento del proyecto_x000a_2. Reuniones de seguimiento por parte del Director Técnico de Predios_x000a_3.  Publicación agendas directivos IDU_x000a__x000a_"/>
    <n v="3"/>
    <n v="3"/>
    <n v="9"/>
    <s v="BAJO"/>
    <s v="El nivel de riesgo es bajo y no se requieren controles adicionales"/>
    <n v="0.1"/>
  </r>
  <r>
    <s v="ADQUISICIÓN PREDIAL"/>
    <s v="Un Tercero (propietario) ofrece o entrega una dádiva a un Colaborador del IDU para que agilice el proceso de compraventa del predio."/>
    <x v="0"/>
    <s v="Deterioro de la reputación institucional que afecta su capacidad y gobernanza."/>
    <s v="_x000a_1. Tablero de control del equipo de seguimiento del proyecto_x000a_2. Reuniones de seguimiento por parte del Director Técnico de Predios_x000a__x000a_"/>
    <n v="3"/>
    <n v="3"/>
    <n v="9"/>
    <s v="BAJO"/>
    <s v="El nivel de riesgo es bajo y no se requieren controles adicionales"/>
    <n v="0.1"/>
  </r>
  <r>
    <s v="ADQUISICIÓN PREDIAL"/>
    <s v="Un propietario de un predio ofrece o entrega dádivas a un Colaborador del IDU para resuelva favorablemente el recurso de reposición  interpuesto contra el acto administrativo que ordena la expropiación."/>
    <x v="0"/>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_x000a_Vaidaciones por parte de articulador jurídico"/>
    <n v="2"/>
    <n v="5"/>
    <n v="10"/>
    <s v="BAJO"/>
    <s v="El nivel de riesgo es bajo y no se requieren controles adicionales"/>
    <n v="0.1"/>
  </r>
  <r>
    <s v="ADQUISICIÓN PREDIAL"/>
    <s v="Un Colaborador del IDU solicita o recibe dádivas para resolver en favor de un tercero el recurso de reposición  interpuesto contra el acto administrativo que ordena la expropiación."/>
    <x v="32"/>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FO-PE-020 Compromiso de Integridad, Transparencia y Cofidencialidad, para PSP_x000a_"/>
    <n v="2"/>
    <n v="5"/>
    <n v="10"/>
    <s v="BAJO"/>
    <s v="El nivel de riesgo es bajo y no se requieren controles adicionales"/>
    <n v="0.1"/>
  </r>
  <r>
    <s v="ADQUISICIÓN PREDIAL"/>
    <s v="Un Directivo del del IDU solicita o recibe dádivas para resolver en favor de un tercero el recurso de reposición  interpuesto contra el acto administrativo que ordena la expropiación."/>
    <x v="5"/>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Publicación agendas directivos IDU"/>
    <n v="2"/>
    <n v="5"/>
    <n v="10"/>
    <s v="BAJO"/>
    <s v="El nivel de riesgo es bajo y no se requieren controles adicionales"/>
    <n v="0.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Construcción de proyectos"/>
    <s v="Un contratista o interventor del IDU  ofrece una dádiva para designar al profesional de apoyo a la supervisión o al supervisor del contrato de Interventoría, que favorezca al contratista para su ejecución"/>
    <x v="0"/>
    <s v="Sobrecostos, deficiencias en alcance y calidad en la ejecución en los proyectos, que reducen la capacidad de lograr objetivos."/>
    <s v="1. Manual de Gestión Contractual._x000a_2. Manual de Interventoría y supervisión de contratos._x000a_3. Procedimiento PRC044 -EJECUCION DE PROYECTOS DE CONSTRUCCION DE INFRAESTRUCTURA VIAL Y ESPACIO PUBLICO._x000a_4. Comunicación de asignación de apoyo a la supervisión 5. Contrato _x000a_6. Declaración de conflicto de intereses a la suscripción del contrato y la publicación de la declaración de bienes y rentas de conformidad con la ley 2013 de 2016 y al decreto Distrital 189 de 2020."/>
    <n v="1"/>
    <n v="3"/>
    <n v="3"/>
    <s v="BAJO"/>
    <s v="El nivel de riesgo es bajo y no se requieren controles adicionales"/>
    <n v="0.1"/>
  </r>
  <r>
    <s v="Construcción de proyectos"/>
    <s v="Un Directivo del IDU solicita una dádiva para Designar a un profesional de apoyo a la Supervisión o un supervisor, que va a ser el encargado de realizar el seguimiento del contrato de Interventoría."/>
    <x v="1"/>
    <s v="Sobrecostos, deficiencias en alcance y calidad en la ejecución en los proyectos, que reducen la capacidad de lograr objetivos._x000a__x000a_"/>
    <s v="1. Manual de Gestión Contractual._x000a_2. Manual de Interventoría y supervisión de contratos._x000a_3. Procedimiento PRC044 -EJECUCION DE PROYECTOS DE CONSTRUCCION DE INFRAESTRUCTURA VIAL Y ESPACIO PUBLICO._x000a_4. Comunicación de asignación de apoyo a la supervisión_x000a_5. Contrato _x000a_6. Resolución de delegación de funciones."/>
    <n v="1"/>
    <n v="3"/>
    <n v="3"/>
    <s v="BAJO"/>
    <s v="El nivel de riesgo es bajo y no se requieren controles adicionales"/>
    <n v="0.1"/>
  </r>
  <r>
    <s v="Construcción de proyectos"/>
    <s v="Un Colaborador del IDU solicita una dádiva o una comisión  para favorecer a un contratista con la revisión de los Estudios previos y demás documentos de un proceso de selección."/>
    <x v="2"/>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Colaboradores del IDU no Directivos (incluyendo protocolos desde el proceso de selección, vinculación, desempeño periódico y retiro)."/>
    <n v="0.1"/>
  </r>
  <r>
    <s v="Construcción de proyectos"/>
    <s v="Un Directivo del IDU solicita una dádiva o una comisión  para favorecer a un contratista con la revisión de los Estudios previos y demás documentos de un proceso de selección."/>
    <x v="1"/>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Directivos en el IDU (incluyendo protocolos desde el proceso de selección, vinculación, desempeño periódico y retiro)."/>
    <n v="0.1"/>
  </r>
  <r>
    <s v="Construcción de proyectos"/>
    <s v="Un Colaborador del IDU solicita una dádiva o una comisión para  recibir y/o aprobar de la Interventoría las hojas de vida para la ejecución del contrato, sin el perfil requerido en el anexo técnico de personal"/>
    <x v="3"/>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Directivo del IDU solicita una dádiva o una comisión para  recibir y/o aprobar de la Interventoría las hojas de vida para la ejecución  del contrato, sin el perfil requerido en el anexo técnico de persona con los términos de referencia."/>
    <x v="4"/>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Contratista o Interventor, ofrece o promete una dádiva o una comisión para  que se les reciba las hojas de vida para la ejecución  del contrato, sin el perfil requerido en los términos de referencia."/>
    <x v="0"/>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3"/>
    <n v="2"/>
    <n v="6"/>
    <s v="BAJO"/>
    <s v="El nivel de riesgo es bajo y no se requieren controles adicionales"/>
    <n v="0.1"/>
  </r>
  <r>
    <s v="Construcción de proyectos"/>
    <s v="Un Colaborador del IDU solicita una dádiva o una comisión  para Suscribir el Acta de Inicio del Contrato de interventoría, SIN EL CUMPLIMIENTO DE LOS REQUISITOS establecidos contractualmente"/>
    <x v="3"/>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Directivo del IDU solicita una dádiva o una comisión  para Suscribir el Acta de Inicio del Contrato de interventoría, SIN EL CUMPLIMIENTO DE LOS REQUISITOS establecidos contractualmente"/>
    <x v="5"/>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Colaborador del IDU solicita una dádiva o una comisión  para favorecer al constructor al momento de realizar seguimiento a la gestión adelantada, en la fase de preliminares o en la etapa de preconstrucción"/>
    <x v="3"/>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Directivo del IDU solicita una dádiva o una comisión  para favorecer al constructor al momento de realizar seguimiento a la gestión adelantada por el contratista, en la fase de preliminares o en la etapa de preconstruccion"/>
    <x v="5"/>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Tercero contratista o interventor ofrece una dádiva o una comisión  a un Colaborador del IDU para obtener beneficios al momento de realizar seguimiento a  su gestión adelantada  en la fase de preliminares o en la etapa de preconstruccion"/>
    <x v="0"/>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Un Contratista ofrece o promete una dádiva o una comisión  para iniciar la etapa de construcción sin el cumplimiento de los requisitos establecidos."/>
    <x v="6"/>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acepta o recibe una dádiva o una comisión  para iniciar la etapa de construcción sin el cumplimiento de los requisitos establecidos."/>
    <x v="3"/>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Directivo del IDU acepta o recibe una dádiva o una comisión  para iniciar la etapa de construcción sin el cumplimiento de los requisitos establecidos."/>
    <x v="7"/>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solicita una dádiva o una comisión para recibir el MAO  sin llenar los requisitos, o que puede afectar los intereses del IDU"/>
    <x v="8"/>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Directivo del IDU solicita una dádiva o una comisión para recibir el MAO  sin llenar los requisitos, o que puede afectar los intereses del IDU"/>
    <x v="9"/>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que reciba el MAO sin llenar los requisitos, o que puede afectar los intereses del IDU."/>
    <x v="10"/>
    <s v="Sobrecostos, deficiencias en alcance y calidad en la ejecución en los proyectos, que reducen la capacidad de lograr objetivos._x000a__x000a_"/>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Recibir, revisar y aprobar el producto SST  entregado por la Interventoría en cualquier fase o etapa, sin llenar los requisitos, o que puede afectar los intereses del IDU"/>
    <x v="11"/>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Recibir de la Interventoría los documentos soporte de los productos SST del Contratista, sin llenar los requisitos, o que puede afectar los intereses del IDU"/>
    <x v="12"/>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
    <x v="9"/>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laborador del IDU solicita una dádiva o una comisión para Recibir de la interventoría los ajustes a los diseños (si se presentan), sin los soportes correspondientes , o que puede afectar los intereses del IDU."/>
    <x v="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GUDP01- GUIA ALCANCES ENTREGABLES DISEN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aprobados los ajustes a los diseños (si se presentan),  sin llenar los requisitos, o que puede afectar los intereses del IDU."/>
    <x v="1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de la interventoría los ajustes a los diseños (si se presentan), sin llenar los requisitos y que pueden afectar los intereses del IDU"/>
    <x v="6"/>
    <s v="Sobrecostos, deficiencias en alcance y calidad en la ejecución en los proyectos, que reducen la capacidad de lograr objetivos._x000a__x000a_"/>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
    <x v="6"/>
    <s v="Sobrecostos, deficiencias en alcance y calidad en la ejecución en los proyectos, que reducen la capacidad de lograr objetivos."/>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3"/>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9"/>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
    <x v="10"/>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4"/>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5"/>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3"/>
    <n v="3"/>
    <n v="9"/>
    <s v="BAJO"/>
    <s v="El nivel de riesgo es bajo y no se requieren controles adicionales"/>
    <n v="0.1"/>
  </r>
  <r>
    <s v="Construcción de proyectos"/>
    <s v="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3"/>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13"/>
    <s v="Sobrecostos, deficiencias en alcance y calidad en la ejecución en los proyectos, que reducen la capacidad de lograr objetivos.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tercero ofrece o entrega a un Colaborador del IDU una comisión o dádiva para que la ejecución de maniobras a cargo de la ESP queden a cargo IDU"/>
    <x v="16"/>
    <s v="Sobrecostos, deficiencias en alcance y calidad en la ejecución en los proyectos, que reducen la capacidad de lograr objetivos."/>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colaborador del IDU solicita  a un tercer una comisión o dádiva para que la ejecución de maniobras a cargo de la ESP queden a cargo IDU"/>
    <x v="17"/>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Directivo IDU solicita o recibe de un  tercero  una comisión o dádiva para que la ejecución de maniobras a cargo de la ESP queden a cargo IDU"/>
    <x v="18"/>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y suscribir documento de avance de Obra de redes de Servicios Públicos,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Colaborador del IDU solicita una dádiva o una comisión para recibir revisar y suscribir de la Interventoría documento de avance de Obra de  redes de Servicios Públicos, sin llenar los requisitos, o que puede afectar los intereses del IDU."/>
    <x v="3"/>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Directivo del IDU solicita una dádiva o una comisión para recibir revisar y suscribir de la Interventoría documento de avance de Obra de  redes de Servicios Públicos, sin llenar los requisitos, o que puede afectar los intereses del IDU."/>
    <x v="19"/>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de la interventoría los informes presentados sin llenar los requisitos, o que puede afectar los intereses del IDU."/>
    <x v="6"/>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probar de la interventoría los informes presentados sin llenar los requisitos, o que puede afectar los intereses del IDU."/>
    <x v="3"/>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los informes presentados sin llenar los requisitos, o que puede afectar los intereses del IDU."/>
    <x v="7"/>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
    <x v="10"/>
    <s v="Sobrecostos, deficiencias en alcance y calidad en la ejecución en los proyectos, que reducen la capacidad de lograr objetivos._x000a_"/>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
    <x v="20"/>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
    <x v="19"/>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o entrega a un Colaborador del IDU una comisión o dádiva para recibir y aceptar de la Interventoría los resultados de los ensayos de laboratorio, sin llenar los requisitos, o que puede afectar los intereses del IDU."/>
    <x v="10"/>
    <s v="Deterioro de la reputación institucional que afecta su capacidad y gobernanza."/>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ceptar los resultados de los ensayos de laboratorio, sin llenar los requisitos, o que puede afectar los intereses del IDU."/>
    <x v="21"/>
    <s v="Deterioro de la reputación institucional que afecta su capacidad y gobernanza.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Y aceptar los resultados de los ensayos de laboratorio, sin llenar los requisitos, o que puede afectar los intereses del IDU."/>
    <x v="22"/>
    <s v="Deterioro de la reputación institucional que afecta su capacidad y gobernanza._x000a_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alizar y gestionar el trámite para los pagos correspondientes, sin llenar los requisitos establecidos, o que puede afectar los intereses del IDU."/>
    <x v="23"/>
    <s v="Deterioro de la reputación institucional que afecta su capacidad y gobernanza._x000a__x000a_"/>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el trámite para los pagos correspondientes, sin llenar los requisitos, o que puede afectar los intereses del IDU."/>
    <x v="3"/>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el trámite para los pagos correspondientes, sin llenar los requisitos, o que puede afectar los intereses del IDU."/>
    <x v="24"/>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
    <x v="10"/>
    <s v="Sobrecostos, deficiencias en alcance y calidad en la ejecución en los proyectos, que reducen la capacidad de lograr objetivos."/>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
    <x v="3"/>
    <s v="_x000a_Sobrecostos, deficiencias en alcance y calidad en la ejecución en los proyectos, que reducen la capacidad de lograr objetivos.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
    <x v="25"/>
    <s v="_x000a_Sobrecostos, deficiencias en alcance y calidad en la ejecución en los proyectos, que reducen la capacidad de lograr objetivos._x000a_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
    <x v="10"/>
    <s v="Deterioro de la reputación institucional que afecta su capacidad y gobernanza."/>
    <s v="1. Manual de Interventoría y supervisión de contratos._x000a_2. Especificaciones Técnicas del IDU_x000a_3. Cartilla de espacio público.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incidir en la interventoría para el recibo de las obras productos de un recorrido de verificación del estado de las obras, sin llenar los requisitos, o que puede afectar los intereses del IDU."/>
    <x v="3"/>
    <s v="_x000a_Deterioro de la reputación institucional que afecta su capacidad y gobernanza._x000a_"/>
    <s v="1. Manual de Interventoría y supervisión de contratos._x000a_2. Especificaciones Técnicas del IDU_x000a_3. Cartilla de espacio público.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incidir en la interventoría para el recibo de las obras productos de un recorrido de verificación del estado de las obras, sin llenar los requisitos, o que puede afectar los intereses del IDU."/>
    <x v="9"/>
    <s v="_x000a_Deterioro de la reputación institucional que afecta su capacidad y gobernanza._x000a__x000a_"/>
    <s v="1. Manual de Interventoría y supervisión de contratos._x000a_2. Especificaciones Técnicas del IDU_x000a_3. Cartilla de espacio público.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
    <x v="10"/>
    <s v="Deterioro de la reputación institucional que afecta su capacidad y gobernanza._x000a__x000a_"/>
    <s v="1. Manual de Interventoría y supervisión de contratos._x000a_2. Especificaciones Técnicas del IDU_x000a_3. Informes mensuales_x000a_4. Segregación de funciones_x000a_5. Plan de calidad"/>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
    <x v="3"/>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
    <x v="25"/>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y suscribir el acta de recibo final de obra, sin llenar los requisitos, o que puede afectar los intereses del IDU."/>
    <x v="10"/>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Colaborador del IDU solicita una dádiva o una comisión para  Recibir y suscribir el acta de recibo final de obra, sin llenar los requisitos, o que puede afectar los intereses del IDU."/>
    <x v="3"/>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Directivo del IDU solicita una dádiva o una comisión para  Recibir y suscribir el acta de recibo final de obra, sin llenar los requisitos, o que puede afectar los intereses del IDU."/>
    <x v="9"/>
    <s v="Sobrecostos, deficiencias en alcance y calidad en la ejecución en los proyectos, que reducen la capacidad de lograr objetivos._x000a__x000a__x000a_"/>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Un contratista ofrece y entrega a un Colaborador del IDU una comisión o dádiva para que le permitan presentar  los planos récord de las ESP, sin llenar los requisitos, o que puede afectar los intereses del IDU."/>
    <x v="10"/>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laborador del IDU solicita una dádiva o una comisión para  que permita al interventor y al contratista, la presentación de los planos récord de las ESP, sin llenar los requisitos, o que puede afectar los intereses del IDU."/>
    <x v="3"/>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Directivo del IDU solicita una dádiva o una comisión para  que permita al interventor y al contratista, la presentación de en medio físico los planos récord de las ESP, sin llenar los requisitos, o que puede afectar los intereses del IDU."/>
    <x v="9"/>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ntratista ofrece y/o entrega a un Colaborador del IDU una comisión o dádiva para permitir que queden pasivos ambientales en los frentes intervenidos."/>
    <x v="10"/>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laborador del IDU solicita una dádiva o una comisión para permitir que queden pasivos ambientales en los frentes intervenidos. "/>
    <x v="3"/>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Directivo del IDU solicita una dádiva o una comisión para permitir que queden pasivos ambientales en los frentes intervenidos. "/>
    <x v="9"/>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ntratista ofrece y entrega a un Colaborador del IDU una comisión o dádiva para entrega de los individuos arbóreos al Jardín Botánico de Bogotá o al ente competente, sin llenar los requisitos, o que puede afectar los intereses del IDU. "/>
    <x v="10"/>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Colaborador del IDU solicita una dádiva o una comisión para  realizar la entrega de los individuos arbóreos al Jardín Botánico de Bogotá o al ente competente, sin llenar los requisitos, o que puede afectar los intereses del IDU. "/>
    <x v="3"/>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Directivo del IDU solicita una dádiva o una comisión para  realizar la entrega de los individuos arbóreos al Jardín Botánico de Bogotá o al ente competente, sin llenar los requisitos, o que puede afectar los intereses del IDU. "/>
    <x v="9"/>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 Un interventor ofrece y entrega a un Colaborador del IDU una comisión o dádiva para  dar por recibido el Informe final SSTMA, sin llenar los requisitos, o que puede afectar los intereses del IDU. "/>
    <x v="11"/>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dar por recibido el Informe final SSTM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dar por recibido el Informe final SSTMA sin llenar los requisitos, o que puede afectar los intereses del IDU. "/>
    <x v="9"/>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recibir y suscribir el Acta de Cierre Ambiental de obra, sin llenar los requisitos, o que puede afectar los intereses del IDU. "/>
    <x v="10"/>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laborador del IDU solicita una dádiva o una comisión para recibir y suscribir el Acta Cierre Ambiental de obr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Directivo del IDU solicita una dádiva o una comisión para recibir y suscribir el Acta Cierre Ambiental de obra, sin llenar los requisitos, o que puede afectar los intereses del IDU. "/>
    <x v="25"/>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ntratista ofrece y/o entrega a un Colaborador del IDU una comisión o dádiva para  recibir de la Interventoría el Acta de Recibo por parte de la ESP, sin llenar los requisitos, o que puede afectar los intereses del IDU. "/>
    <x v="23"/>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Colaborador del IDU solicita una dádiva o una comisión para   recibir de la Interventoría el Acta de Recibo por parte de la ESP, sin llenar los requisitos, o que puede afectar los intereses del IDU. "/>
    <x v="26"/>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Directivo del IDU solicita una dádiva o una comisión para   recibir de la Interventoría el Acta de Recibo por parte de la ESP, sin llenar los requisitos, o que puede afectar los intereses del IDU. "/>
    <x v="9"/>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 Un contratista ofrece y/o entrega a un Colaborador del IDU una comisión o dádiva para recibir de la Interventoría el Acta de Recibo de Obra por parte de la SDM, sin llenar los requisitos, o que puede afectar los intereses del IDU. "/>
    <x v="10"/>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laborador del IDU solicita una dádiva o una comisión para  recibir de la Interventoría el Acta de Recibo de Obra por parte de la SDM, sin llenar los requisitos, o que puede afectar los intereses del IDU. "/>
    <x v="3"/>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Directivo del IDU solicita una dádiva o una comisión para  recibir de la Interventoría el Acta de Recibo de Obra por parte de la SDM, sin llenar los requisitos, o que puede afectar los intereses del IDU. "/>
    <x v="25"/>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ntratista ofrece y entrega a un Colaborador del IDU una comisión o dádiva para dar por recibido el informe final de Interventoría para seguimiento a la Garantía Única, sin llenar los requisitos, o que puede afectar los intereses del IDU. "/>
    <x v="10"/>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laborador del IDU solicita una dádiva o una comisión para dar por recibido el informe final de Interventoría para seguimiento a la Garantía Única, sin llenar los requisitos, o que puede afectar los intereses del IDU. "/>
    <x v="3"/>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Directivo del IDU solicita una dádiva o una comisión para dar por recibido el informe final de Interventoría para seguimiento a la Garantía Única, sin llenar los requisitos, o que puede afectar los intereses del IDU. "/>
    <x v="9"/>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ntratista ofrece y/o entrega a un Colaborador del IDU una comisión o dádiva para que se den por cumplidas las obligaciones asociadas a la liquidación del contrato que puede afectar los intereses del IDU. "/>
    <x v="10"/>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den por cumplidas las obligaciones asociadas a la liquidación del contrat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den por cumplidas las obligaciones asociadas a la liquidación del contrat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interventor ofrece y entrega a un Colaborador del IDU una comisión o dádiva para suscribir el Acta  de Recibo Final y Liquidación del Contrato de Interventoría, sin llenar los requisitos, o que puede afectar los intereses del IDU. "/>
    <x v="11"/>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Recibo Final y Liquidación del Contrato de Interventoría, sin llenar los requisitos, 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suscribir el Acta  de Recibo Final y Liquidación del Contrato de Interventoría, sin llenar los requisitos, 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suscribir el acta de cambio de etapa, sin llenar los requisitos, o que puede afectar los intereses del IDU. "/>
    <x v="27"/>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cambio de etapa, sin llenar los requisitos, o que puede afectar los intereses del IDU. "/>
    <x v="3"/>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suscribir el acta de cambio de etapa, sin llenar los requisitos, o que puede afectar los intereses del IDU. "/>
    <x v="25"/>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poder reprogramar la ejecución de la obra, sin llenar los requisitos, o que puede afectar los intereses del IDU."/>
    <x v="27"/>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programar la ejecución de la obra, sin llenar los requisitos, o que puede afectar los intereses del IDU."/>
    <x v="3"/>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programar la ejecución de la obra, sin llenar los requisitos, o que puede afectar los intereses del IDU."/>
    <x v="25"/>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que permita cambiar o modificar los diseños aprobados, sin llenar los requisitos, o que puede afectar los intereses del IDU. "/>
    <x v="27"/>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Colaborador del IDU solicita una dádiva o una comisión para permitir cambios o modificaciones en los diseños aprobados, sin llenar los requisitos, o que puede afectar los intereses del IDU. "/>
    <x v="3"/>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Directivo del IDU solicita una dádiva o una comisión para permitir cambios o modificaciones en los diseños aprobados, sin llenar los requisitos, o que puede afectar los intereses del IDU. "/>
    <x v="25"/>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CONCILIACIÓN BANCARIA"/>
    <s v="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Un Directivo del IDU ofrece o entrega a empleado bancario una comisión o dádiva para que altere el valor real del saldo disponible en bancos con el fin de hacer maniobras ilegales temporales con los recursos públicos en un periodo de tiempo corto."/>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a cargo de la conciliación bancaria, una comisión para que no genere alertas por información de saldos alterados temporalmente."/>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CILIACIÓN BANCARIA"/>
    <s v="Colaborador del IDU le ofrece o entrega a un empleado bancario una comisión o dádiva para que altere o modifique la conciliación bancaria, para el cierre de diferencias de saldo existentes."/>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Colaborador del IDU le ofrece o entrega a un empleado bancario una comisión o dádiva para que altere o modifique la conciliación bancaria, para el cierre de diferencias de saldo existentes."/>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una comisión para altere o modifique la conciliación para el cierre de diferencias de saldos existentes."/>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Un contratista con orden de embargo ofrece y entrega una comisión o dádiva a un Colaborador del IDU para que no se apliquen los embargos que tenga el contratista."/>
    <x v="3"/>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embargos, solicita al contratista con orden de embargo, una comisión o dádiva para no aplicar los embargos que tenga el contratista."/>
    <x v="4"/>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Directivo IDU, solicita al contratista con orden de embargo, una comisión o dádiva para no aplicar los embargos que tenga el contratista."/>
    <x v="1"/>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contratista ofrece y entrega a un Colaborador del IDU una dádiva para que ingrese una cesión de derechos económicos antes de una orden de embargo."/>
    <x v="3"/>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cesiones solicita al contratista una dádiva para aplicar la cesión de derechos económicos, antes de una orden de embargo."/>
    <x v="0"/>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Colaborador del IDU -  cesiones solicita al contratista una dádiva para aplicar la cesión de derechos económicos, antes de una orden de embargo."/>
    <x v="1"/>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favorezca su cotización para inversiones de excedentes de liquidez."/>
    <x v="5"/>
    <s v="Menor disponibilidad de recursos para reinvertir en la obras, perdida de credibilidad al interior y exterior del Instituto"/>
    <s v="1.Formato Resumen de cotización de Tasas aprobado por el Tesorero_x000a_2. Formato Resumen de cotización de Tasas aprobado por el Director Tecnico Administrativo y Financiero_x000a_3.Políticas de Secretaría Distrital de Hacienda._x000a_4.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 Inversiones, solicita o recibe de un empleado del sector financiero, una comisión por favorecimiento en la colocación de excedentes de liquidez de tesorería del IDU."/>
    <x v="4"/>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 Inversiones, solicita o recibe de un empleado del sector financiero, una comisión por favorecimiento en la colocación de excedentes de liquidez de tesorería del IDU."/>
    <x v="6"/>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mantenga los recursos en las cuentas bancarias."/>
    <x v="5"/>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solicita o recibe de un empleado del sector financiero una comisión o dádiva para mantener los recursos en las cuentas bancarias."/>
    <x v="4"/>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solicita o recibe de un empleado del sector financiero una comisión o dádiva para mantener los recursos en las cuentas bancarias."/>
    <x v="7"/>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colaborador del IDU - profesional de recaudo  ofrece o promete una comisión o dádiva al empleado bancario, para que cuando reciba dinero en efectivo del contribuyente, no lo registre en linea a favor del IDU."/>
    <x v="4"/>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empleado bancario ofrece o promete una comisión o dádiva al colaborador del IDU para cuando reciba dinero en efectivo del contribuyente, no lo registre en linea a favor del IDU. "/>
    <x v="2"/>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empleado bancario o  un contribuyente, ofrece o entrega una dádiva a un Colaborador del IDU para que aplique manualmente recaudos sin que el recurso ingrese a las cuentas del IDU y posteriormente reversarlo en el sistema Valoricemos."/>
    <x v="8"/>
    <s v="Que no se cuente con el recurso monetario suficiente para la ejecucion de los proyectos de infraestructura._x000a_Daño a la cultura "/>
    <s v="1.Conciliaciones bancarias_x000a_2.Cruce de registro de paz y salvos generados en sistema valoricemos ( STOP)_x000a_3. Memorando de autoriza0cion del Tesorero._x000a_3.Consulta en módulo de cartera del sistema Valoricemos.( STOP)_x000a_4. Segregación de funciones en la aplicación y desaplicación de recaud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colaborador del IDU solicita o recibe una dádiva a un empleado bancario o contribuyente para que aplique manualmente recaudos sin que el recurso ingrese a las cuentas del IDU y posteriormente reversarlo en el sistema Valoricemos."/>
    <x v="4"/>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Directivo del IDU solicita o recibe una dádiva a un empleado bancario o contribuyente para que aplique manualmente recaudos sin que el recurso ingrese a las cuentas del IDU y posteriormente reversarlo en el sistema Valoricemos."/>
    <x v="1"/>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Colaborador del IDU del procedimiento de pagos solicita o recibe una dádiva de un tercero, por realizar traslado (Giro) de recursos de cuentas del IDU, a una cuenta de un tercero con la intención de hacer un fraude."/>
    <x v="9"/>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del procedimiento de pagos solicita o recibe una dádiva de un tercero, por realizar traslado (Giro) de recursos de cuentas del IDU, a una cuenta de un tercero con la intención de hacer un fraude."/>
    <x v="6"/>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tercero ofrece o entrega una dádiva a un Colaborador del IDU por realizar traslado (Giro) de recursos de cuentas del IDU a una cuenta del tercero, con la intención de hacer un fraude."/>
    <x v="10"/>
    <s v="Que no se contribuya en el mejoramiento de la calidad de vida de los habitantes de la ciudad, respondiendo a las necesidades de la ciudad."/>
    <s v="1 .Memorandos , correos de solictud y autorizacion de movientos bancarios._x000a_2.Conciliaciones bancarias diarias Vs  Sistema Stone_x000a_3.Segregación de actividades en el proceso de pagos y en el proceso de gir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Hacker ofrece o entrega a un Colaborador del IDU una dádiva para que le entregue las claves y tokens para que se hurten los dineros de las cuentas del IDU."/>
    <x v="11"/>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_x000a__x000a_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Colaborador del IDU solicita o acepta de un Hacker una dádiva para entregarle las claves y tokens, para que se hurten los dineros de las cuentas del IDU."/>
    <x v="4"/>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solicita o acepta de un Hacker una dádiva para entregarle las claves y tokens, para que se hurten los dineros de las cuentas del IDU."/>
    <x v="6"/>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contratista, tercero, o contribuyente ofrece o entrega a un Colaborador  del IDU una dadiva para que se realice el pago, sin el lleno de los requisitos."/>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recibe de un tercero, una dadiva para que se realice el pago, sin el lleno de los requisitos."/>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recibe de un tercero, una dadiva para que se realice el pago, sin el lleno de los requisi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 Beneficiario de depósito judicial o su representante, ofrece o entrega a un Colaborador del IDU una dadiva para que se realice el pago de un depósito judicial, sin el lleno de los requisitos o con información inconsistente."/>
    <x v="15"/>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IDU solicita o recibe de un tercero - Beneficiario de depósito judicial o su representante, una dadiva para que se realice el pago de un depósito judicial, sin el lleno de los requisitos o con información inconsistente."/>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IDU solicita o recibe de un tercero - Beneficiario de depósito judicial o su representante, una dadiva para que se realice el pago de un depósito judicial, sin el lleno de los requisitos o con información inconsistente."/>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Contratista o contribuyente) ofrece o entrega a un Colaborador  del IDU una dadiva para  agilizar el pago."/>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acepta de un Contratista o tercero una dádiva para agilizar el pago o para que se realice el pago, sin el lleno de los requistos."/>
    <x v="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acepta de un Contratista o tercero una dádiva para agilizar el pago o para que se realice el pago, sin el lleno de los requis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dadivas al Colaborador del IDU para cambiar el valor de la liquidación en la resolución para la compensación de cupos de estacionamiento u obligaciones urbanisticas."/>
    <x v="16"/>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solicita o acepta dadivas de un constructor para cambiar el valor de la liquidación en la resolución para la compensación de cupos de estacionamiento u obligaciones urbanisticas."/>
    <x v="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solicita o acepta dadivas de un constructor para cambiar el valor de la liquidación en la resolución para la compensación de cupos de estacionamiento u obligaciones urbanisticas."/>
    <x v="1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o entrega una dádiva a un Colaborador del IDU para que evite el proceso de cobro persuasivo o retrase el proceso de cobro coactivo por el área competente,  por concepto de compensación de cupos de estacionamiento u obligaciones urbanisticas."/>
    <x v="16"/>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recibe de un constructor una dádiva para que evite el proceso de cobro persuasivo o retrase el proceso de cobro coactivo, por el área competente,  por concepto de la compensación de cupos de estacionamiento u obligaciones urbanisticas."/>
    <x v="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recibe de un constructor una dádiva para que evite el proceso de cobro persuasivo o retrase el proceso de cobro coactivo, por el área competente,  por concepto de la compensación de cupos de estacionamiento u obligaciones urbanisticas."/>
    <x v="1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0"/>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Publicación de agendas Directivos IDU_x000a_5. Resolución de Del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1"/>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5. Formato FO-PE-20 - Compromiso de Integridad, Transparencia y Confidencialidad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osible contratista o proveedor ofrece o entrega dádivas a un colaborador del IDU, para estructurar los documentos de la etapa precontractual que lo favorezcan en relación con la adquisición de bienes y servicios, asociados al proceso"/>
    <x v="2"/>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recibe o solicita dádivas de un tercero para   certifique  mayores cantidades de B&amp;S a los efectivamente recibidos, a cambio de un beneficio propio o de un tercero "/>
    <x v="3"/>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Formato FO-PE-20 - Compromiso de Integridad, Transparencia y Confidencialidad_x000a_5.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Directivo IDU, recibe o solicita dádivas de un tercero para   certifique  mayores cantidades de B&amp;S a los efectivamente recibidos, a cambio de un beneficio propio o de un tercero "/>
    <x v="4"/>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roveedor ofrezca o entregue una dádiva a un Colaborador del IDU para que certifique mayores cantidades de B&amp;S a los efectivamente recibidos a cambio de un beneficio o satisfacción personal"/>
    <x v="5"/>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encargado de realizar el estudio de mercado telefónico o solicitar cotizaciones, solicita o recibe dádivas de uno de esos posibles proveedores, para otorgarle dicha negociación.                                                                                                                                             "/>
    <x v="6"/>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Formato FO-PE-20 - Compromiso de Integridad, Transparencia y Confidencialidad_x000a_5. Formato FO-PE-33 - Formato Consentimiento Informado SGAS"/>
    <n v="3"/>
    <n v="3"/>
    <n v="9"/>
    <s v="BAJO"/>
    <s v="El nivel de riesgo es bajo y no se requieren controles adicionales"/>
    <n v="0.1"/>
  </r>
  <r>
    <s v="EJECUCIÓN DE COMPRAS"/>
    <s v="UnDirectivo del IDU, encargado de realizar el estudio de mercado telefónico o solicitar cotizaciones, solicita o recibe dádivas de uno de esos posibles proveedores, para otorgarle dicha negociación.                                                                                                                                             "/>
    <x v="0"/>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Un posible proveedor entregua u ofrece dádivas a un Colaborador del IDU encargado de realizar el estudio de mercado telefónico o de solicitar cotizaciones, para pedirle el favor le otorgue dicha negociación. "/>
    <x v="2"/>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Que un tercero ( Proveedor) entregue u ofrezca dádivas a un Colaborador del IDU , paramodificar o alterar el valor de la facturación y/u orden de pago "/>
    <x v="5"/>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
    <n v="3"/>
    <n v="3"/>
    <n v="9"/>
    <s v="BAJO"/>
    <s v="El nivel de riesgo es bajo y no se requieren controles adicionales"/>
    <n v="0.1"/>
  </r>
  <r>
    <s v="EJECUCIÓN DE COMPRAS"/>
    <s v="Que un Colaborador del IDU  reciba o solicite dádivas a un proveedor, para  modificar o alterar el valor de la facturación y/u orden de pago"/>
    <x v="7"/>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7. Formato FOPE20 - Compromiso de Integridad, Transparencia y Confidencialidad_x000a_8. Formato FOPE33 - Formato Consentimiento Informado SGAS_x000a_"/>
    <n v="3"/>
    <n v="3"/>
    <n v="9"/>
    <s v="BAJO"/>
    <s v="El nivel de riesgo es bajo y no se requieren controles adicionales"/>
    <n v="0.1"/>
  </r>
  <r>
    <s v="EJECUCIÓN DE COMPRAS"/>
    <s v="Que un Directivo del IDU reciba o solicite dádivas a un proveedor, para  modificar o alterar el valor de la facturación y u orden de pago"/>
    <x v="8"/>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
    <n v="3"/>
    <n v="3"/>
    <n v="9"/>
    <s v="BAJO"/>
    <s v="El nivel de riesgo es bajo y no se requieren controles adicionales"/>
    <n v="0.1"/>
  </r>
  <r>
    <s v="MANTENIMIENTO PREVENTIVO Y CORRECTIVO"/>
    <s v="Un Colaborador del IDU (Apoyo a la supervisión) solicita o recibe dádivas de un proveedor bienes y servicios, para aceptar productos y servicios que no cumplan con las especificaciones técnicas contractuales."/>
    <x v="3"/>
    <s v="Sobrecostos, deficiencias en alcance y calidad en la ejecución en los proyectos, que reducen la capacidad de lograr objetivos."/>
    <s v="1. Contrato_x000a_2. Plan de mantenimiento _x000a_3. Informe de apoyo a la superv isión del contrato y recibo a satisfacciónón"/>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Apoyo a la supervisión) solicita o recibe dádivas de un proveedor bienes y servicios, para aceptar productos y servicios que no cumplan con las especificaciones técnicas contractuales."/>
    <x v="9"/>
    <s v="Sobrecostos, deficiencias en alcance y calidad en la ejecución en los proyectos, que reducen la capacidad de lograr objetivos."/>
    <s v="1. Contrato_x000a_2. Plan de mantenimiento _x000a_3. Informe de apoyo a la superv isión del contrato y recibo a satisfacciónón_x000a_"/>
    <n v="4"/>
    <n v="4"/>
    <n v="16"/>
    <s v="MEDIO"/>
    <s v="Programa de Fortalecimiento de la Cultura Ética para Colaboradores del IDU no Directivos (incluyendo protocolos desde el proceso de selección, vinculación, desempeño periódico y retiro)."/>
    <n v="3"/>
  </r>
  <r>
    <s v="MANTENIMIENTO PREVENTIVO Y CORRECTIVO"/>
    <s v="Un tercero (contratista de mantenimiento) entregue u ofrece dádivas a un Colaborador del IDUpara que acepte productos y servicios que no cumplan con las especificaciones técnicas contractuales"/>
    <x v="10"/>
    <s v="Sobrecostos, deficiencias en alcance y calidad en la ejecución en los proyectos, que reducen la capacidad de lograr objetivos."/>
    <s v="1. Contrato_x000a_2. Plan de mantenimiento _x000a_3. Informe de apoyo a la superv isión del contrato y recibo a satisfacción"/>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Un Colaborador del IDU encargado de la supervisión del contrato de mantenimiento solicita o recibe dádivas de un tercero para beneficiarlo con una  adición o prórroga del contrato."/>
    <x v="11"/>
    <s v="Sobrecostos, deficiencias en alcance y calidad en la ejecución en los proyectos, que reducen la capacidad de lograr objetivos."/>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encargado de la supervisión del contrato de mantenimiento solicita o recibe dádivas de un tercero para beneficiarlo con una  adición o prórroga del contrato."/>
    <x v="12"/>
    <s v="Sobrecostos, deficiencias en alcance y calidad en la ejecución en los proyectos, que reducen la capacidad de lograr objetivos._x000a_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_x000a__x000a_"/>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tercero (contratista de mantenimiento) ofrece o entrega dádivas 'a un Colaborador del IDU  para  beneficiarse de  la adición o prórroga del contrato."/>
    <x v="10"/>
    <s v="Sobrecostos, deficiencias en alcance y calidad en la ejecución en los proyectos, que reducen la capacidad de lograr objetivos.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Que un Colaborador del IDU (Conductor) solicite o reciba una dádiva para modificar  los comprobantes de suministro de combustible a"/>
    <x v="13"/>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_x000a_4. Formato FOPE20 - Compromiso de Integridad, Transparencia y Confidencialidad_x000a_5. Formato FOPE33 - Formato Consentimiento Informado SGAS_x000a__x000a_"/>
    <n v="2"/>
    <n v="3"/>
    <n v="6"/>
    <s v="BAJO"/>
    <s v="El nivel de riesgo es bajo y no se requieren controles adicionales"/>
    <n v="0.1"/>
  </r>
  <r>
    <s v="MANTENIMIENTO PREVENTIVO Y CORRECTIVO"/>
    <s v="Que un Directivo del IDU solicite o reciba una dádiva para modificar  los comprobantes de suministro de combustible "/>
    <x v="9"/>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MANTENIMIENTO PREVENTIVO Y CORRECTIVO"/>
    <s v="Que un Tercero ofrece o entrega una dádiva a un Colaborador del IDU para modificar  los comprobantes de suministro de combustible "/>
    <x v="14"/>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ADMINISTRACIÓN INVENTARIO DE BIENES MUEBLES"/>
    <s v="Un Colaborador del IDU encargado de revisar y recibir los documentos y elementos entregados por el proveedor y/o contratista modifique o altere el soporte de recibo e ingreso al almacén "/>
    <x v="1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_x000a_4. Formato FOPE20 - Compromiso de Integridad, Transparencia y Confidencialidad_x000a_5. Formato FOPE33 - Formato Consentimiento Informado SGAS_x000a__x000a_"/>
    <n v="3"/>
    <n v="3"/>
    <n v="9"/>
    <s v="BAJO"/>
    <s v="El nivel de riesgo es bajo y no se requieren controles adicionales"/>
    <n v="0.1"/>
  </r>
  <r>
    <s v="ADMINISTRACIÓN INVENTARIO DE BIENES MUEBLES"/>
    <s v="Un proveedor ofrece o entrega dádivas a un colaborador del IDU encargado de revisar y recibir los documentos y elementos entregados para que  modifique a altere el soporte de recibo  e ingreso al almacén "/>
    <x v="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
    <n v="3"/>
    <n v="3"/>
    <n v="9"/>
    <s v="BAJO"/>
    <s v="El nivel de riesgo es bajo y no se requieren controles adicionales"/>
    <n v="0.1"/>
  </r>
  <r>
    <s v="ADMINISTRACIÓN INVENTARIO DE BIENES MUEBLES"/>
    <s v="Un Colaborador del IDU encargado de atender a posibles compradores de los bienes dados de baja, solicite o reciba dádivas para entregar los bienes sin el cumplimiento de los requisitos."/>
    <x v="16"/>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5. Formato FOPE20 - Compromiso de Integridad, Transparencia y Confidencialidad_x000a_6. Formato FOPE33 - Formato Consentimiento Informado SGAS_x000a_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Colaborador del IDU encargado de atender a posibles compradores de los bienes dados de baja, solicite o reciba dádivas para entregar los bienes sin el cumplimiento de los requisitos."/>
    <x v="17"/>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tercero, posible comprador de los bienes dados de baja, ofrece o entrega dadivas para que le entreguen los bienes dados de baja sin el cumplimiento de los requisitos."/>
    <x v="18"/>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INVENTARIO DE BIENES MUEBLES"/>
    <s v="Un Colaborador del IDU,  solicita o recibe dádivas de un comprador para no exigir los certificados y permisos ambientales "/>
    <x v="16"/>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r>
    <s v="ADMINISTRACIÓN INVENTARIO DE BIENES MUEBLES"/>
    <s v="Un Terceroentregue o ofrezca dádivas al Colaborador del IDU para que no exija los permisos y certificados "/>
    <x v="19"/>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TRÁMITE DE RECLAMACIONES_x000a_INTERPUESTAS CON OCASIÓN DE LA ASIGNACIÓN DE LA_x000a_CONTRIBUCIÓN DE VALORIZACIÓN"/>
    <s v="Un contribuyente ofrece o entrega dádivas a un Colaborador del IDU, para que proyecte un acto administrativo que reduzca o elimine una contribución por valorización."/>
    <x v="0"/>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Que un Colaborador del IDU solicite o reciba una dádiva de un contribuyente para proyectar un acto administrativo que reduzca o elimine una contribución por valorización."/>
    <x v="1"/>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Que un Directivo del IDU solicite o reciba una dádiva de un contribuyente para proyectar un acto administrativo que reduzca o elimine una contribución por valorización."/>
    <x v="2"/>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contribuyente ofrezca o entregue dádivas a un Colaborador del IDU para demorar el trámite de notificación, con respecto a un acto administrativo."/>
    <x v="0"/>
    <s v="Deterioro de la reputación institucional que afecta su capacidad y gobernanza."/>
    <s v="1. A través de correo electrónico el técnico del grupo de notificaciones informa a: líder grupo de reclamaciones,  líder grupo de notificaciones,  subdirectora,  técnica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Un Colaborador del IDU reciba o solicite dádivas de un contribuyente, para que demorar el tramite de notificación, con respecto a un acto administrativo."/>
    <x v="1"/>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Directivo del IDU reciba o solicite dádivas de un contribuyente, para que demorar el tramite de notificación, con respecto a un acto administrativo."/>
    <x v="2"/>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OLUCIÓN POR CONCEPTO DE CONFUSIONES"/>
    <s v="Un ciudadano ofrece o entrega dádivas a un Colaborador del IDU, para que modifique datos del predio o pagos por confusión en los aplicativos del IDU. "/>
    <x v="3"/>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Colaborador del IDU reciba o solicite dádivas de un ciudadano, para que modifique datos del predio o pagos por confusión en los aplicativos del IDU."/>
    <x v="1"/>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Directivo del IDU reciba o solicite dádivas de un ciudadano, para que modifique datos del predio o pagos por confusión en los aplicativos del IDU."/>
    <x v="2"/>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COMPENSACIONES"/>
    <s v="Que un ciudadadano ofrezca o entregue una dádiva a un Colaborador del IDU para que altere la información de estado de deuda de un predio y lo haga aparecer sin deuda por concepto de valorización y / o aplique una compensación indebida"/>
    <x v="3"/>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Colaborador del IDU solicite o reciba una dádiva para alterar la información de estado de deuda de un predio y lo haga aparecer sin deuda por concepto de valorización  y / o aplique una compensación indebida"/>
    <x v="1"/>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Directivo del IDU solicite o reciba una dádiva para alterar la información de estado de deuda de un predio y lo haga aparecer sin deuda por concepto de valorización  y / o aplique una compensación indebida"/>
    <x v="2"/>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GESTIÓN DEL COBRO COACTIVO_x000a_"/>
    <s v="Un ciudadano ofrezca o entregue dádivas a un Colaborador del IDU para que altere la información en el aplicativo Valoricemos que genera el Certificado de Deuda Actual."/>
    <x v="3"/>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DEL COBRO COACTIVO"/>
    <s v="Un Colaborador del IDU solicita o recibe dádivas de un ciudadano para alterar la información en el aplicativo Valoricemos que altera el Certificado de Deuda Actual."/>
    <x v="1"/>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Directivo del IDU solicita o recibe dádivas de un ciudadano para alterar la información en el aplicativo Valoricemos que altera el Certificado de Deuda Actual."/>
    <x v="2"/>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ciudadano ofrezca o entregue dádivas a un Colaborador del IDU para que altere el mandamiento de pago."/>
    <x v="3"/>
    <s v="Deterioro de la reputación institucional que afecta su capacidad y gobernanza."/>
    <s v=" _x000a_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2"/>
    <n v="4"/>
    <n v="8"/>
    <s v="BAJO"/>
    <s v="El nivel de riesgo es bajo y no se requieren controles adicionales"/>
    <n v="0.1"/>
  </r>
  <r>
    <s v="GESTIÓN DEL COBRO COACTIVO"/>
    <s v="Un Colaborador del IDU solicite o reciba dádivas de un ciudadano para alterar el mandamiento de pago."/>
    <x v="1"/>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Directivo del IDU solicite o reciba dádivas de un ciudadano para alterar el mandamiento de pago."/>
    <x v="2"/>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Contribuyente ofrece o enntrega dadivas a un colaborador del IDU  para aceptar excepciones previas inválidas al  mandamiento de pago."/>
    <x v="0"/>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laborador del IDU solicite o reciba dádivas de un ciudadano para aceptar excepciones previas inválidas al  mandamiento de pago."/>
    <x v="1"/>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Directivo del IDU solicite o reciba dádivas de un ciudadano para aceptar excepciones previas inválidas al  mandamiento de pago."/>
    <x v="2"/>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ntribuyente  ofrece o entrega davivas a un colaborador del IDU para realizar un pago a favor de uno o varios terceros por concepto de devolución de los títulos de depósitos judiciales en los procesos de cobro coactivo "/>
    <x v="0"/>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Colaborador del IDU solicita o acepta  dádivas para realizar un pago a favor de uno o varios terceros por concepto de devolución de los títulos de depósitos judiciales en los procesos de cobro coactivo "/>
    <x v="1"/>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Directivo del IDU solicita o acepta  dádivas para realizar un pago a favor de uno o varios terceros por concepto de devolución de los títulos de depósitos judiciales en los procesos de cobro coactivo "/>
    <x v="2"/>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CERTIFICADO DE ESTADO DE CUENTA PARA TRAMITE NOTARIAL-PAZ Y SALVOS"/>
    <s v="Un ciudadano ofrece o entrega dádivas a un Colaborador del IDU, para que generen el paz y salvo sin hacer las respectivas validaciones "/>
    <x v="3"/>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ERTIFICADO DE ESTADO DE CUENTA PARA TRAMITE NOTARIAL-PAZ Y SALVOS"/>
    <s v="Un Colaborador del IDU reciba o solicite dádivas de un ciudadano, para que generen  el paz y salvo sin hacer las respectivas validaciones "/>
    <x v="1"/>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ONCEPTOS TÉCNICOS"/>
    <s v="Un ciudadano ofrece o entrega dádivas a un Colaborador del IDU, para que se hagan ajustes a los conceptos técnicos según la conveniencia del solicitante"/>
    <x v="3"/>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
    <n v="2"/>
    <n v="5"/>
    <n v="10"/>
    <s v="BAJO"/>
    <s v="El nivel de riesgo es bajo y no se requieren controles adicionales"/>
    <n v="0.1"/>
  </r>
  <r>
    <s v="CONCEPTOS TÉCNICOS"/>
    <s v="Un Colaborador del IDU reciba o solicite dádivas de un ciudadano,para que se hagan ajustes a los conceptos técnicos según la conveniencia del solicitante"/>
    <x v="1"/>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
    <n v="2"/>
    <n v="5"/>
    <n v="10"/>
    <s v="BAJO"/>
    <s v="El nivel de riesgo es bajo y no se requieren controles adicionales"/>
    <n v="0.1"/>
  </r>
  <r>
    <s v="CONCEPTOS TÉCNICOS"/>
    <s v="Un Directivo del IDU reciba o solicite dádivas de un ciudadano,para que se hagan ajustes a los conceptos técnicos según la conveniencia del solicitante"/>
    <x v="2"/>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_x000a_"/>
    <n v="2"/>
    <n v="5"/>
    <n v="10"/>
    <s v="BAJO"/>
    <s v="El nivel de riesgo es bajo y no se requieren controles adicionales"/>
    <n v="0.1"/>
  </r>
  <r>
    <s v="COBRO ORDINARIO Y PERSUASIVO"/>
    <s v="Un contribuyente ofrece o entrega una dádiva a un Colaborador del IDU para alterar la liquidación de los predios por concepto de valorización  en las diferentes etapas de cobro"/>
    <x v="3"/>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Colaborador del IDU solicita o recibe una dádiva de un contribuyente para alterar la liquidación de los predios por concepto de valorización en las diferentes etapas de cobro"/>
    <x v="1"/>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Directivo del IDU solicita o recibe una dádiva de un contribuyente para alterar la liquidación de los predios por concepto de valorización en las diferentes etapas de cobro"/>
    <x v="2"/>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GUIA LINEAS DE DEFENSA"/>
    <s v="Un Colaborador del UDU solicita o recibe dádivas de un Tercero  para que atienda o se comunique de forma directa con los Grandes Contribuyentes  y realizar un trámite especifico según conveniencia."/>
    <x v="1"/>
    <s v="Deterioro de la reputación institucional que afecta su capacidad y gobernanza._x000a__x000a_"/>
    <s v="1. La respuesta a solicitudes de los contribuyentes son verificados por los asesores jurídicos del proceso previa validación de antecedentes y en el sistema. _x000a_2. En los oficios de respuesta a solicitudes de los contribuyentes se incluyó la información de los canales de denuncia en busca de prevenir, detectar  y enfrentar el soborno, ante posibles solicitudes indebidas por los colaboradores _x000a__x000a_"/>
    <n v="2"/>
    <n v="4"/>
    <n v="8"/>
    <s v="BAJO"/>
    <s v="El nivel de riesgo es bajo y no se requieren controles adicionales"/>
    <n v="0.1"/>
  </r>
  <r>
    <s v="GUIA LINEAS DE DEFENSA"/>
    <s v="Un Tercero ofrezca o entregue dádivas a un colaborador del IDU para ser atendido y realizar un trámite especifico según conveniencia."/>
    <x v="4"/>
    <s v="Deterioro de la reputación institucional que afecta su capacidad y gobernanza."/>
    <s v="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_x000a_2. Los canales de atención se han fortalecido informando la iniciativa de la entidad en prevenir, detectar y enfrentar el soborno con el objetivo de desincentivar las posibles propuestas a los colaboradores.  "/>
    <n v="2"/>
    <n v="2"/>
    <n v="4"/>
    <s v="BAJO"/>
    <s v="El nivel de riesgo es bajo y no se requieren controles adicionales"/>
    <n v="0.1"/>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s v="ELABORACIÓN DE LA PREFACTIBILIDAD O FACTIBILIDAD DE PROYECTOS INTERNA "/>
    <s v="El Supervisor del IDU encargado de recopilar y/o desarrollar la información del proyecto, solicite o acepte de un tercero una dádiva para alterar el resultado de los estudios."/>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3"/>
    <n v="3"/>
    <n v="9"/>
    <s v="BAJO"/>
    <s v="El nivel de riesgo es bajo y no se requieren controles adicionales"/>
    <n v="0.1"/>
  </r>
  <r>
    <s v="ELABORACIÓN DE LA PREFACTIBILIDAD O FACTIBILIDAD DE PROYECTOS INTERNA "/>
    <s v="El Colaborador del IDU encargado de recopilar y/o desarrollar la información del proyecto, solicite o acepte de un tercero una dádiva para alterar el resultado de los estudios."/>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3"/>
    <n v="3"/>
    <n v="9"/>
    <s v="BAJO"/>
    <s v="El nivel de riesgo es bajo y no se requieren controles adicionales"/>
    <n v="0.1"/>
  </r>
  <r>
    <s v="ELABORACIÓN DE LA PREFACTIBILIDAD O FACTIBILIDAD DE PROYECTOS INTERNA "/>
    <s v="Un tercero ofrece o promete dádivas al Colaborador del IDU encargado de recopilar y/o desarrollar la información del proyecto, para que altere el resultado de los estudios."/>
    <x v="2"/>
    <s v="Deterioro de la reputación institucional que afecta su capacidad de gestión."/>
    <s v="1. Formato FO-FP-01 productos de estudios de prefactibilidad lista de chequeo y/o Formato FO-FP-04 Lista de productos del proceso factibilidad de proyectos, según aplique. _x000a_2. Acta Comité Dirección Técnica de Proyectos."/>
    <n v="2"/>
    <n v="3"/>
    <n v="6"/>
    <s v="BAJO"/>
    <s v="El nivel de riesgo es bajo y no se requieren controles adicionales"/>
    <n v="0.1"/>
  </r>
  <r>
    <s v="ELABORACIÓN DE LA PREFACTIBILIDAD O FACTIBILIDAD DE PROYECTOS INTERNA "/>
    <s v="Un supervisor del IDU solicita, recibe dadivas o beneficios para que se estructure el proyecto en la etapa de prefactibilidad, beneficiando a terceros."/>
    <x v="0"/>
    <s v="Sobrecostos, deficiencias en alcance y calidad en la ejecución en los proyectos, que reducen la capacidad de lograr objetivos."/>
    <s v="1. Socialización del SGAS para el grupo de preinversión de la Dirección Técnica de Proyectos _x000a_2. Formato FO-FP-01 productos de estudios de prefactibilidad lista de chequeo._x000a_3. Formato FO-FP-04 Lista de productos del proceso factibilidad de proyectos, según aplique._x000a_4.  Acta Comité Dirección Técnica de Proyectos."/>
    <n v="2"/>
    <n v="4"/>
    <n v="8"/>
    <s v="BAJO"/>
    <s v="El nivel de riesgo es bajo y no se requieren controles adicionales"/>
    <n v="0.1"/>
  </r>
  <r>
    <s v="ELABORACIÓN DE LA PREFACTIBILIDAD O FACTIBILIDAD DE PROYECTOS INTERNA "/>
    <s v="Un colaborador del IDU solicita, acepta dadivas o beneficios para que se estructure el proyecto en la etapa de prefactibilidad, beneficiando a terceros."/>
    <x v="1"/>
    <s v="Sobrecostos, deficiencias en alcance y calidad en la ejecución en los proyectos, que reducen la capacidad de lograr objetivos."/>
    <s v="_x000a_1.  Socialización del SGAS para el grupo de preinversión de la Dirección Técnica de Proyectos _x000a_2. Formato  FO-FP-01 productos de estudios de prefactibilidad lista de chequeo_x000a_3. Formato  FO-FP-04 Lista de productos del proceso factibilidad de proyectos, según aplique. _x000a_4. Formato FO-PE-20 Compromiso de integridad, transparencia y confidencialidad_x000a_5. Formato FO-PE-33 Consentimiento informado SGAS._x000a_6. Acta Comité Dirección Técnica de Proyectos."/>
    <n v="2"/>
    <n v="4"/>
    <n v="8"/>
    <s v="BAJO"/>
    <s v="El nivel de riesgo es bajo y no se requieren controles adicionales"/>
    <n v="0.1"/>
  </r>
  <r>
    <s v="ELABORACIÓN DE LA PREFACTIBILIDAD O FACTIBILIDAD DE PROYECTOS INTERNA "/>
    <s v="Un tercero ofrece, promete dadivas o beneficios al colaborador del IDU para que se estructure el proyecto en la etapa de prefactibilidad, beneficiando a terceros. "/>
    <x v="2"/>
    <s v="Reducción de capacidad institucional para responder a las necesidades de la ciudad en lo relacionado con infraestructura para la movilidad y espacio público."/>
    <s v="1. Formato FO-FP-01 productos de estudios de prefactibilidad lista de chequeo y/o Formato  FO-FP-04 Lista de productos del proceso factibilidad de proyectos, según aplique. _x000a_2. Acta Comité Dirección Técnica de Proyectos._x000a_"/>
    <n v="2"/>
    <n v="4"/>
    <n v="8"/>
    <s v="BAJO"/>
    <s v="El nivel de riesgo es bajo y no se requieren controles adicionales"/>
    <n v="0.1"/>
  </r>
  <r>
    <s v="ELABORACIÓN DE ESTRUCTURACIÓN DEL PROCESO EN ETAPA DE FACTIBILIDAD_x000a_(CONTRATADA)"/>
    <s v="Un supervisor del IDU recibe o solicita dádivas de un contratista, para entregar información del proyecto, que favorezca al tercero."/>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laborador del IDU recibe o solicita dádivas de un contratista, para entregar información del proyecto, que favorezca al tercero."/>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p5. Acta Comité Dirección Técnica de Proyecto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ntratista ofrece o promete dádivas a un colaborador del IDU para conseguir información del proyecto que favorezca al contratista tercero."/>
    <x v="2"/>
    <s v="Deterioro de la reputación institucional que afecta su capacidad y gobernanza."/>
    <s v="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Que un Colaborador del IDU reciba o solicite dádivas de un contratista externo (topografo, geotecnico, inspector de redes) consultor o interventor para alterar y/o agilizar la liquidación del contrato."/>
    <x v="0"/>
    <s v="Deterioro de la reputación institucional que afecta su capacidad de gestión."/>
    <s v="1 .Formato FO-FP-04 Lista de productos del proceso factibilidad de proyectos_x000a_2.  Acta Comité Dirección Técnica de Proyectos._x000a_3. Acta de recibo final y liquidación de Consultoria e Interventoria FO-DP-05 , con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laborador del IDU reciba o solicite dádivas de un contratista externo (topografo, geotecnico, inspector de redes) consultor o interventor para alterar y/o agilizar la liquidación del contrato."/>
    <x v="1"/>
    <s v="Deterioro de la reputación institucional que afecta su capacidad de gestión."/>
    <s v="1. Acta de seguimiento a Comité donde se socializa el SGAS_x000a_2. Formato  FO-FP-04 Lista de productos del proceso factibilidad de proyectos_x000a_3. Formato FO-PE-20 Compromiso de integridad, transparencia y confidencialidad_x000a_4. Formato FO-PE-33 Consentimiento informado SGAS._x000a_5. Acta Comité Dirección Técnica de Proyectos._x000a_6. Acta de recibo final y liquidación de Consultoria e Interventoria FO-DP-05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u otros) consultor o interventor entregue u ofrezca dádivas o beneficios a un Colaborador del IDU, para alterar y/o agilizar la liquidación del contrato."/>
    <x v="3"/>
    <s v="Sobrecostos, deficiencias en alcance y calidad en la ejecución en los proyectos, que reducen la capacidad de lograr objetivos."/>
    <s v="1. Acta de seguimiento a Comité donde se socializa el SGAS_x000a_2. Formato  FO-FP-04 Lista de productos del proceso factibilidad de proyectos_x000a_3. Suscripción del formato FO-GC-34 Pacto de excelencia _x000a_4. FO-PE-20 Compromiso de integridad, transparencia y confidencialidad_x000a_5. . Acta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reciba o solicite dádivas de un contratista externo (topografo, geotecnico, inspección de redes), consultor y/o inteerventor para aprobar los estudios de factibiliad realizados por el contratista sin éstos cumplir con las exigencias requeridas."/>
    <x v="0"/>
    <s v="Deterioro de la reputación institucional que afecta su capacidad de gestión."/>
    <s v="1. Acta de seguimiento a Comité donde se socializa el SGAS_x000a_2. Formato FO-FP-04 Lista de productos del proceso factibilidad de proyectos, según aplique. _x000a_3.  Acta Comité Dirección Técnica de Proyectos y/o seguimiento de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Un Colaborador del IDU reciba o solicite dádivas de un contratista externo (topografo, geotecnico, inspección de redes), consultory/o interventor para aprobar los estudios de factibiliad realizados por el contratista sin estos cumplir con las exigencias requeridas."/>
    <x v="1"/>
    <s v="Deterioro de la reputación institucional que afecta su capacidad de gestión."/>
    <s v="1. Acta de seguimiento a Comité donde se socializa el SGAS_x000a_2. Formato  FO-FP-04 Lista de productos del proceso factibilidad de proyectos, según aplique. _x000a_3. Formato FO-PE-20 Compromiso de integridad, transparencia y confidencialidad_x000a_4. Formato FO-PE-33 Consentimiento informado SGAS._x000a_5.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entregue o ofrezca dádivas a un Colaborador del IDU, interventor y/o consultor  para aprobar los estudios de factibilidad realizados por el contratista sin estos cumplir con las exigencias requeridas.  "/>
    <x v="3"/>
    <s v="Deterioro de la reputación institucional que afecta su capacidad de gestión."/>
    <s v="1. . Acta de seguimiento a Comité donde se socializa el SGAS_x000a_2. Suscripción del formato FO-GC-34 Pacto de excelencia _x000a_2. Aplicación del formato FO-FP-04 Lista de productos del proceso Factibilidad de proyectos._x000a_3.Acta de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acepte o solicite dádivas a un Interventor, para aprobar o modificar la documentación de su recurso humano sin dar cumplimiento a las exigencias requeridas."/>
    <x v="0"/>
    <s v="Deterioro de la reputación institucional que afecta su capacidad de gestión."/>
    <s v="1. Acta de seguimiento a Comité donde se socializa el SGAS_x000a_2. Oficio de aprobación de las hojas de vida del contrato de interventoría_x000a_3. Oficio de aceptación de las hojas de vida del consultor"/>
    <n v="3"/>
    <n v="3"/>
    <n v="9"/>
    <s v="BAJO"/>
    <s v="El nivel de riesgo es bajo y no se requieren controles adicionales"/>
    <n v="0.1"/>
  </r>
  <r>
    <s v="ELABORACIÓN DE LA FACTIBILIDAD_x000a_CONTRATADA"/>
    <s v="Un Colaborador del IDU, acepte o solicite dádivas a un Interventor, para aprobar o modificar la documentación de su recurso humano sin dar cumplimiento a las exigencias requeridas."/>
    <x v="1"/>
    <s v="Deterioro de la reputación institucional que afecta su capacidad de gestión."/>
    <s v="1. Acta de seguimiento a Comité donde se socializa el SGAS_x000a_2.  Formato FO-PE-20 Compromiso de integridad, transparencia y confidencialidad_x000a_3. Formato FO-PE-33 Consentimiento informado SGAS._x000a_4. Oficio de aprobación de las hojas de vida del contrato de interventoría_x000a_5. Oficio de aceptación de las hojas de vida del consultor"/>
    <n v="3"/>
    <n v="3"/>
    <n v="9"/>
    <s v="BAJO"/>
    <s v="El nivel de riesgo es bajo y no se requieren controles adicionales"/>
    <n v="0.1"/>
  </r>
  <r>
    <s v="ELABORACIÓN DE LA FACTIBILIDAD_x000a_CONTRATADA"/>
    <s v="Que el interventor ofrezca o entregue dádivas a un colaborador del IDU, para aprobar o modificar la documentación de su recurso humano sin dar cumplimiento a las exigencias requeridas."/>
    <x v="3"/>
    <s v="Deterioro de la reputación institucional que afecta su capacidad de gestión."/>
    <s v="1. Acta de seguimiento a Comité donde se socializa el SGAS_x000a_2.Suscripción del formato FO-GC-34 Pacto de excelencia _x000a_3.Oficio de aprobación de las hojas de vida del contrato de interventoría_x000a_4. Oficio de aceptación de las hojas de vida del consultor"/>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0"/>
    <s v="Deterioro de la reputación institucional que afecta su capacidad de gestión."/>
    <s v="1. Contrato donde se establece término y requisitos para suscribir el acta de inicio_x000a_2. Procedimiento PR-FP-02 &quot;Elaboración de factibilidad&quot;_x000a_3.  Formato FO-GC-24 Acta de inicio  del contrato con segregación de funciones_x000a_4. Comité Dirección Técnica de Proyectos o acta de comité de seguimiento al contrato."/>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1"/>
    <s v="Deterioro de la reputación institucional que afecta su capacidad de gestión."/>
    <s v="1. .Contrato donde se establece término y requisitos para suscribir el acta de inicio_x000a_2. Procedimiento PR-FP-02 &quot;Elaboración de factibilidad&quot;_x000a_3. Formato FO-PE-20 Compromiso de integridad, transparencia y confidencialidad_x000a_4. Formato FO-PE-33 Consentimiento informado SGAS.. _x000a_5. Formato FO-GC-24 Acta de inicio  del contrato con segregación de funciones_x000a_6. Acta Comité Dirección Técnica de Proyectos o acta de Seguimiento de comité del contrato."/>
    <n v="3"/>
    <n v="3"/>
    <n v="9"/>
    <s v="BAJO"/>
    <s v="El nivel de riesgo es bajo y no se requieren controles adicionales"/>
    <n v="0.1"/>
  </r>
  <r>
    <s v="ELABORACIÓN DE LA FACTIBILIDAD_x000a_CONTRATADA"/>
    <s v="Un contratista del proyecto entregue u ofrezca dádivas a un Colaborador del IDU, para que agilice el proceso y firma del acta de inicio de los contratos, sin el cumplimiento de los requistos necesarios."/>
    <x v="3"/>
    <s v="Deterioro de la reputación institucional que afecta su capacidad de gestión."/>
    <s v="1. Formato  FO- GC-34 Pacto de excelencia _x000a_2. Contrato donde se establece término y requisitos para suscribir el acta de inicio_x000a_3. Procedimiento PR-FP-02 &quot;Elaboración de factibilidad&quot;_x000a_4. Formato FO-GC-24 Acta de inicio  del contrato con segregación de funciones_x000a_5. Acta Comité Dirección Técnica de Proyectos o acta de Seguimiento de comité del contrato._x000a_"/>
    <n v="3"/>
    <n v="3"/>
    <n v="9"/>
    <s v="BAJO"/>
    <s v="El nivel de riesgo es bajo y no se requieren controles adicionales"/>
    <n v="0.1"/>
  </r>
  <r>
    <s v="ELABORACIÓN DE LA FACTIBILIDAD_x000a_CONTRATADA"/>
    <s v="Un supervisor del IDU reciba o solicite dádiva al consultor, para alterar o modificar las propuestas que exponen las entidades distritales y/o empresas de servicios públicos."/>
    <x v="0"/>
    <s v="Deterioro de la reputación institucional que afecta su capacidad de gestión."/>
    <s v="1. Aplicación del formato FO-FP-04 Lista de productos del proceso Factibilidad de proyectos._x000a_2.Comunicaciones oficiales y/o Acta Comité Dirección Técnica de Proyectos o acta de comité de seguimiento al contrato."/>
    <n v="2"/>
    <n v="3"/>
    <n v="6"/>
    <s v="BAJO"/>
    <s v="El nivel de riesgo es bajo y no se requieren controles adicionales"/>
    <n v="0.1"/>
  </r>
  <r>
    <s v="ELABORACIÓN DE LA FACTIBILIDAD_x000a_CONTRATADA"/>
    <s v="Un colaborador del IDU reciba o solicite dádiva al consultor, para alterar o modificar las propuestas que exponen las entidades distritales y/o empresas de servicios públicos."/>
    <x v="1"/>
    <s v="Deterioro de la reputación institucional que afecta su capacidad de gestión."/>
    <s v="1. Aplicación del formato FO-FP-04 Lista de productos del proceso Factibilidad de proyectos._x000a_2. Formato FO-PE-20 Compromiso de integridad, transparencia y confidencialidad;_x000a_3. Sucripción FO-PE-33 Consentimiento informado SGAS. _x000a_4.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consultor y/o interventor entregue u ofrezca dádivas al supervisor  a un colaborador del IDU, para alterar o modificar las propuestas que exponen las entidades distritales y/o empresas de servicios públicos."/>
    <x v="3"/>
    <s v="Deterioro de la reputación institucional que afecta su capacidad de gestión."/>
    <s v="1. Aplicación del formato FO-FP-04 Lista de productos del proceso Factibilidad de proyectos._x000a_2.Suscripción del formato FO-GC-34 Pacto de excelencia_x000a_3.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Supervisor del IDU recibe o solicita dádivas del consultor o interventor, para aprobar la lista de chequeo y recibo de productos de la etapa de estudios y diseños sin el lleno de requisitos."/>
    <x v="0"/>
    <s v="Deterioro de la reputación institucional que afecta su capacidad de gestión."/>
    <s v="1. Aplicación del formato FO-FP-04 Lista de productos del proceso Factibilidad de proyectos._x000a_2. Comunicaciones  a la interventoría sobre el estado del producto_x000a_3. Acta Comité Dirección Técnica de Proyectos o acta de comité de seguimiento al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consultor o interventor, para aprobar la lista de chequeo y recibo de productos de la etapa de estudios y diseños sin el lleno de requisitos"/>
    <x v="1"/>
    <s v="Deterioro de la reputación institucional que afecta su capacidad de gestión."/>
    <s v="1. Formato FO-FP-04 Lista de productos del proceso Factibilidad de proyectos._x000a_2. Formato FO-PE-20 Compromiso de integridad, transparencia y confidencialidad_x000a_3. Formato FO-PE-33 Consentimiento informado SGAS.._x000a_4. Acta Comité Dirección Técnica de Proyectos o acta de comité de seguimiento al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 consultor entrega o ofrece dádivas a un funcionario IDU, para que apruebe la lista de chequeo y recibo de productos de la etapa de estudios y diseños sin el lleno de requisitos"/>
    <x v="3"/>
    <s v="Deterioro de la reputación institucional que afecta su capacidad de gestión."/>
    <s v="1. Aplicación del formato FO-FP-04 Lista de productos del proceso Factibilidad de proyectos._x000a_2.Suscripción del formato FOGC34 Pacto de excelencia _x000a_3.Comunicaciones oficiales (Segregación de funciones) y/o Acta Comité Dirección Técnica de Proyectos o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permite se altere o modifique los informes de seguimiento de consultoría e interventoría, a cambio de una dádiva."/>
    <x v="0"/>
    <s v="Deterioro de la reputación institucional que afecta su capacidad de gestión."/>
    <s v="1.  Manual de Supervisión e inteventoría el cual establece los requisitos para presentar  los informes mensuales._x000a_2. Oficio de aceptación del informe mensual de interventoría (Segregación de funciones)_x000a_3. Acta Comité Dirección Técnica de Proyectos o acta de comité de seguimiento al contrato."/>
    <n v="2"/>
    <n v="3"/>
    <n v="6"/>
    <s v="BAJO"/>
    <s v="El nivel de riesgo es bajo y no se requieren controles adicionales"/>
    <n v="0.1"/>
  </r>
  <r>
    <s v="ELABORACIÓN DE LA FACTIBILIDAD_x000a_CONTRATADA"/>
    <s v="Un Colaborador del IDU permite se altere o modifique el informes de seguimiento de consultoría e interventoría, a cambio de una dádiva."/>
    <x v="1"/>
    <s v="Deterioro de la reputación institucional que afecta su capacidad de gestión."/>
    <s v="_x000a_1. Suscripción del formato FO-PE-20 Compromiso de integridad, transparencia y confidencialidad; _x000a_2. Sucripción FO-PE-33 Consentimiento informado SGAS._x000a_3. Manual de Supervisión e inteventoría el cual establece los requisitos para presentar  los informes mensuales._x000a_4. Oficio de aceptación del informe mensual de interventoría (Segregación de funciones) _x000a_5. Acta Comité Dirección Técnica de Proyectos o acta de comité de seguimiento al contrato."/>
    <n v="2"/>
    <n v="3"/>
    <n v="6"/>
    <s v="BAJO"/>
    <s v="El nivel de riesgo es bajo y no se requieren controles adicionales"/>
    <n v="0.1"/>
  </r>
  <r>
    <s v="ELABORACIÓN DE LA FACTIBILIDAD_x000a_CONTRATADA"/>
    <s v="El interventor ofrece o entrega una dadiva a un colaborador del IDUaceptar informes de interventoría y/o consultoría incompletos o sin el lleno de los requisitos establecidos "/>
    <x v="3"/>
    <s v="Deterioro de la reputación institucional que afecta su capacidad de gestión."/>
    <s v="1.Suscripción del formato FO-GC-34 Pacto de excelencia _x000a_2. Manual de Supervisión e inteventoría el cual establece los requisitos para presentar  los informes mensuales._x000a_3. Oficio de aceptación del informe mensual de interventoría (Segregación de funciones)_x000a_4. Acta Comité Dirección Técnica de Proyectos o acta de comité de seguimiento al contrato."/>
    <n v="3"/>
    <n v="3"/>
    <n v="9"/>
    <s v="BAJO"/>
    <s v="El nivel de riesgo es bajo y no se requieren controles adicionales"/>
    <n v="0.1"/>
  </r>
  <r>
    <s v="ELABORACIÓN DE LA FACTIBILIDAD_x000a_CONTRATADA"/>
    <s v="El Supervisor del IDU reciba o solicite dádivas del interventor o consultor para aprobar la orden de pago, sin el cumplimiento de los requisitos establecidos en los documentos contractuales."/>
    <x v="0"/>
    <s v="Deterioro de la reputación institucional que afecta su capacidad de gestión."/>
    <s v="1. Contrato que establece la forma de pago_x000a_2. Guía de pago a terceros_x000a_3. Cuadro de seguimiento financiero (segregación de funciones)_x000a_"/>
    <n v="2"/>
    <n v="3"/>
    <n v="6"/>
    <s v="BAJO"/>
    <s v="El nivel de riesgo es bajo y no se requieren controles adicionales"/>
    <n v="0.1"/>
  </r>
  <r>
    <s v="ELABORACIÓN DE LA FACTIBILIDAD_x000a_CONTRATADA"/>
    <s v="El Colaborador del IDU reciba o solicite dádivas del interventor o consultor para aprobar la orden de pago, sin el cumplimiento de los requisitos establecidos en los documentos contractuales."/>
    <x v="1"/>
    <s v="Deterioro de la reputación institucional que afecta su capacidad de gestión."/>
    <s v="1. Contrato que establece la forma de pago_x000a_2. Suscripción del formato FO-PE-20 Compromiso de integridad, transparencia y confidencialidad_x000a_3. Sucripción FO-PE-33 Consentimiento informado SGAS._x000a_4. Guía de pago a terceros_x000a_5. Cuadro de seguimiento financiero (segregación de funciones)_x000a_"/>
    <n v="2"/>
    <n v="3"/>
    <n v="6"/>
    <s v="BAJO"/>
    <s v="El nivel de riesgo es bajo y no se requieren controles adicionales"/>
    <n v="0.1"/>
  </r>
  <r>
    <s v="ELABORACIÓN DE LA FACTIBILIDAD_x000a_CONTRATADA"/>
    <s v="Que la interventoría o la consultoría ofrezca o entregue dádivas a un Colaborador del IDU, para que apruebe la orden de pago, sin el cumplimiento de los requisitos establecidos en los documentos contractuales."/>
    <x v="3"/>
    <s v="Deterioro de la reputación institucional que afecta su capacidad de gestión."/>
    <s v="1. Contrato que establece la forma de pago_x000a_2. Guía de pago a terceros_x000a_3. Cuadro de seguimiento financiero (segregación de funciones)_x000a__x000a_"/>
    <n v="2"/>
    <n v="3"/>
    <n v="6"/>
    <s v="BAJO"/>
    <s v="El nivel de riesgo es bajo y no se requieren controles adicionales"/>
    <n v="0.1"/>
  </r>
  <r>
    <s v="ELABORACIÓN DE LA FACTIBILIDAD_x000a_CONTRATADA"/>
    <s v="El Supervisor solicita o acepta dádivas al interventor, para suscribir una  que se celebre la adición al contrato (dinero y/o tiempo) que lo favorezca. "/>
    <x v="0"/>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Supervisor solicita o acepta dádivas al interventor, para que se celebre la adición al contrato (dinero y/o tiempo), de manera favorable al interventor."/>
    <x v="1"/>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entrega u ofrece dádivas al supervisor del IDU para que se celebre la adición al contrato (dinero y/o tiempo), de manera favorable a él."/>
    <x v="3"/>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del IDU recibe o solicita dádivas del interventor para  aprobar avances en el pago de productos por encima de la ejecución realizada."/>
    <x v="0"/>
    <s v="Deterioro de la reputación institucional que afecta su capacidad de gestión."/>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interventor para  aprobar avances en el pago de productos por encima de la ejecución realizada."/>
    <x v="1"/>
    <s v="Deterioro de la reputación institucional que afecta su capacidad de gestión."/>
    <s v="1. Contrato que establece la forma de pago_x000a_2. Guía de pago a terceros_x000a_3. Cuadro de seguimiento financiero (segregación de funciones)_x000a_4. Informe Semanal  de interventoría_x000a_5.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frece o promete dádivas para que se le aprueben avances en el pago de productos por encima de la ejecución realizada."/>
    <x v="3"/>
    <s v="Deterioro de la reputación institucional que afecta su capacidad de gestión."/>
    <s v="1. Contrato que establece la forma de pago_x000a_2. Guía de pago a terceros_x000a_3. Cuadro de seguimiento financiero (segregación de funciones)_x000a_4. Informe Semanal  de interventoría_x000a_5. Suscripción del formato FOGC34 Pacto de excelencia y del formato FOPE-20 Compromiso de integridad, transparencia y confidencialidad_x000a_6.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solicita o reciba dádivas de un Interventor, para designar un apoyo a la supervisión que le sea favorable."/>
    <x v="0"/>
    <s v="Deterioro de la reputación institucional que afecta su capacidad y gobernanza."/>
    <s v="_x000a_1. Declaración de inexistecia de conflicto de intereses en el SIGEP_x000a_2. Planeación plan de contratación de PSP de acuerdo con las directrices establecidas por el área ordenadora del gasto"/>
    <n v="2"/>
    <n v="3"/>
    <n v="6"/>
    <s v="BAJO"/>
    <s v="El nivel de riesgo es bajo y no se requieren controles adicionales"/>
    <n v="0.1"/>
  </r>
  <r>
    <s v="ELABORACIÓN DE LA FACTIBILIDAD_x000a_CONTRATADA"/>
    <s v="Un Interventor que va a realizar un proyecto de factibilidad, entrega u ofrece dádivas al Supervisor del IDU, para que le designe un apoyo a la supervisión favorable para sus intereses."/>
    <x v="3"/>
    <s v="Deterioro de la reputación institucional que afecta su capacidad de gestión."/>
    <s v="1. Declaración de inexistecia de conflicto de intereses en el SIGEP_x000a_2. Planeación plan de contratación de PSP de acuerdo con las directrices establecidas por el área ordenadora del gasto_x000a_3.Suscripción del formato FOGC34 Pacto de excelencia y del formato FOPE-20 Compromiso de integridad, transparencia y confidencialidad_x000a_"/>
    <n v="3"/>
    <n v="3"/>
    <n v="9"/>
    <s v="BAJO"/>
    <s v="El nivel de riesgo es bajo y no se requieren controles adicionales"/>
    <n v="0.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s v="GESTIÓN Y TRÁMITE DE COMUNICACIONES OFICIALES RECIBIDAS"/>
    <s v="Un Colaborador del IDU solicita o recibe una dádiva o una comisión para recibir la comunicación fuera del horario establecido en el Manual de Gestión Documental."/>
    <x v="0"/>
    <s v="Debilitamiento de la cultura del IDU hacia el logro de las metas planteadas"/>
    <s v="1. Manual de gestión documental_x000a_2. Resolución que establece la jornada laboral de la Entidad. _x000a_3. Registro en Orfeo y radicado._x000a_4. Contrato de outsourcing de mensajería.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COMUNICACIONES OFICIALES RECIBIDAS"/>
    <s v="Un Tercero o Proveedor ofrece o entrega una dádiva o una comisión a un Colaborador del IDU, para que le reciban la comunicación fuera del horario establecido en el Manual de Gestión Documental."/>
    <x v="1"/>
    <s v="Debilitamiento de la cultura del IDU hacia el logro de las metas planteadas"/>
    <s v="1. Manual de gestión documental_x000a_2. Resolución que establece la jornada laboral de la Entidad._x000a_3. Registro en Orfeo y radicado._x000a_4. Contrato de outsourcing de mensaje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ntratista ofrece y/o entrega a un Colaborador del IDU una dádiva o comisión para tramitar una comunicación y/o resolución, sin llenar los requisitos de forma del IDU."/>
    <x v="2"/>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laborador del IDU solicita y/o recibe una dádiva o una comisión para tramitar remitir una comunicación y/o resolución, sin llenar los requisitos de forma del IDU"/>
    <x v="0"/>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ORGANIZACIÓN DE ARCHIVOS DE GESTION"/>
    <s v="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
    <x v="3"/>
    <s v="_x000a_Deterioro de la reputación institucional que afecta su capacidad de gestión._x000a_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ORGANIZACIÓN DE ARCHIVOS DE GESTION"/>
    <s v="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
    <x v="0"/>
    <s v="_x000a_Deterioro de la reputación institucional que afecta su capacidad de gestión."/>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ULTA Y PRESTAMO DE DOCUMENTOS"/>
    <s v="Un tercero ofrece o entrega dadivas a un colaborador del IDU para que se adultere, sustraiga, hurte o manipule los archivos y documentos del IDU."/>
    <x v="3"/>
    <s v="_x000a_Deterioro de la reputación institucional que afecta su capacidad de gestión."/>
    <s v="1. Manual de Gestión Documental._x000a_2. Procedimiento de consulta y préstamo._x000a_3. Registros de préstamo, en físico y en los software de gestión documental."/>
    <n v="2"/>
    <n v="4"/>
    <n v="8"/>
    <s v="BAJO"/>
    <s v="Los controles actuales son suficientes para mantener el nivel de riesgo bajo y no se requieren controles adicionales"/>
    <n v="0.1"/>
  </r>
  <r>
    <s v="CONSULTA Y PRESTAMO DE DOCUMENTOS"/>
    <s v="Un Colaborador del IDU solicita o recibe dadivas para adulterar, sustraer, hurtar o manipular los archivos y documentos del IDU."/>
    <x v="0"/>
    <s v="_x000a_Deterioro de la reputación institucional que afecta su capacidad de gestión._x000a__x000a_"/>
    <s v="1. Manual de Gestión Documental._x000a_2. Procedimiento de consulta y préstamo._x000a_3. Registros de préstamo, en físico y en los software de gestión documental._x000a_4. FO-PE-20 - Compromiso de Integridad, Transparencia y Confidencialidad_x000a_5. FOPE33 - Formato Consentimiento Informado SGAS"/>
    <n v="2"/>
    <n v="4"/>
    <n v="8"/>
    <s v="BAJO"/>
    <s v="Los controles actuales son suficientes para mantener el nivel de riesgo bajo y no se requieren controles adicionales"/>
    <n v="0.1"/>
  </r>
  <r>
    <s v="PROCEDIMIENTO RECONSTRUCCIÓN DE ARCHIVOS"/>
    <s v="Que un tercero ofrece o entrega dadivas a un Colaborador del IDU para que se adultere, sustraiga, hurte o manipule los archivos y documentos del IDU, en la reconstrucción de un expediente."/>
    <x v="3"/>
    <s v="_x000a_Deterioro de la reputación institucional que afecta su capacidad de gestión."/>
    <s v="1. Manual de Gestión Documental._x000a_2. Procedimiento de reconstrucción de archivos._x000a_3. Registros de préstamo, en físico y en los sotware de gestión documental."/>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CEDIMIENTO RECONSTRUCCIÓN DE ARCHIVOS"/>
    <s v="Que un Colaborador del IDU solicite o reciba dadivas para que se adultere, sustraiga, hurte o manipule los archivos y documentos del IDU, en la reconstrucción de un expediente."/>
    <x v="0"/>
    <s v="_x000a_Deterioro de la reputación institucional que afecta su capacidad de gestión._x000a__x000a_"/>
    <s v="1. Manual de Gestión Documental._x000a_2. Procedimiento de reconstrucción de expedientes_x000a_3. Registros de préstamo, en físico y en los software de gestión documental._x000a_4. FO-PE-20 - Compromiso de Integridad, Transparencia y Confidencialidad_x000a_5. FOPE33 - Formato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colaborador del IDU solicita o recibe  dádivas divulgar información de resoluciones con nivel de confidencialidad Información Pública Clasificada o Infomación Pública Reservada, en pro de un beneficio propio o de un tercero  que afecte los intereses del IDU"/>
    <x v="0"/>
    <s v="_x000a_Deterioro de la reputación institucional que afecta su capacidad de gestión._x000a_"/>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Tercero  ofrece o entrega dádivas a un Colaborador del IDU para que se divulgue información de resoluciones con nivel de confidencialidad Información Pública Clasificada o Infomación Pública Reservada, en pro de un beneficio propio o que afecte los intereses del IDU"/>
    <x v="3"/>
    <s v="_x000a_Deterioro de la reputación institucional que afecta su capacidad de gestión.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ADMINISTRACIÓN DE CANALES DE SERVICIO A LA CIUDADANÍA"/>
    <s v="El Colaborador IDU que recepciona el requerimiento ciudadano solicite o reciba dádivas a un ciudadano, para agiizar la respuesta de su requerimiento o para que éste salga a favor del solicitante."/>
    <x v="0"/>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Directivo IDU que recepciona el requerimiento ciudadano solicite o reciba dádivas a un ciudadano, para agiizar la respuesta de su requerimiento o para que éste salga a favor del solicitante."/>
    <x v="1"/>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iudadano que genera el requerimiento ante la entidad, ofrezca o entregue dádivas al Colaborador del IDU a cargo de la recepción de requerimientos, para agilizar su proceso o para que la respuesta al requerimiento salga a favor del solicitante"/>
    <x v="2"/>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
    <x v="3"/>
    <s v="Afectar la credibilidad y el buen nombre del IDU frente a la ciudadania"/>
    <s v="1. Información de gratuidad de los trámites y servicios en el SUIT _x000a_2. Guía de trámites y servicios."/>
    <n v="2"/>
    <n v="3"/>
    <n v="6"/>
    <s v="BAJO"/>
    <s v="El nivel de riesgo bajo no requiere controles adicionales"/>
    <n v="0.1"/>
  </r>
  <r>
    <s v="RECEPCIÓN Y ATENCIÓN DE REQUERIMIENTOS DEL DEFENSOR DEL CIUDADANO"/>
    <s v="El  Tercero que ofrezca o entrega dádivas al colaborador del IDU que provee al Defensor de la Ciudadanía la información necesaria para la resolución de los requerimientos, para garantizar una respuesta favorable o agilizar dicho proceso."/>
    <x v="4"/>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colaborador del IDU que provee al Defensor de la Ciudadanía la información necesaria para la resolución de los requerimientos, solicite o reciba dádivas del solicitante con el falso pretexto de garantizar una respuesta favorable o agilizar dicho proceso."/>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Directivo del IDU, solicite o reciba dádivas del teercero solicitante con el falso pretexto de garantizar una respuesta favorable o agilizar dicho proceso."/>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Colaborador del IDU, solicita o reciba dádivas al ciudadano que presentó el requerimiento, para revocar dicha solicitud. "/>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Directivo del IDU,  solicita o reciba dádivas al ciudadano que presentó el requerimiento, para revocar dicha solicitud. "/>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Que el ciudadano que presento el requerimiento  ofrezca o entrega dadivas a de un Colaborador del IDU, para no realizar el envio de información adicional al Defensor de la Ciudadania, desistiendo así de la continuidad del requerimiento."/>
    <x v="2"/>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RECEPCIÓN Y ATENCIÓN DE REQUERIMIENTOS DEL DEFENSOR DEL CIUDADANO"/>
    <s v="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
    <x v="5"/>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GESTIÓN Y PARTICIPACIÓN"/>
    <s v="Un colaborador IDU responsables de ejecutar el plan de participación ciudadana solicitan o reciben dadivas a un grupo de personas para, tener supuesta evidencia de la ejecución y cumplimiento del plan. "/>
    <x v="5"/>
    <s v="Afectar la credibilidad y el buen nombre del IDU frente a la ciudadania"/>
    <s v="1. Control y seguimiento ciudadano durante la ejecución del Plan. _x000a_2. Estados de aprobaciones y verificaciones por parte de la interventoría y contratista."/>
    <n v="2"/>
    <n v="4"/>
    <n v="8"/>
    <s v="BAJO"/>
    <s v="El nivel de riesgo bajo no requiere controles adicionales"/>
    <n v="0.1"/>
  </r>
  <r>
    <s v="GESTIÓN Y PARTICIPACIÓN"/>
    <s v="Un Tercero ofrece o entrega dadivas a los colaboradores del IDU  respondables de ejecutar el plan de participación ciudadana, para tener supuesta evidencia de la aplicación y total cumplimiento del plan de participción ciudadana. "/>
    <x v="4"/>
    <s v="Perdida de credibilidad y respaldo en los procesos de participación ciudadana. "/>
    <s v="1. Control y seguimiento ciudadano durante las reuniones y Comités IDU."/>
    <n v="2"/>
    <n v="4"/>
    <n v="8"/>
    <s v="BAJO"/>
    <s v="El nivel de riesgo bajo no requiere controles adicionales"/>
    <n v="0.1"/>
  </r>
  <r>
    <s v="GESTIÓN SOCIAL EN ETAPA DE FACTIBILIDAD Y/O ESTUDIOS Y DISEÑOS"/>
    <s v="Un Tercero integrante del comité social ofrece o entrega dádivas a  un Colaborador del IDU, para obtener cierto reconocimiento o beneficio en el proyecto a ejecutar.  "/>
    <x v="2"/>
    <s v="Perdida de legitimidad de los procesos de participación ciudadana."/>
    <s v="1. Control y seguimiento ciudadano durante las reuniones y Comités IDU."/>
    <n v="2"/>
    <n v="3"/>
    <n v="6"/>
    <s v="BAJO"/>
    <s v="El nivel de riesgo bajo no requiere controles adicionales"/>
    <n v="0.1"/>
  </r>
  <r>
    <s v="GESTIÓN SOCIAL EN ETAPA DE FACTIBILIDAD Y/O ESTUDIOS Y DISEÑOS"/>
    <s v="Un Colaborador del IDU solicita o recibe dádivas de un integrante del comité social con el falso pretexto de obtener algún reconocimiento o beneficio en el proyecto a ejecutar"/>
    <x v="5"/>
    <s v="Perdida de legitimidad de los procesos de participación ciudadana."/>
    <s v="1. Control ciudadano durante los Comités IDU. Listados de asistencia y carné de inscripción al Comité"/>
    <n v="2"/>
    <n v="2"/>
    <n v="4"/>
    <s v="BAJO"/>
    <s v="El nivel de riesgo bajo no requiere controles adicionales"/>
    <n v="0.1"/>
  </r>
  <r>
    <s v="GESTIÓN SOCIAL EN ETAPA DE FACTIBILIDAD Y/O ESTUDIOS Y DISEÑOS"/>
    <s v="Un Directivo del IDU solicita o recibe dádivas de un integrante del comité social con el falso pretexto de obtener algún reconocimiento o beneficio en el proyecto a ejecutar"/>
    <x v="1"/>
    <s v="Perdida de legitimidad de los procesos de participación ciudadana._x000a_"/>
    <s v="1. Control ciudadano durante los Comités IDU. Listados de asistencia y carné de inscripción al Comité"/>
    <n v="2"/>
    <n v="2"/>
    <n v="4"/>
    <s v="BAJO"/>
    <s v="El nivel de riesgo bajo no requiere controles adicionales"/>
    <n v="0.1"/>
  </r>
  <r>
    <s v="GESTIÓN SOCIAL EN ETAPA DE FACTIBILIDAD Y/O ESTUDIOS Y DISEÑOS"/>
    <s v="Un ciudadano  ofrece o entrega dádivas a un colaborador del IDU para apoyar el proyecto y no oponerse o mostrar resistencia en su ejecución. "/>
    <x v="2"/>
    <s v="Afectar la credibilidad y el buen nombre del IDU frente a la ciudadania"/>
    <s v="1. Control y seguimiento ciudadano durante las reuniones y Comités IDU."/>
    <n v="2"/>
    <n v="3"/>
    <n v="6"/>
    <s v="BAJO"/>
    <s v="El nivel de riesgo bajo no requiere controles adicionales"/>
    <n v="0.1"/>
  </r>
  <r>
    <s v="GESTIÓN SOCIAL EN ETAPA DE FACTIBILIDAD Y/O ESTUDIOS Y DISEÑOS"/>
    <s v="El Colaborador del IDU, profesional social de la OTC, solicita o recibe un dádiva para alterar u omitir información de los informes sobre la gestión social ejecutada en los proyectos."/>
    <x v="7"/>
    <s v="Afectar la credibilidad y el buen nombre del IDU frente a la ciudadania"/>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ETAPA DE FACTIBILIDAD Y/O ESTUDIOS Y DISEÑOS"/>
    <s v="El Directivo del IDU, solicita o recibe un dádiva para alterar u omitir información de los informes sobre la gestión social ejecutada en los proyectos."/>
    <x v="8"/>
    <s v="Afectar la credibilidad y el buen nombre del IDU frente a la ciudadania_x000a_"/>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LAS ETAPAS DE CONSTRUCCIÓN Y MANTENIMIENTO"/>
    <s v="Un trabajador de la Interventoría ofrezca o entregue a un Colaborador del IDU, una dádiva para que acepte profesionales sociales del proyecto sin que éstos cumplan los requisitos mínimos o que acepte la suplantación de un profesional."/>
    <x v="9"/>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solicita o reciba una dádiva de un contratista de obra para aceptarle para que acepte profesionales sociales del proyecto sin que éstos cumplan los requisitos mínimos o que acepte la suplantación de un profesional.  "/>
    <x v="5"/>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Directivo del IDU solicita o reciba una dádiva de un contratista de obra para aceptarle para que acepte profesionales sociales del proyecto sin que éstos cumplan los requisitos mínimos o que acepte la suplantación de un profesional.  "/>
    <x v="1"/>
    <s v="Afectar la credibilidad y el buen nombre del IDU frente a la ciudadania_x000a_"/>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5"/>
    <s v="Afectar la credibilidad y el buen nombre del IDU frente a la ciudadania"/>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1"/>
    <s v="Afectar la credibilidad y el buen nombre del IDU frente a la ciudadania_x000a__x000a_"/>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
    <x v="10"/>
    <s v="Afectar la credibilidad y el buen nombre del IDU frente a la ciudadania"/>
    <s v="1. La interventoría funge como actor de aprobación y revisión a cada uno de los informes y documentos a aprobar._x000a_2. Manual de supervisión e interventoría_x000a_3. Seguimiento periódico adelantado por la Dirección General frente a los componentes del proyecto. "/>
    <n v="2"/>
    <n v="4"/>
    <n v="8"/>
    <s v="BAJO"/>
    <s v="El nivel de riesgo bajo no requiere controles adicionales"/>
    <n v="0.1"/>
  </r>
  <r>
    <s v="GESTIÓN SOCIAL EN LAS ETAPAS DE CONSTRUCCIÓN Y MANTENIMIENTO"/>
    <s v="La Interventoría ofrezca o entregue a un Colaborador del IDU de la OTC, dádivas para que acepte los informes presentados sin el cumplimiento de los requisitos y/u omitiendo información con el fin de emitir el concepto de aprobación."/>
    <x v="9"/>
    <s v="Afectaciones en la ejecución de la obra donde se verifiquen incumplimiento de las acciones."/>
    <s v="1. Contrato_x000a_2. Manual de supervisión e interventoría_x000a_3. Oficio de ORFEO aprobando los informes - segregación de funciones_x000a_4. Comites de Seguimiento del Grupo de Gestión y Particip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EN LAS ETAPAS DE CONSTRUCCIÓN Y MANTENIMIENTO"/>
    <s v="Un Colaborador de la OTC solicita o reciba dádivas de un interventor para que acepte los informes presentados , sin el cumplimiento de los requisitos y/u omitiendo información con el fin de emitir el concepto de aprobación."/>
    <x v="5"/>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EN LAS ETAPAS DE CONSTRUCCIÓN Y MANTENIMIENTO"/>
    <s v="Un Directivo del IDU solicita o reciba dádivas de un interventor para que acepte los informes presentados , sin el cumplimiento de los requisitos y/u omitiendo información con el fin de emitir el concepto de aprobación."/>
    <x v="1"/>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CESO DE GESTIÓN SOCIAL Y SERVICIO A LA CIUDADANÍA"/>
    <s v="Un Tercero (Representantes políticos) ofrecen o entregan dadivas para acceder a información reservada de la Entidad"/>
    <x v="1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
    <n v="2"/>
    <n v="4"/>
    <n v="8"/>
    <s v="BAJO"/>
    <s v="El nivel de riesgo bajo no requiere controles adicionales"/>
    <n v="0.1"/>
  </r>
  <r>
    <s v="PROCESO DE GESTIÓN SOCIAL Y SERVICIO A LA CIUDADANÍA"/>
    <s v="Un Colaborador del IDU solicita o acepta dadivas de representantes políticos para acceder a información  reservada de la Entidad"/>
    <x v="5"/>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r>
    <s v="PROCESO DE GESTIÓN SOCIAL Y SERVICIO A LA CIUDADANÍA"/>
    <s v="Un Directivo del IDU solicita o acepte dadivas de representantes políticos para acceder a información  reservadade la Entidad"/>
    <x v="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ADMINISTRACIÓN DE SEGURIDAD SOCIAL"/>
    <s v="El colaborador del IDU a cargo de hacer las afiliaciones del personal solicite o reciba dádivas de un asesor de una entidad prestadora de servicios de seguridad social (EPS, AFP, AFC), con el pretexto de continuar vinculados con la entidad o proporcionar nuevas afiliaciones."/>
    <x v="0"/>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_x000a_"/>
    <n v="2"/>
    <n v="2"/>
    <n v="4"/>
    <s v="BAJO"/>
    <s v="El Nivel de  riesgo bajo y no se requieren controles adicionales"/>
    <n v="0.1"/>
  </r>
  <r>
    <s v="ADMINISTRACIÓN DE SEGURIDAD SOCIAL"/>
    <s v="Un asesor de una entidad prestadora de servicio de seguridad social (EPS, AFP, AFC) entrege u ofrezca dádivas a un colaborador del IDU, para poder recibir más afiliciones o poder continuar vinculados con la entidad"/>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ADMINISTRACIÓN DE SEGURIDAD SOCIAL"/>
    <s v="El colaborador del IDU a cargo de hacer los traslados de afiliación entre entidades prestadoras de servicio reciba o solicite dádivas de un asesor de una de estas entidades, para direccionar el traslado del funcionario a ese entidad . "/>
    <x v="2"/>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
    <n v="2"/>
    <n v="2"/>
    <n v="4"/>
    <s v="BAJO"/>
    <s v="El Nivel de  riesgo bajo y no se requieren controles adicionales"/>
    <n v="0.1"/>
  </r>
  <r>
    <s v="ADMINISTRACIÓN DE SEGURIDAD SOCIAL"/>
    <s v="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CREACIÓN Y GESTIÓN DOCUMENTAL DE HISTORIAS LABORALES"/>
    <s v="El Colaborador del IDU que presente un accidente, entregue u ofrezca dádivas a un asesor de la ARL, para que altere la calificación de origen del evento como el reporte o informe final del accidente. "/>
    <x v="3"/>
    <s v="Deterioro de la reputación institucional que afecta su gobernanza._x000a_"/>
    <s v="1. Reporte e investigación del accidente._x000a_2. Cámaras de seguridad instaladas en las sedes del Instituto._x000a_3. FO-PE-020 Compromiso de Integridad, Transparencia y Confidencialidad, para PSP  _x000a_"/>
    <n v="2"/>
    <n v="2"/>
    <n v="4"/>
    <s v="BAJO"/>
    <s v="El Nivel de  riesgo bajo y no se requieren controles adicionales"/>
    <n v="0.1"/>
  </r>
  <r>
    <s v="CREACIÓN Y GESTIÓN DOCUMENTAL DE HISTORIAS LABORALES"/>
    <s v="Que el asesor de la ARL reciba o solicite dádivas de un colaborador del IDU que haya presentado un accidente, para que altere la calificación de origen del evento como el reporte o informe final del accidente."/>
    <x v="4"/>
    <s v="Deterioro de la reputación institucional que afecta su gobernanza."/>
    <s v="1. Reporte e investigación del accidente._x000a_2. Cámaras de seguridad instaladas en las sedes del Instituto."/>
    <n v="2"/>
    <n v="2"/>
    <n v="4"/>
    <s v="BAJO"/>
    <s v="El Nivel de  riesgo bajo y no se requieren controles adicionales"/>
    <n v="0.1"/>
  </r>
  <r>
    <s v="BIENESTAR SOCIAL Y DESARROLLO"/>
    <s v="El Colaborador del IDU a cargo de realizar los estudios previos para la contratación del Programa del Sistema de Estímulos solicite o reciba dádivas de un oferente, con el fin de que el valor de la propuesta económica sea mayor."/>
    <x v="3"/>
    <s v="Deterioro de la reputación institucional que afecta su gobernanza._x000a_"/>
    <s v="1. Contratar directamente con la Caja de Compensación que presta servicios al IDU (lo anterior amparado en la normatividad vigente)_x000a_2. FO-PE-020 Compromiso de Integridad, Transparencia y Confidencialidad, para PSP  _x000a__x000a_"/>
    <n v="2"/>
    <n v="2"/>
    <n v="4"/>
    <s v="BAJO"/>
    <s v="El Nivel de  riesgo bajo y no se requieren controles adicionales"/>
    <n v="0.1"/>
  </r>
  <r>
    <s v="BIENESTAR SOCIAL Y DESARROLLO"/>
    <s v="El cotizante para la contratacion del  Programa del Sistema de Estímulos entregue u ofrezca dádivas al Colaborador del IDU a cargo de realizar los estudios previos, para ser favorecido"/>
    <x v="5"/>
    <s v="Deterioro de la reputación institucional que afecta su gobernanza._x000a_"/>
    <s v="1. Contratar directamente con la Caja de Compensación que presta servicios al IDU (lo anterior amparado en la normatividad vigente)_x000a_"/>
    <n v="2"/>
    <n v="2"/>
    <n v="4"/>
    <s v="BAJO"/>
    <s v="El Nivel de  riesgo bajo y no se requieren controles adicionales"/>
    <n v="0.1"/>
  </r>
  <r>
    <s v="BIENESTAR SOCIAL Y DESARROLLO Y CAPACITACIÓN"/>
    <s v="El Colaborador del IDU responsable del apoyo a la supervisón del contrato solicite o reciba dádivas del contratista, con el fin de que el valor de la factura sea mayor."/>
    <x v="6"/>
    <s v="Deterioro de la reputación institucional que afecta su gobernanza._x000a_"/>
    <s v="1. Revisión por parte de la supervisión del contrato._x000a_2. FO-PE-020 Compromiso de Integridad, Transparencia y Confidencialidad, para PSP  _x000a_"/>
    <n v="2"/>
    <n v="2"/>
    <n v="4"/>
    <s v="BAJO"/>
    <s v="El Nivel de  riesgo bajo y no se requieren controles adicionales"/>
    <n v="0.1"/>
  </r>
  <r>
    <s v="BIENESTAR SOCIAL Y DESARROLLO Y CAPACITACIÓN"/>
    <s v=" Un tercero contratista entregue u ofrezca dádivas al Colaborador del IDU a cargo del apoyo a la supervisión del  contrato del Programa del Sistema de Estímulos, con el fin de que acepte una factura por un valor mayor "/>
    <x v="7"/>
    <s v="Deterioro de la reputación institucional que afecta su gobernanza._x000a_"/>
    <s v="1. Revisión por parte de la supervisión del contrato."/>
    <n v="2"/>
    <n v="2"/>
    <n v="4"/>
    <s v="BAJO"/>
    <s v="El Nivel de  riesgo bajo y no se requieren controles adicionales"/>
    <n v="0.1"/>
  </r>
  <r>
    <s v="EXPEDICIÓN DE CERTIFICACIONES"/>
    <s v="El Colaborador del IDU solicite, ofrezca o reciba dádivas de un exfuncionario y/o funcionario para alterar las funciones, períodos laborados o factores salariales."/>
    <x v="8"/>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_x000a_6. FO-PE-020 Compromiso de Integridad, Transparencia y Confidencialidad, para PSP  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DE CERTIFICACIONES"/>
    <s v="Un tercero ofrezca una dadiva a un Colaborador del IDU a cargo de elaborar las certificaciones  para que altere las funciones, períodos laborados o factores salariales."/>
    <x v="9"/>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PACITACIÓN"/>
    <s v="El Colaborador del IDU a cargo de realizar los estudios previos para la contratación del Plan Institucional de Capacitación solicite o reciba dádivas de un oferente, con el fin de direccionar la propuesta en valor o requistos"/>
    <x v="10"/>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4. FO-PE-020 Compromiso de Integridad, Transparencia y Confidencialidad, para PSP  _x000a__x000a__x000a__x000a__x000a_"/>
    <n v="2"/>
    <n v="2"/>
    <n v="4"/>
    <s v="BAJO"/>
    <s v="El Nivel de  riesgo bajo y no se requieren controles adicionales"/>
    <n v="0.1"/>
  </r>
  <r>
    <s v="CAPACITACIÓN"/>
    <s v="Un Directivo  IDU  solicite o reciba dádivas de un oferente, con el fin de direccionar la propuesta en valor o requistos en los estudios previos para la contratación del Plan Institucional de Capacitación"/>
    <x v="11"/>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Tercero entregue u ofrezca dádivas al Colaborador del IDU a cargo de realizar los estudios previos, con el fin de direccionar la propuesta en valor o requistos"/>
    <x v="12"/>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Colaborador del IDU responsable del apoyo a la supervisón del contrato del Plan Institucional de Capacitación solicite o reciba dádivas del contratista, con el fin de ajustar la programación de los eventos de tal forma que beneficie al Proveedor"/>
    <x v="13"/>
    <s v="Deterioro de la reputación institucional que afecta su gobernanza._x000a_"/>
    <s v="1. Contrato_x000a_2. Cronograma de capacitaciones_x000a_3. Acta de ajustes a la programación de capacitaciones, cuando aplique,_x000a_4. Informe final del contrato_x000a_5. Segregación de funciones_x000a_6. FO-PE-020 Compromiso de Integridad, Transparencia y Confidencialidad, para PSP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Directivodel IDU solicite o reciba dádivas del contratista, con el fin de ajustar la programación de los eventos de tal forma que éste se beneficie"/>
    <x v="14"/>
    <s v="Deterioro de la reputación institucional que afecta su gobernanza._x000a_"/>
    <s v="1. Contrato_x000a_2. Cronograma de capacitaciones_x000a_3. Acta de ajustes a la programación de capacitaciones, cuando aplique,_x000a_4. Informe final del contrato_x000a_5.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Contratista  ofrezca o entregue dádivas al Colaborador del IDU, con el fin de que ajuste la programación de los eventos  de capacitación de tal forma que se beneficie."/>
    <x v="15"/>
    <s v="Deterioro de la reputación institucional que afecta su gobernanza._x000a_"/>
    <s v="1. . Contrato_x000a_2. Cronograma de capacitaciones_x000a_3. Acta de ajustes a la programación de capacitaciones, cuando aplique,_x000a_4. Informe final del contrato_x000a_5.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ACTUALIZACIÓN DE LA BASE DE DATOS DE PRECIOS DE REFERENCIA"/>
    <s v="Que el Director Técnico del IDU reciba o solicite una dádiva a la firma Cotizante para alterar el estudio o análisis de precios de referencia."/>
    <x v="0"/>
    <s v="Afectar la credibilidad y el buen nombre del IDU frente a la ciudadanía"/>
    <s v="1.  Memorando de solicitud de Ajustes o Inclusión de nuevos precios._x000a_2.  Análisis de Mercado, (Estudio técnico y estadístico)_x000a_3. Memorando de Respuesta de inclusión de precios."/>
    <n v="2"/>
    <n v="3"/>
    <n v="6"/>
    <s v="BAJO"/>
    <s v="El nivel de riesgo es bajo y no se requieren controles adicionales"/>
    <n v="0.1"/>
  </r>
  <r>
    <s v="ACTUALIZACIÓN DE LA BASE DE DATOS DE PRECIOS DE REFERENCIA"/>
    <s v="Que un Colaborador del IDU encargado de la actualización del estudio de Mercado realizado por la DTE, reciba o solicite una dádiva a la firma Cotizante para  alterar el estudio o análisis de precios de referencia. "/>
    <x v="1"/>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 LA BASE DE DATOS DE PRECIOS DE REFERENCIA"/>
    <s v="_x000a_Que la firma cotizante ofrezca o entregue una dádiva, al Colaborador del IDU encargado de la actualización del estudio de Mercado realizado en la DTE, para  alterar el estudio o análisis de precios de referencia."/>
    <x v="2"/>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L SISTEMA DE INFORMACIÓN GEOGRÁFICA"/>
    <s v="Que el Director Técnico del IDU solicite o reciba una dádiva al tercero que remite los planos para la revisión de la estandarización con el objeto de agilizar o aprobar la estandarización sin el cumplimiento de los requisitos establecidos por el IDU."/>
    <x v="0"/>
    <s v="Deterioro de la reputación institucional que afecta su gobernanza."/>
    <s v="1. Memorando de solicitud de revisión de estándar geográfico de planos archivos en formato digital._x000a_2. Base de seguimiento y control de solicitudes._x000a_3. Memorando de respuesta a la solicitud de revisión de información de estandarización geográfica._x000a_4. Aplicación de la Guía GU-IC-06 Guía de entrega de productos en formato digital de proyectos realizados en la infraestructura de los sistemas de movilidad y espacio público o el documento que haga sus veces."/>
    <n v="2"/>
    <n v="5"/>
    <n v="10"/>
    <s v="BAJO"/>
    <s v="El nivel de riesgo es bajo y no se requieren controles adicionales"/>
    <n v="0.1"/>
  </r>
  <r>
    <s v="ACTUALIZACIÓN DEL SISTEMA DE INFORMACIÓN GEOGRÁFICA"/>
    <s v="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
    <x v="3"/>
    <s v="Deterioro de la reputación institucional que afecta su gobernanza."/>
    <s v="1. Memorando de solicitud de revisión de estándar geográfico de planos archivos en formato digital. _x000a_2. Aplicación de la Guía GU-IC-06 Guía de entrega de productos en formato digital de proyectos realizados en la infraestructura de los sistemas de movilidad y espacio público el documento que haga sus veces._x000a_3. Actas de realización de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EL SISTEMA DE INFORMACIÓN GEOGRÁFICA"/>
    <s v="Que el tercero encargado de entregar la información estandarizada ofrezca o entregue una dádiva al Colaborador del IDU para que se apruebe o agilice el proceso de revisión de la estandarización de los planos sin el cumplimiento de los requisitos establecidos por el IDU."/>
    <x v="4"/>
    <s v="Deterioro de la reputación institucional que afecta su gobernanza."/>
    <s v="1. Memorando de solicitud de revisión de estándar geográfico de planos archivos en formato digital._x000a_2. Aplicación de la Guía GU-IC-06 Guía de entrega de productos en formato digital de proyectos realizados en la infraestructura de los sistemas de movilidad y espacio público el documento que haga sus veces._x000a_3. Actas de realización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IRECTORIO DE PROVEEDORES"/>
    <s v="Que el Director Técnico del IDU solicite o reciba dádivas, para realizar la inscripción o renovación en el Directorio de Proveedores (Resolución 1330 de 2019), sin dar cumplimiento a los requisitos exigidos."/>
    <x v="0"/>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
    <x v="5"/>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proveedor entregue u ofrezca dádivas para la inscripción o renovación en el Directorio de Proveedores (Resolución 1330 de 2019) al colaborador IDU, sin el cumplimiento de los requisitos exigidos."/>
    <x v="6"/>
    <s v="Deterioro de la reputación institucional que afecta su capacidad de gestión."/>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3"/>
    <n v="3"/>
    <n v="9"/>
    <s v="BAJO"/>
    <s v="El nivel de riesgo es bajo y no se requieren controles adicionales"/>
    <n v="0.1"/>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PRGL03_CONCILIACION_PREJUDICIAL_Y_JUDICIAL_V_3.0"/>
    <s v="Un contratista o un tercero ofrece y/o entrega a un colaboprador del IDU una dádiva o comisión para lograr que en comité de conciliacion se decida en beneficio de un tercero "/>
    <x v="0"/>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Colaborador del IDU solicita o recibe una dádiva o una comisión para lograr que en comité de conciliacion se decida en beneficio de un tercero "/>
    <x v="1"/>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Directivo del IDU solicita o recibe una dádiva o una comisión para lograr que en comité de conciliacion se decida en beneficio de un tercero "/>
    <x v="2"/>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_x000a_"/>
    <n v="2"/>
    <n v="5"/>
    <n v="10"/>
    <s v="BAJO"/>
    <s v="El nivel de riesgo es bajo y no se requieren controles adicionales"/>
    <n v="0.1"/>
  </r>
  <r>
    <s v="PRGL03_CONCILIACION_PREJUDICIAL_Y_JUDICIAL_V_3.0"/>
    <s v="Un contratista o un tercero ofrece y/o entrega a un Colaborador del IDU una dádiva o comisión para elaborar pronunciamiento técnico y remitir respuesta en benefico de un tercero "/>
    <x v="0"/>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
    <n v="2"/>
    <n v="5"/>
    <n v="10"/>
    <s v="BAJO"/>
    <s v="El nivel de riesgo es bajo y no se requieren controles adicionales"/>
    <n v="0.1"/>
  </r>
  <r>
    <s v="PRGL03_CONCILIACION_PREJUDICIAL_Y_JUDICIAL_V_3.0"/>
    <s v="Un Directivo  de IDU solicita una dádiva o una comisión para elaborar pronunciamiento técnico y remitir respuesta en benefico de un tercero "/>
    <x v="3"/>
    <s v="Deterioro de la reputación institucional que afecta su gobernanza."/>
    <s v="1- Proceso de Selección de apoderados._x000a_2- Mesas de trabajo con todas las áreas involucradas._x000a_3- Solicitud  de concepto de asesores externos._x000a_4- Las actos administrativos son proyectados, revisados y suscritos por diferentes personas. _x000a_5. Políticas de prevención del daño antijurídico             "/>
    <n v="2"/>
    <n v="5"/>
    <n v="10"/>
    <s v="BAJO"/>
    <s v="El nivel de riesgo es bajo y no se requieren controles adicionales"/>
    <n v="0.1"/>
  </r>
  <r>
    <s v="PRGL03_CONCILIACION_PREJUDICIAL_Y_JUDICIAL_V_3.0"/>
    <s v="Un Colaborador del IDU solicita una dádiva o una comisión para elaborar pronunciamiento técnico y remitir respuesta en benefico de un tercero "/>
    <x v="4"/>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5. Políticas de prevención del daño antijurídico_x000a_"/>
    <n v="2"/>
    <n v="5"/>
    <n v="10"/>
    <s v="BAJO"/>
    <s v="El nivel de riesgo es bajo y no se requieren controles adicionales"/>
    <n v="0.1"/>
  </r>
  <r>
    <s v="PRGL05_ATENCION_DE_ PROCESOS_ JUDICIALES_V 4.0 "/>
    <s v="Un tercero ofrece o entrega una dádiva a un colaborador del IDU para no cumplir o impedir con una defensa técnica adecuada en desarrollo del proceso en cualquiera de sus etapas"/>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Control de proceso a través del aplicativo SIPROJ"/>
    <n v="2"/>
    <n v="5"/>
    <n v="10"/>
    <s v="BAJO"/>
    <s v="El nivel de riesgo es bajo y no se requieren controles adicionales"/>
    <n v="0.1"/>
  </r>
  <r>
    <s v="PRGL05_ATENCION_DE_ PROCESOS_ JUDICIALES_V 4.0 "/>
    <s v="Un Colaborador del IDU que ejerza la defensa de la entidad  solicita una dádiva o una comisión para no cumplir o impedir con una defensa técnica adecuada en desarrollo del proceso en cualquiera de sus etapas"/>
    <x v="5"/>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que ejerza la defensa de la entidad  solicita una dádiva o una comisión para no cumplir o impedir con una defensa técnica adecuada en desarrollo del proceso en cualquiera de sus etapas"/>
    <x v="6"/>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tercero ofrece y/o entrega a un Colaborador del IDU  una dádiva o comisión para asignar apoderado en benefico de un tercero. "/>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solicita una dádiva o una comisión para asignar apoderado en benefico de un tercero. "/>
    <x v="6"/>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PR-EC-01_EVALUACIÓN INDEPENDIENTE Y AUDITORIAS INTERNAS"/>
    <s v="Un contratista ofrece o entrega a un colaborador de control interno del IDU una dadiva o comisión para influir en la determinación del objetivo, alcance, muestra y resultado de una auditoria, afectando los intereses del IDU y/o favoreciendo los intereses particulares.  "/>
    <x v="0"/>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1"/>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2"/>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2_EJECUCIÓN DE LA SANCIÓN DISCIPLINARIA"/>
    <s v="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del IDU de la Oficina de Control Disciplinario solicita una dadiva o comisión al  exfuncionario sancionado con el fin de  NO  REMITIR LA DOCUMENTACIÓN  A LA DG PARA QUE ELABORE EL PROYECTO DE RESOLUCIÓN DE EJECUCIÓN, afectando los intereses del IDU"/>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al  exfuncionario sancionado con el fin de  NO  REMITIR LA DOCUMENTACIÓN  A LA DG PARA QUE ELABORE EL PROYECTO DE RESOLUCIÓN DE EJECUCIÓN, afectando los intereses del IDU"/>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sancionado ofrece o entrega a un Colaborador IDU de la Oficina de Control Disciplinario una dadiva o comisión para  no COMUNICAR LA SANCION DISCIPLINARIA A LA PROCURADURÍA GENERAL DE LA NACIÓN Y A LA PERSONERÍA DE BOGOTÁ y/o ORGANISMO CORRESPONDIENTE. "/>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para  no COMUNICAR LA SANCION DISCIPLINARIA A LA PROCURADURÍA GENERAL DE LA NACIÓN Y A LA PERSONERÍA DE BOGOTÁ y/o ORGANISMO CORRESPONDIENTE. "/>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IDU de la Oficina de Control Disciplinario solicita una dadiva o comisión al  exfuncionario sancionado para  no  COMUNICAR LA SANCION DISCIPLINARIA A LA PROCURADURÍA GENERAL DE LA NACIÓN Y A LA PERSONERÍA DE BOGOTÁ y/o ORGANISMO CORRESPONDIENTE. "/>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
    <x v="3"/>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EC-02_EJECUCIÓN DE LA SANCIÓN DISCIPLINARIA"/>
    <s v="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6"/>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5"/>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
    <x v="3"/>
    <s v="Afectación de la cultura del IDU y la credibilidad en los Colaboradores del IDU "/>
    <s v="1. Revisión de la decisión de la queja y/o informe, proyectada por el Abogado sustanciador, dentro del término legal, realizada por la Jefe de OCD."/>
    <n v="2"/>
    <n v="5"/>
    <n v="10"/>
    <s v="BAJO"/>
    <s v="El nivel de riesgo bajo no requiere controles adicionales"/>
    <n v="0.1"/>
  </r>
  <r>
    <s v="PR-EC-02_EJECUCIÓN DE LA SANCIÓN DISCIPLINARIA"/>
    <s v="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7"/>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r>
    <s v="PR-EC-02_EJECUCIÓN DE LA SANCIÓN DISCIPLINARIA"/>
    <s v="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8"/>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PORTE DESEMPEÑO ETAPA CICLO VIDA PROYECTOS MISIONALES"/>
    <s v="Que un colaborador del IDU responsable de revisar y cargar la información al sistema ZIPA, relacionada con el avance del contrato, solicite una dádiva al contratista o interventor, a cambio de omitir o modificar dicha revisión o cargue."/>
    <x v="0"/>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PORTE DESEMPEÑO ETAPA CICLO VIDA PROYECTOS MISIONALES"/>
    <s v="Un contratista o interventor promete u ofrece a los responsables de revisar y cargar la información al sistema ZIPA, relacionada con el avance del contrato, una dádiva a cambio de que se omita o modifique dicha revisión o cargue."/>
    <x v="1"/>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PORTE DESEMPEÑO ETAPA CICLO VIDA PROYECTOS MISIONALES"/>
    <s v="Que un colaborador de la  OAP del IDU solicita dádivas del contratista o interventor, para alterar la información que se reporta en el ZIPA"/>
    <x v="0"/>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r>
    <s v="REPORTE DESEMPEÑO ETAPA CICLO VIDA PROYECTOS MISIONALES"/>
    <s v="Un contratista o interventor ofrece o promete dádivas al colaborador de la OAP del IDU, para que altere la información que se reporta en el ZIPA"/>
    <x v="2"/>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PRPE01 Modificaciones Presupuestales"/>
    <s v="El Colaborador del IDU solicita o reciba una dadiva de un tercero para afectar el valor de un contrato, que en el caso de no contar con los recursos, la necesidad se deba cubrir con una solicitud de modificación presupuestal (previamente avalada por el ordenador del gasto)."/>
    <x v="0"/>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r>
    <s v="PRPE01 Modificaciones Presupuestales"/>
    <s v="Un tercero ofrece o da una dadiva a un colaborador del IDU  para afectar el valor de un contrato, que en el caso de no contar con los recursos, la necesidad se deba cubrir con una solicitud de modificación presupuestal (previamente avalada por el ordenador del gasto)."/>
    <x v="1"/>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2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ERVACIÓN INFRAESTRUCTURA">
  <location ref="J2:K14" firstHeaderRow="1" firstDataRow="1" firstDataCol="1"/>
  <pivotFields count="11">
    <pivotField showAll="0"/>
    <pivotField showAll="0"/>
    <pivotField axis="axisRow" showAll="0" sortType="descending">
      <items count="20">
        <item m="1" x="12"/>
        <item m="1" x="11"/>
        <item m="1" x="16"/>
        <item x="1"/>
        <item m="1" x="15"/>
        <item m="1" x="13"/>
        <item m="1" x="14"/>
        <item m="1" x="17"/>
        <item m="1" x="18"/>
        <item x="0"/>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2">
    <i>
      <x v="3"/>
    </i>
    <i>
      <x v="10"/>
    </i>
    <i>
      <x v="9"/>
    </i>
    <i>
      <x v="15"/>
    </i>
    <i>
      <x v="16"/>
    </i>
    <i>
      <x v="12"/>
    </i>
    <i>
      <x v="14"/>
    </i>
    <i>
      <x v="18"/>
    </i>
    <i>
      <x v="11"/>
    </i>
    <i>
      <x v="17"/>
    </i>
    <i>
      <x v="13"/>
    </i>
    <i t="grand">
      <x/>
    </i>
  </rowItems>
  <colItems count="1">
    <i/>
  </colItems>
  <dataFields count="1">
    <dataField name="Suma de ÍNDICE" fld="10" baseField="2" baseItem="0"/>
  </dataFields>
  <formats count="2">
    <format dxfId="592">
      <pivotArea field="2" type="button" dataOnly="0" labelOnly="1" outline="0" axis="axisRow" fieldPosition="0"/>
    </format>
    <format dxfId="591">
      <pivotArea field="2" type="button" dataOnly="0" labelOnly="1" outline="0" axis="axisRow" fieldPosition="0"/>
    </format>
  </formats>
  <conditionalFormats count="1">
    <conditionalFormat priority="25">
      <pivotAreas count="1">
        <pivotArea type="data" collapsedLevelsAreSubtotals="1" fieldPosition="0">
          <references count="2">
            <reference field="4294967294" count="1" selected="0">
              <x v="0"/>
            </reference>
            <reference field="2" count="11">
              <x v="3"/>
              <x v="9"/>
              <x v="10"/>
              <x v="11"/>
              <x v="12"/>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4" cacheId="3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L TALENTO HUMANO">
  <location ref="A103:B120" firstHeaderRow="1" firstDataRow="1" firstDataCol="1"/>
  <pivotFields count="12">
    <pivotField showAll="0"/>
    <pivotField showAll="0"/>
    <pivotField axis="axisRow" showAll="0">
      <items count="17">
        <item x="3"/>
        <item x="0"/>
        <item x="1"/>
        <item x="2"/>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dataField="1" showAll="0"/>
    <pivotField dragToRow="0" dragToCol="0" dragToPage="0" showAll="0" defaultSubtota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Suma de ÍNDICE" fld="10" baseField="0" baseItem="0"/>
  </dataFields>
  <formats count="3">
    <format dxfId="595">
      <pivotArea field="2" type="button" dataOnly="0" labelOnly="1" outline="0" axis="axisRow" fieldPosition="0"/>
    </format>
    <format dxfId="594">
      <pivotArea field="2" type="button" dataOnly="0" labelOnly="1" outline="0" axis="axisRow" fieldPosition="0"/>
    </format>
    <format dxfId="593">
      <pivotArea dataOnly="0" outline="0" axis="axisValues" fieldPosition="0"/>
    </format>
  </formats>
  <conditionalFormats count="1">
    <conditionalFormat priority="8">
      <pivotAreas count="1">
        <pivotArea type="data" collapsedLevelsAreSubtotals="1" fieldPosition="0">
          <references count="2">
            <reference field="4294967294" count="1" selected="0">
              <x v="0"/>
            </reference>
            <reference field="2" count="16">
              <x v="0"/>
              <x v="1"/>
              <x v="2"/>
              <x v="3"/>
              <x v="4"/>
              <x v="5"/>
              <x v="6"/>
              <x v="7"/>
              <x v="8"/>
              <x v="9"/>
              <x v="10"/>
              <x v="11"/>
              <x v="12"/>
              <x v="13"/>
              <x v="14"/>
              <x v="1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27" cacheId="3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TRUCCIÓN DE PROYECTOS">
  <location ref="G2:H31" firstHeaderRow="1" firstDataRow="1" firstDataCol="1"/>
  <pivotFields count="11">
    <pivotField showAll="0"/>
    <pivotField showAll="0"/>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dataField="1" showAll="0" defaultSubtotal="0"/>
  </pivotFields>
  <rowFields count="1">
    <field x="2"/>
  </rowFields>
  <rowItems count="29">
    <i>
      <x v="3"/>
    </i>
    <i>
      <x v="10"/>
    </i>
    <i>
      <x v="25"/>
    </i>
    <i>
      <x v="9"/>
    </i>
    <i>
      <x v="11"/>
    </i>
    <i>
      <x v="6"/>
    </i>
    <i>
      <x v="27"/>
    </i>
    <i>
      <x v="23"/>
    </i>
    <i>
      <x v="7"/>
    </i>
    <i>
      <x v="19"/>
    </i>
    <i>
      <x v="13"/>
    </i>
    <i>
      <x v="22"/>
    </i>
    <i>
      <x v="21"/>
    </i>
    <i>
      <x v="24"/>
    </i>
    <i>
      <x v="12"/>
    </i>
    <i>
      <x v="20"/>
    </i>
    <i>
      <x/>
    </i>
    <i>
      <x v="5"/>
    </i>
    <i>
      <x v="1"/>
    </i>
    <i>
      <x v="26"/>
    </i>
    <i>
      <x v="17"/>
    </i>
    <i>
      <x v="2"/>
    </i>
    <i>
      <x v="14"/>
    </i>
    <i>
      <x v="4"/>
    </i>
    <i>
      <x v="15"/>
    </i>
    <i>
      <x v="18"/>
    </i>
    <i>
      <x v="16"/>
    </i>
    <i>
      <x v="8"/>
    </i>
    <i t="grand">
      <x/>
    </i>
  </rowItems>
  <colItems count="1">
    <i/>
  </colItems>
  <dataFields count="1">
    <dataField name="Suma de ÍNDICE" fld="10" baseField="0" baseItem="0"/>
  </dataFields>
  <formats count="2">
    <format dxfId="597">
      <pivotArea field="2" type="button" dataOnly="0" labelOnly="1" outline="0" axis="axisRow" fieldPosition="0"/>
    </format>
    <format dxfId="596">
      <pivotArea field="2" type="button" dataOnly="0" labelOnly="1" outline="0" axis="axisRow" fieldPosition="0"/>
    </format>
  </formats>
  <conditionalFormats count="1">
    <conditionalFormat priority="26">
      <pivotAreas count="1">
        <pivotArea type="data" collapsedLevelsAreSubtotals="1" fieldPosition="0">
          <references count="2">
            <reference field="4294967294" count="1" selected="0">
              <x v="0"/>
            </reference>
            <reference field="2" count="28">
              <x v="0"/>
              <x v="1"/>
              <x v="2"/>
              <x v="3"/>
              <x v="4"/>
              <x v="5"/>
              <x v="6"/>
              <x v="7"/>
              <x v="8"/>
              <x v="9"/>
              <x v="10"/>
              <x v="11"/>
              <x v="12"/>
              <x v="13"/>
              <x v="14"/>
              <x v="15"/>
              <x v="16"/>
              <x v="17"/>
              <x v="18"/>
              <x v="19"/>
              <x v="20"/>
              <x v="21"/>
              <x v="22"/>
              <x v="23"/>
              <x v="24"/>
              <x v="25"/>
              <x v="26"/>
              <x v="2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10" cacheId="29" applyNumberFormats="0" applyBorderFormats="0" applyFontFormats="0" applyPatternFormats="0" applyAlignmentFormats="0" applyWidthHeightFormats="1" dataCaption="Valores" showMissing="0" updatedVersion="7" minRefreshableVersion="3" useAutoFormatting="1" itemPrintTitles="1" createdVersion="5" indent="0" outline="1" outlineData="1" multipleFieldFilters="0" rowHeaderCaption="GESTIÓN INTERINSTITUCIONAL">
  <location ref="D84:E92" firstHeaderRow="1" firstDataRow="1" firstDataCol="1"/>
  <pivotFields count="11">
    <pivotField showAll="0"/>
    <pivotField showAll="0"/>
    <pivotField axis="axisRow" showAll="0" sortType="descending">
      <items count="8">
        <item x="1"/>
        <item x="4"/>
        <item x="0"/>
        <item x="2"/>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3"/>
    </i>
    <i>
      <x v="1"/>
    </i>
    <i>
      <x v="4"/>
    </i>
    <i>
      <x v="6"/>
    </i>
    <i>
      <x v="2"/>
    </i>
    <i>
      <x v="5"/>
    </i>
    <i t="grand">
      <x/>
    </i>
  </rowItems>
  <colItems count="1">
    <i/>
  </colItems>
  <dataFields count="1">
    <dataField name="Suma de ÍNDICE" fld="10" baseField="0" baseItem="0"/>
  </dataFields>
  <formats count="3">
    <format dxfId="600">
      <pivotArea field="2" type="button" dataOnly="0" labelOnly="1" outline="0" axis="axisRow" fieldPosition="0"/>
    </format>
    <format dxfId="599">
      <pivotArea collapsedLevelsAreSubtotals="1" fieldPosition="0">
        <references count="1">
          <reference field="2" count="1">
            <x v="0"/>
          </reference>
        </references>
      </pivotArea>
    </format>
    <format dxfId="598">
      <pivotArea field="2" type="button" dataOnly="0" labelOnly="1" outline="0" axis="axisRow" fieldPosition="0"/>
    </format>
  </formats>
  <conditionalFormats count="1">
    <conditionalFormat priority="10">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7" cacheId="3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 RECURSOS FÍSICOS">
  <location ref="J48:K69" firstHeaderRow="1" firstDataRow="1" firstDataCol="1"/>
  <pivotFields count="11">
    <pivotField showAll="0"/>
    <pivotField showAll="0"/>
    <pivotField axis="axisRow" showAll="0" sortType="descending">
      <items count="21">
        <item x="0"/>
        <item x="1"/>
        <item x="2"/>
        <item x="3"/>
        <item x="4"/>
        <item x="5"/>
        <item x="6"/>
        <item x="7"/>
        <item x="8"/>
        <item x="9"/>
        <item x="10"/>
        <item x="11"/>
        <item x="12"/>
        <item x="13"/>
        <item x="14"/>
        <item x="15"/>
        <item x="16"/>
        <item x="17"/>
        <item x="18"/>
        <item x="1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21">
    <i>
      <x v="10"/>
    </i>
    <i>
      <x v="3"/>
    </i>
    <i>
      <x v="5"/>
    </i>
    <i>
      <x v="16"/>
    </i>
    <i>
      <x v="2"/>
    </i>
    <i>
      <x/>
    </i>
    <i>
      <x v="9"/>
    </i>
    <i>
      <x v="11"/>
    </i>
    <i>
      <x v="18"/>
    </i>
    <i>
      <x v="17"/>
    </i>
    <i>
      <x v="4"/>
    </i>
    <i>
      <x v="1"/>
    </i>
    <i>
      <x v="12"/>
    </i>
    <i>
      <x v="6"/>
    </i>
    <i>
      <x v="19"/>
    </i>
    <i>
      <x v="8"/>
    </i>
    <i>
      <x v="14"/>
    </i>
    <i>
      <x v="7"/>
    </i>
    <i>
      <x v="15"/>
    </i>
    <i>
      <x v="13"/>
    </i>
    <i t="grand">
      <x/>
    </i>
  </rowItems>
  <colItems count="1">
    <i/>
  </colItems>
  <dataFields count="1">
    <dataField name="Suma de ÍNDICE" fld="10" baseField="0" baseItem="0"/>
  </dataFields>
  <formats count="3">
    <format dxfId="603">
      <pivotArea dataOnly="0" labelOnly="1" fieldPosition="0">
        <references count="1">
          <reference field="2" count="0"/>
        </references>
      </pivotArea>
    </format>
    <format dxfId="602">
      <pivotArea dataOnly="0" labelOnly="1" grandRow="1" outline="0" fieldPosition="0"/>
    </format>
    <format dxfId="601">
      <pivotArea field="2" type="button" dataOnly="0" labelOnly="1" outline="0" axis="axisRow" fieldPosition="0"/>
    </format>
  </formats>
  <conditionalFormats count="1">
    <conditionalFormat priority="20">
      <pivotAreas count="1">
        <pivotArea type="data" collapsedLevelsAreSubtotals="1" fieldPosition="0">
          <references count="2">
            <reference field="4294967294" count="1" selected="0">
              <x v="0"/>
            </reference>
            <reference field="2"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 dinámica18" cacheId="4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INTEGRAL DE PROY">
  <location ref="A124:B128" firstHeaderRow="1" firstDataRow="1" firstDataCol="1"/>
  <pivotFields count="11">
    <pivotField showAll="0"/>
    <pivotField showAll="0"/>
    <pivotField axis="axisRow" showAll="0" sortType="descending">
      <items count="4">
        <item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4">
    <i>
      <x v="1"/>
    </i>
    <i>
      <x v="2"/>
    </i>
    <i>
      <x/>
    </i>
    <i t="grand">
      <x/>
    </i>
  </rowItems>
  <colItems count="1">
    <i/>
  </colItems>
  <dataFields count="1">
    <dataField name="Suma de ÍNDICE" fld="10" baseField="0" baseItem="0"/>
  </dataFields>
  <formats count="1">
    <format dxfId="604">
      <pivotArea field="2" type="button" dataOnly="0" labelOnly="1" outline="0" axis="axisRow" fieldPosition="0"/>
    </format>
  </formats>
  <conditionalFormats count="1">
    <conditionalFormat priority="6">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16" cacheId="3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INNOVACIÓN">
  <location ref="D103:E111" firstHeaderRow="1" firstDataRow="1" firstDataCol="1"/>
  <pivotFields count="11">
    <pivotField showAll="0"/>
    <pivotField showAll="0"/>
    <pivotField axis="axisRow" showAll="0" sortType="descending">
      <items count="9">
        <item x="4"/>
        <item x="0"/>
        <item x="1"/>
        <item x="2"/>
        <item m="1" x="7"/>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8">
    <i>
      <x v="1"/>
    </i>
    <i>
      <x v="5"/>
    </i>
    <i>
      <x/>
    </i>
    <i>
      <x v="6"/>
    </i>
    <i>
      <x v="7"/>
    </i>
    <i>
      <x v="2"/>
    </i>
    <i>
      <x v="3"/>
    </i>
    <i t="grand">
      <x/>
    </i>
  </rowItems>
  <colItems count="1">
    <i/>
  </colItems>
  <dataFields count="1">
    <dataField name="Suma de ÍNDICE" fld="10" baseField="2" baseItem="3"/>
  </dataFields>
  <formats count="2">
    <format dxfId="606">
      <pivotArea field="2" type="button" dataOnly="0" labelOnly="1" outline="0" axis="axisRow" fieldPosition="0"/>
    </format>
    <format dxfId="605">
      <pivotArea field="2" type="button" dataOnly="0" labelOnly="1" outline="0" axis="axisRow" fieldPosition="0"/>
    </format>
  </formats>
  <conditionalFormats count="1">
    <conditionalFormat priority="15">
      <pivotAreas count="1">
        <pivotArea type="data" collapsedLevelsAreSubtotals="1" fieldPosition="0">
          <references count="2">
            <reference field="4294967294" count="1" selected="0">
              <x v="0"/>
            </reference>
            <reference field="2" count="8">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9" cacheId="36"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OCUMENTAL">
  <location ref="A84:B89" firstHeaderRow="1" firstDataRow="1" firstDataCol="1"/>
  <pivotFields count="11">
    <pivotField showAll="0"/>
    <pivotField showAll="0"/>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i>
    <i>
      <x v="1"/>
    </i>
    <i>
      <x v="3"/>
    </i>
    <i>
      <x v="2"/>
    </i>
    <i t="grand">
      <x/>
    </i>
  </rowItems>
  <colItems count="1">
    <i/>
  </colItems>
  <dataFields count="1">
    <dataField name="Suma de ÍNDICE" fld="10" baseField="0" baseItem="0"/>
  </dataFields>
  <formats count="2">
    <format dxfId="608">
      <pivotArea field="2" type="button" dataOnly="0" labelOnly="1" outline="0" axis="axisRow" fieldPosition="0"/>
    </format>
    <format dxfId="607">
      <pivotArea field="2" type="button" dataOnly="0" labelOnly="1" outline="0" axis="axisRow" fieldPosition="0"/>
    </format>
  </formats>
  <conditionalFormats count="1">
    <conditionalFormat priority="1">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5" cacheId="2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DISEÑO DE PROYECTOS">
  <location ref="A48:B55" firstHeaderRow="1" firstDataRow="1" firstDataCol="1"/>
  <pivotFields count="11">
    <pivotField showAll="0"/>
    <pivotField showAll="0"/>
    <pivotField axis="axisRow" showAll="0" sortType="descending">
      <items count="20">
        <item m="1" x="8"/>
        <item m="1" x="9"/>
        <item m="1" x="16"/>
        <item m="1" x="11"/>
        <item m="1" x="6"/>
        <item m="1" x="15"/>
        <item m="1" x="18"/>
        <item m="1" x="14"/>
        <item m="1" x="7"/>
        <item m="1" x="13"/>
        <item m="1" x="12"/>
        <item m="1" x="17"/>
        <item m="1" x="10"/>
        <item x="3"/>
        <item x="2"/>
        <item x="0"/>
        <item x="1"/>
        <item x="4"/>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7">
    <i>
      <x v="16"/>
    </i>
    <i>
      <x v="14"/>
    </i>
    <i>
      <x v="17"/>
    </i>
    <i>
      <x v="15"/>
    </i>
    <i>
      <x v="18"/>
    </i>
    <i>
      <x v="13"/>
    </i>
    <i t="grand">
      <x/>
    </i>
  </rowItems>
  <colItems count="1">
    <i/>
  </colItems>
  <dataFields count="1">
    <dataField name="Suma de ÍNDICE" fld="10" baseField="2" baseItem="0"/>
  </dataFields>
  <formats count="2">
    <format dxfId="610">
      <pivotArea field="2" type="button" dataOnly="0" labelOnly="1" outline="0" axis="axisRow" fieldPosition="0"/>
    </format>
    <format dxfId="609">
      <pivotArea field="2" type="button" dataOnly="0" labelOnly="1" outline="0" axis="axisRow" fieldPosition="0"/>
    </format>
  </formats>
  <conditionalFormats count="2">
    <conditionalFormat priority="23">
      <pivotAreas count="1">
        <pivotArea type="data" collapsedLevelsAreSubtotals="1" fieldPosition="0">
          <references count="2">
            <reference field="4294967294" count="1" selected="0">
              <x v="0"/>
            </reference>
            <reference field="2" count="6">
              <x v="13"/>
              <x v="14"/>
              <x v="15"/>
              <x v="16"/>
              <x v="17"/>
              <x v="18"/>
            </reference>
          </references>
        </pivotArea>
      </pivotAreas>
    </conditionalFormat>
    <conditionalFormat priority="66">
      <pivotAreas count="1">
        <pivotArea type="data" collapsedLevelsAreSubtotals="1" fieldPosition="0">
          <references count="2">
            <reference field="4294967294" count="1" selected="0">
              <x v="0"/>
            </reference>
            <reference field="2" count="10">
              <x v="0"/>
              <x v="1"/>
              <x v="2"/>
              <x v="3"/>
              <x v="4"/>
              <x v="5"/>
              <x v="6"/>
              <x v="7"/>
              <x v="8"/>
              <x v="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 dinámica29" cacheId="3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VALORIZACIÓN">
  <location ref="A73:B79" firstHeaderRow="1" firstDataRow="1" firstDataCol="1"/>
  <pivotFields count="11">
    <pivotField showAll="0"/>
    <pivotField showAll="0"/>
    <pivotField axis="axisRow" showAll="0" sortType="descending">
      <items count="6">
        <item x="1"/>
        <item x="0"/>
        <item x="2"/>
        <item x="3"/>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6">
    <i>
      <x/>
    </i>
    <i>
      <x v="2"/>
    </i>
    <i>
      <x v="1"/>
    </i>
    <i>
      <x v="3"/>
    </i>
    <i>
      <x v="4"/>
    </i>
    <i t="grand">
      <x/>
    </i>
  </rowItems>
  <colItems count="1">
    <i/>
  </colItems>
  <dataFields count="1">
    <dataField name="Suma de ÍNDICE" fld="10" baseField="0" baseItem="0"/>
  </dataFields>
  <formats count="2">
    <format dxfId="612">
      <pivotArea field="2" type="button" dataOnly="0" labelOnly="1" outline="0" axis="axisRow" fieldPosition="0"/>
    </format>
    <format dxfId="611">
      <pivotArea field="2" type="button" dataOnly="0" labelOnly="1" outline="0" axis="axisRow" fieldPosition="0"/>
    </format>
  </formats>
  <conditionalFormats count="1">
    <conditionalFormat priority="3">
      <pivotAreas count="1">
        <pivotArea type="data" collapsedLevelsAreSubtotals="1" fieldPosition="0">
          <references count="2">
            <reference field="4294967294" count="1" selected="0">
              <x v="0"/>
            </reference>
            <reference field="2"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 dinámica25" cacheId="26"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CONTRACTUAL">
  <location ref="A2:B19" firstHeaderRow="1" firstDataRow="1" firstDataCol="1"/>
  <pivotFields count="11">
    <pivotField showAll="0"/>
    <pivotField showAll="0"/>
    <pivotField axis="axisRow" showAll="0" sortType="descending">
      <items count="43">
        <item m="1" x="26"/>
        <item m="1" x="17"/>
        <item m="1" x="21"/>
        <item m="1" x="25"/>
        <item m="1" x="22"/>
        <item m="1" x="33"/>
        <item m="1" x="41"/>
        <item m="1" x="28"/>
        <item m="1" x="32"/>
        <item m="1" x="30"/>
        <item m="1" x="38"/>
        <item m="1" x="39"/>
        <item m="1" x="36"/>
        <item m="1" x="23"/>
        <item m="1" x="40"/>
        <item m="1" x="16"/>
        <item m="1" x="18"/>
        <item m="1" x="19"/>
        <item m="1" x="29"/>
        <item x="0"/>
        <item m="1" x="37"/>
        <item m="1" x="24"/>
        <item x="1"/>
        <item x="2"/>
        <item m="1" x="20"/>
        <item x="3"/>
        <item x="4"/>
        <item m="1" x="27"/>
        <item m="1" x="34"/>
        <item x="5"/>
        <item x="6"/>
        <item x="7"/>
        <item m="1" x="31"/>
        <item x="9"/>
        <item x="10"/>
        <item x="11"/>
        <item x="12"/>
        <item x="13"/>
        <item x="14"/>
        <item m="1" x="35"/>
        <item x="8"/>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7">
    <i>
      <x v="19"/>
    </i>
    <i>
      <x v="25"/>
    </i>
    <i>
      <x v="26"/>
    </i>
    <i>
      <x v="22"/>
    </i>
    <i>
      <x v="34"/>
    </i>
    <i>
      <x v="23"/>
    </i>
    <i>
      <x v="35"/>
    </i>
    <i>
      <x v="36"/>
    </i>
    <i>
      <x v="38"/>
    </i>
    <i>
      <x v="40"/>
    </i>
    <i>
      <x v="29"/>
    </i>
    <i>
      <x v="30"/>
    </i>
    <i>
      <x v="41"/>
    </i>
    <i>
      <x v="37"/>
    </i>
    <i>
      <x v="33"/>
    </i>
    <i>
      <x v="31"/>
    </i>
    <i t="grand">
      <x/>
    </i>
  </rowItems>
  <colItems count="1">
    <i/>
  </colItems>
  <dataFields count="1">
    <dataField name="Suma de ÍNDICE" fld="10" baseField="2" baseItem="14"/>
  </dataFields>
  <formats count="1">
    <format dxfId="613">
      <pivotArea field="2" type="button" dataOnly="0" labelOnly="1" outline="0" axis="axisRow" fieldPosition="0"/>
    </format>
  </formats>
  <conditionalFormats count="2">
    <conditionalFormat priority="27">
      <pivotAreas count="1">
        <pivotArea type="data" collapsedLevelsAreSubtotals="1" fieldPosition="0">
          <references count="2">
            <reference field="4294967294" count="1" selected="0">
              <x v="0"/>
            </reference>
            <reference field="2" count="16">
              <x v="19"/>
              <x v="22"/>
              <x v="23"/>
              <x v="25"/>
              <x v="26"/>
              <x v="29"/>
              <x v="30"/>
              <x v="31"/>
              <x v="33"/>
              <x v="34"/>
              <x v="35"/>
              <x v="36"/>
              <x v="37"/>
              <x v="38"/>
              <x v="40"/>
              <x v="41"/>
            </reference>
          </references>
        </pivotArea>
      </pivotAreas>
    </conditionalFormat>
    <conditionalFormat priority="37">
      <pivotAreas count="1">
        <pivotArea type="data" collapsedLevelsAreSubtotals="1" fieldPosition="0">
          <references count="2">
            <reference field="4294967294" count="1" selected="0">
              <x v="0"/>
            </reference>
            <reference field="2" count="13">
              <x v="0"/>
              <x v="1"/>
              <x v="2"/>
              <x v="3"/>
              <x v="5"/>
              <x v="7"/>
              <x v="8"/>
              <x v="9"/>
              <x v="10"/>
              <x v="14"/>
              <x v="17"/>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 dinámica20" cacheId="2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MEJORA CONTINUA">
  <location ref="D124:E127" firstHeaderRow="1" firstDataRow="1" firstDataCol="1"/>
  <pivotFields count="11">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dataField="1" showAll="0" defaultSubtotal="0"/>
  </pivotFields>
  <rowFields count="1">
    <field x="2"/>
  </rowFields>
  <rowItems count="3">
    <i>
      <x/>
    </i>
    <i>
      <x v="1"/>
    </i>
    <i t="grand">
      <x/>
    </i>
  </rowItems>
  <colItems count="1">
    <i/>
  </colItems>
  <dataFields count="1">
    <dataField name="Suma de ÍNDICE" fld="10" baseField="0" baseItem="0"/>
  </dataFields>
  <formats count="1">
    <format dxfId="614">
      <pivotArea field="2" type="button" dataOnly="0" labelOnly="1" outline="0" axis="axisRow" fieldPosition="0"/>
    </format>
  </formats>
  <conditionalFormats count="1">
    <conditionalFormat priority="5">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 dinámica12" cacheId="3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SOCIAL Y SERVICIO A LA CIUDADANÍA">
  <location ref="J84:K97" firstHeaderRow="1" firstDataRow="1" firstDataCol="1"/>
  <pivotFields count="11">
    <pivotField showAll="0"/>
    <pivotField showAll="0"/>
    <pivotField axis="axisRow" showAll="0" sortType="descending">
      <items count="13">
        <item x="5"/>
        <item x="4"/>
        <item x="0"/>
        <item x="1"/>
        <item x="2"/>
        <item x="3"/>
        <item x="6"/>
        <item x="7"/>
        <item x="8"/>
        <item x="9"/>
        <item x="10"/>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3">
    <i>
      <x/>
    </i>
    <i>
      <x v="3"/>
    </i>
    <i>
      <x v="9"/>
    </i>
    <i>
      <x v="4"/>
    </i>
    <i>
      <x v="6"/>
    </i>
    <i>
      <x v="1"/>
    </i>
    <i>
      <x v="10"/>
    </i>
    <i>
      <x v="8"/>
    </i>
    <i>
      <x v="2"/>
    </i>
    <i>
      <x v="7"/>
    </i>
    <i>
      <x v="11"/>
    </i>
    <i>
      <x v="5"/>
    </i>
    <i t="grand">
      <x/>
    </i>
  </rowItems>
  <colItems count="1">
    <i/>
  </colItems>
  <dataFields count="1">
    <dataField name="Suma de ÍNDICE" fld="10" baseField="0" baseItem="0"/>
  </dataFields>
  <formats count="3">
    <format dxfId="617">
      <pivotArea field="2" type="button" dataOnly="0" labelOnly="1" outline="0" axis="axisRow" fieldPosition="0"/>
    </format>
    <format dxfId="616">
      <pivotArea field="2" type="button" dataOnly="0" labelOnly="1" outline="0" axis="axisRow" fieldPosition="0"/>
    </format>
    <format dxfId="615">
      <pivotArea field="2" type="button" dataOnly="0" labelOnly="1" outline="0" axis="axisRow" fieldPosition="0"/>
    </format>
  </formats>
  <conditionalFormats count="1">
    <conditionalFormat priority="16">
      <pivotAreas count="1">
        <pivotArea type="data" collapsedLevelsAreSubtotals="1" fieldPosition="0">
          <references count="2">
            <reference field="4294967294" count="1" selected="0">
              <x v="0"/>
            </reference>
            <reference field="2" count="12">
              <x v="0"/>
              <x v="1"/>
              <x v="2"/>
              <x v="3"/>
              <x v="4"/>
              <x v="5"/>
              <x v="6"/>
              <x v="7"/>
              <x v="8"/>
              <x v="9"/>
              <x v="10"/>
              <x v="1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 dinámica13" cacheId="4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LEGAL">
  <location ref="G103:H111" firstHeaderRow="1" firstDataRow="1" firstDataCol="1"/>
  <pivotFields count="11">
    <pivotField showAll="0"/>
    <pivotField showAll="0"/>
    <pivotField axis="axisRow" showAll="0" sortType="descending">
      <items count="8">
        <item x="0"/>
        <item x="1"/>
        <item x="2"/>
        <item x="3"/>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6"/>
    </i>
    <i>
      <x v="5"/>
    </i>
    <i>
      <x v="4"/>
    </i>
    <i>
      <x v="1"/>
    </i>
    <i>
      <x v="2"/>
    </i>
    <i>
      <x v="3"/>
    </i>
    <i t="grand">
      <x/>
    </i>
  </rowItems>
  <colItems count="1">
    <i/>
  </colItems>
  <dataFields count="1">
    <dataField name="Suma de ÍNDICE" fld="10" baseField="0" baseItem="0"/>
  </dataFields>
  <formats count="2">
    <format dxfId="619">
      <pivotArea field="2" type="button" dataOnly="0" labelOnly="1" outline="0" axis="axisRow" fieldPosition="0"/>
    </format>
    <format dxfId="618">
      <pivotArea field="2" type="button" dataOnly="0" labelOnly="1" outline="0" axis="axisRow" fieldPosition="0"/>
    </format>
  </formats>
  <conditionalFormats count="1">
    <conditionalFormat priority="14">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 dinámica23" cacheId="3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PREDIAL">
  <location ref="D2:E36" firstHeaderRow="1" firstDataRow="1" firstDataCol="1"/>
  <pivotFields count="11">
    <pivotField showAll="0"/>
    <pivotField showAll="0"/>
    <pivotField axis="axisRow" showAll="0" sortType="descending">
      <items count="34">
        <item x="15"/>
        <item x="12"/>
        <item x="0"/>
        <item x="1"/>
        <item x="2"/>
        <item x="3"/>
        <item x="4"/>
        <item x="5"/>
        <item x="6"/>
        <item x="7"/>
        <item x="8"/>
        <item x="9"/>
        <item x="10"/>
        <item x="11"/>
        <item x="13"/>
        <item x="14"/>
        <item x="16"/>
        <item x="17"/>
        <item x="18"/>
        <item x="19"/>
        <item x="20"/>
        <item x="21"/>
        <item x="22"/>
        <item x="23"/>
        <item x="24"/>
        <item x="25"/>
        <item x="26"/>
        <item x="27"/>
        <item x="28"/>
        <item x="29"/>
        <item x="30"/>
        <item x="31"/>
        <item x="3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34">
    <i>
      <x v="7"/>
    </i>
    <i>
      <x v="1"/>
    </i>
    <i>
      <x v="2"/>
    </i>
    <i>
      <x v="20"/>
    </i>
    <i>
      <x v="14"/>
    </i>
    <i>
      <x v="28"/>
    </i>
    <i>
      <x v="24"/>
    </i>
    <i>
      <x v="23"/>
    </i>
    <i>
      <x v="8"/>
    </i>
    <i>
      <x v="27"/>
    </i>
    <i>
      <x v="6"/>
    </i>
    <i>
      <x v="22"/>
    </i>
    <i>
      <x v="18"/>
    </i>
    <i>
      <x v="12"/>
    </i>
    <i>
      <x v="30"/>
    </i>
    <i>
      <x v="26"/>
    </i>
    <i>
      <x v="29"/>
    </i>
    <i>
      <x v="11"/>
    </i>
    <i>
      <x v="3"/>
    </i>
    <i>
      <x v="25"/>
    </i>
    <i>
      <x v="9"/>
    </i>
    <i>
      <x v="13"/>
    </i>
    <i>
      <x v="21"/>
    </i>
    <i>
      <x v="17"/>
    </i>
    <i>
      <x v="10"/>
    </i>
    <i>
      <x v="19"/>
    </i>
    <i>
      <x v="15"/>
    </i>
    <i>
      <x v="4"/>
    </i>
    <i>
      <x v="32"/>
    </i>
    <i>
      <x v="31"/>
    </i>
    <i>
      <x/>
    </i>
    <i>
      <x v="5"/>
    </i>
    <i>
      <x v="16"/>
    </i>
    <i t="grand">
      <x/>
    </i>
  </rowItems>
  <colItems count="1">
    <i/>
  </colItems>
  <dataFields count="1">
    <dataField name="Suma de ÍNDICE" fld="10" baseField="2" baseItem="0"/>
  </dataFields>
  <formats count="1">
    <format dxfId="620">
      <pivotArea field="2" type="button" dataOnly="0" labelOnly="1" outline="0" axis="axisRow" fieldPosition="0"/>
    </format>
  </formats>
  <conditionalFormats count="1">
    <conditionalFormat priority="24">
      <pivotAreas count="1">
        <pivotArea type="data" collapsedLevelsAreSubtotals="1" fieldPosition="0">
          <references count="2">
            <reference field="4294967294" count="1" selected="0">
              <x v="0"/>
            </reference>
            <reference field="2" count="33">
              <x v="0"/>
              <x v="1"/>
              <x v="2"/>
              <x v="3"/>
              <x v="4"/>
              <x v="5"/>
              <x v="6"/>
              <x v="7"/>
              <x v="8"/>
              <x v="9"/>
              <x v="10"/>
              <x v="11"/>
              <x v="12"/>
              <x v="13"/>
              <x v="14"/>
              <x v="15"/>
              <x v="16"/>
              <x v="17"/>
              <x v="18"/>
              <x v="19"/>
              <x v="20"/>
              <x v="21"/>
              <x v="22"/>
              <x v="23"/>
              <x v="24"/>
              <x v="25"/>
              <x v="26"/>
              <x v="27"/>
              <x v="28"/>
              <x v="29"/>
              <x v="30"/>
              <x v="31"/>
              <x v="3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la dinámica15" cacheId="3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FINANCIERA">
  <location ref="G48:H66" firstHeaderRow="1" firstDataRow="1" firstDataCol="1"/>
  <pivotFields count="11">
    <pivotField showAll="0"/>
    <pivotField showAll="0"/>
    <pivotField axis="axisRow" showAll="0" sortType="descending">
      <items count="18">
        <item x="4"/>
        <item x="10"/>
        <item x="0"/>
        <item x="1"/>
        <item x="2"/>
        <item x="3"/>
        <item x="5"/>
        <item x="6"/>
        <item x="7"/>
        <item x="8"/>
        <item x="9"/>
        <item x="11"/>
        <item x="12"/>
        <item x="13"/>
        <item x="14"/>
        <item x="15"/>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8">
    <i>
      <x/>
    </i>
    <i>
      <x v="14"/>
    </i>
    <i>
      <x v="3"/>
    </i>
    <i>
      <x v="2"/>
    </i>
    <i>
      <x v="4"/>
    </i>
    <i>
      <x v="7"/>
    </i>
    <i>
      <x v="13"/>
    </i>
    <i>
      <x v="12"/>
    </i>
    <i>
      <x v="5"/>
    </i>
    <i>
      <x v="16"/>
    </i>
    <i>
      <x v="6"/>
    </i>
    <i>
      <x v="15"/>
    </i>
    <i>
      <x v="9"/>
    </i>
    <i>
      <x v="11"/>
    </i>
    <i>
      <x v="1"/>
    </i>
    <i>
      <x v="10"/>
    </i>
    <i>
      <x v="8"/>
    </i>
    <i t="grand">
      <x/>
    </i>
  </rowItems>
  <colItems count="1">
    <i/>
  </colItems>
  <dataFields count="1">
    <dataField name="Suma de ÍNDICE" fld="10" baseField="0" baseItem="0"/>
  </dataFields>
  <formats count="2">
    <format dxfId="622">
      <pivotArea field="2" type="button" dataOnly="0" labelOnly="1" outline="0" axis="axisRow" fieldPosition="0"/>
    </format>
    <format dxfId="621">
      <pivotArea field="2" type="button" dataOnly="0" labelOnly="1" outline="0" axis="axisRow" fieldPosition="0"/>
    </format>
  </formats>
  <conditionalFormats count="1">
    <conditionalFormat priority="21">
      <pivotAreas count="1">
        <pivotArea type="data" collapsedLevelsAreSubtotals="1" fieldPosition="0">
          <references count="2">
            <reference field="4294967294" count="1" selected="0">
              <x v="0"/>
            </reference>
            <reference field="2" count="17">
              <x v="0"/>
              <x v="1"/>
              <x v="2"/>
              <x v="3"/>
              <x v="4"/>
              <x v="5"/>
              <x v="6"/>
              <x v="7"/>
              <x v="8"/>
              <x v="9"/>
              <x v="10"/>
              <x v="11"/>
              <x v="12"/>
              <x v="13"/>
              <x v="14"/>
              <x v="15"/>
              <x v="1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a dinámica17" cacheId="4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EVALUACIÓN Y CONTROL">
  <location ref="J103:K113" firstHeaderRow="1" firstDataRow="1" firstDataCol="1"/>
  <pivotFields count="11">
    <pivotField showAll="0"/>
    <pivotField showAll="0"/>
    <pivotField axis="axisRow" showAll="0" sortType="descending">
      <items count="10">
        <item x="4"/>
        <item x="0"/>
        <item x="1"/>
        <item x="2"/>
        <item x="3"/>
        <item x="5"/>
        <item x="6"/>
        <item x="7"/>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0">
    <i>
      <x v="4"/>
    </i>
    <i>
      <x v="5"/>
    </i>
    <i>
      <x v="6"/>
    </i>
    <i>
      <x/>
    </i>
    <i>
      <x v="7"/>
    </i>
    <i>
      <x v="1"/>
    </i>
    <i>
      <x v="8"/>
    </i>
    <i>
      <x v="2"/>
    </i>
    <i>
      <x v="3"/>
    </i>
    <i t="grand">
      <x/>
    </i>
  </rowItems>
  <colItems count="1">
    <i/>
  </colItems>
  <dataFields count="1">
    <dataField name="Suma de ÍNDICE" fld="10" baseField="0" baseItem="0"/>
  </dataFields>
  <formats count="2">
    <format dxfId="624">
      <pivotArea field="2" type="button" dataOnly="0" labelOnly="1" outline="0" axis="axisRow" fieldPosition="0"/>
    </format>
    <format dxfId="623">
      <pivotArea field="2" type="button" dataOnly="0" labelOnly="1" outline="0" axis="axisRow" fieldPosition="0"/>
    </format>
  </formats>
  <conditionalFormats count="1">
    <conditionalFormat priority="13">
      <pivotAreas count="1">
        <pivotArea type="data" collapsedLevelsAreSubtotals="1" fieldPosition="0">
          <references count="2">
            <reference field="4294967294" count="1" selected="0">
              <x v="0"/>
            </reference>
            <reference field="2" count="9">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a dinámica21" cacheId="4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LANEACIÓN ESTRATÉGICA">
  <location ref="G124:H127" firstHeaderRow="1" firstDataRow="1" firstDataCol="1"/>
  <pivotFields count="11">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dataField="1" showAll="0"/>
  </pivotFields>
  <rowFields count="1">
    <field x="2"/>
  </rowFields>
  <rowItems count="3">
    <i>
      <x/>
    </i>
    <i>
      <x v="1"/>
    </i>
    <i t="grand">
      <x/>
    </i>
  </rowItems>
  <colItems count="1">
    <i/>
  </colItems>
  <dataFields count="1">
    <dataField name="Suma de indice" fld="10" baseField="0" baseItem="0"/>
  </dataFields>
  <formats count="1">
    <format dxfId="625">
      <pivotArea field="2" type="button" dataOnly="0" labelOnly="1" outline="0" axis="axisRow" fieldPosition="0"/>
    </format>
  </formats>
  <conditionalFormats count="1">
    <conditionalFormat priority="4">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a dinámica19" cacheId="3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FACTIBILIDAD DE PROYECTOS">
  <location ref="D73:E78" firstHeaderRow="1" firstDataRow="1" firstDataCol="1"/>
  <pivotFields count="11">
    <pivotField showAll="0"/>
    <pivotField showAll="0"/>
    <pivotField axis="axisRow" showAll="0" sortType="descending">
      <items count="5">
        <item x="1"/>
        <item x="2"/>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v="2"/>
    </i>
    <i>
      <x/>
    </i>
    <i>
      <x v="3"/>
    </i>
    <i>
      <x v="1"/>
    </i>
    <i t="grand">
      <x/>
    </i>
  </rowItems>
  <colItems count="1">
    <i/>
  </colItems>
  <dataFields count="1">
    <dataField name="Suma de ÍNDICE" fld="10" baseField="0" baseItem="0"/>
  </dataFields>
  <formats count="2">
    <format dxfId="627">
      <pivotArea field="2" type="button" dataOnly="0" labelOnly="1" outline="0" axis="axisRow" fieldPosition="0"/>
    </format>
    <format dxfId="626">
      <pivotArea field="2" type="button" dataOnly="0" labelOnly="1" outline="0" axis="axisRow" fieldPosition="0"/>
    </format>
  </formats>
  <conditionalFormats count="1">
    <conditionalFormat priority="2">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la dinámica11" cacheId="2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RÁCTICAS INTEGRALES DE GESTIÓN">
  <location ref="G84:H88" firstHeaderRow="1" firstDataRow="1" firstDataCol="1"/>
  <pivotFields count="11">
    <pivotField showAll="0"/>
    <pivotField showAll="0"/>
    <pivotField axis="axisRow"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4">
    <i>
      <x v="1"/>
    </i>
    <i>
      <x v="2"/>
    </i>
    <i>
      <x/>
    </i>
    <i t="grand">
      <x/>
    </i>
  </rowItems>
  <colItems count="1">
    <i/>
  </colItems>
  <dataFields count="1">
    <dataField name="Suma de ÍNDICE" fld="10" baseField="0" baseItem="0"/>
  </dataFields>
  <formats count="2">
    <format dxfId="629">
      <pivotArea field="2" type="button" dataOnly="0" labelOnly="1" outline="0" axis="axisRow" fieldPosition="0"/>
    </format>
    <format dxfId="628">
      <pivotArea field="2" type="button" dataOnly="0" labelOnly="1" outline="0" axis="axisRow" fieldPosition="0"/>
    </format>
  </formats>
  <conditionalFormats count="1">
    <conditionalFormat priority="11">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Tabla dinámica6" cacheId="2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TICs">
  <location ref="D48:E56" firstHeaderRow="1" firstDataRow="1" firstDataCol="1"/>
  <pivotFields count="11">
    <pivotField showAll="0"/>
    <pivotField showAll="0"/>
    <pivotField axis="axisRow" showAll="0" sortType="descending">
      <items count="15">
        <item m="1" x="9"/>
        <item m="1" x="8"/>
        <item m="1" x="13"/>
        <item m="1" x="10"/>
        <item m="1" x="7"/>
        <item m="1" x="12"/>
        <item x="3"/>
        <item m="1" x="11"/>
        <item x="0"/>
        <item x="1"/>
        <item x="2"/>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v="10"/>
    </i>
    <i>
      <x v="9"/>
    </i>
    <i>
      <x v="8"/>
    </i>
    <i>
      <x v="11"/>
    </i>
    <i>
      <x v="6"/>
    </i>
    <i>
      <x v="13"/>
    </i>
    <i>
      <x v="12"/>
    </i>
    <i t="grand">
      <x/>
    </i>
  </rowItems>
  <colItems count="1">
    <i/>
  </colItems>
  <dataFields count="1">
    <dataField name="Suma de ÍNDICE" fld="10" baseField="0" baseItem="0"/>
  </dataFields>
  <formats count="2">
    <format dxfId="631">
      <pivotArea field="2" type="button" dataOnly="0" labelOnly="1" outline="0" axis="axisRow" fieldPosition="0"/>
    </format>
    <format dxfId="630">
      <pivotArea field="2" type="button" dataOnly="0" labelOnly="1" outline="0" axis="axisRow" fieldPosition="0"/>
    </format>
  </formats>
  <conditionalFormats count="1">
    <conditionalFormat priority="22">
      <pivotAreas count="1">
        <pivotArea type="data" collapsedLevelsAreSubtotals="1" fieldPosition="0">
          <references count="2">
            <reference field="4294967294" count="1" selected="0">
              <x v="0"/>
            </reference>
            <reference field="2" count="7">
              <x v="6"/>
              <x v="8"/>
              <x v="9"/>
              <x v="10"/>
              <x v="11"/>
              <x v="12"/>
              <x v="1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80" zoomScaleNormal="80" workbookViewId="0"/>
  </sheetViews>
  <sheetFormatPr baseColWidth="10" defaultRowHeight="18.75" x14ac:dyDescent="0.25"/>
  <cols>
    <col min="1" max="1" width="64.42578125" style="5" customWidth="1"/>
    <col min="2" max="2" width="11.42578125" style="8" customWidth="1"/>
    <col min="3" max="3" width="12.42578125" style="5" customWidth="1"/>
    <col min="4" max="4" width="26" style="5" bestFit="1" customWidth="1"/>
    <col min="5" max="5" width="14.5703125" style="5" customWidth="1"/>
    <col min="6" max="16384" width="11.42578125" style="5"/>
  </cols>
  <sheetData>
    <row r="1" spans="1:5" ht="46.5" customHeight="1" x14ac:dyDescent="0.25">
      <c r="A1" s="3" t="s">
        <v>12</v>
      </c>
      <c r="B1" s="3" t="s">
        <v>189</v>
      </c>
      <c r="C1" s="3" t="s">
        <v>190</v>
      </c>
      <c r="D1" s="4" t="s">
        <v>191</v>
      </c>
      <c r="E1" s="20" t="s">
        <v>324</v>
      </c>
    </row>
    <row r="2" spans="1:5" x14ac:dyDescent="0.3">
      <c r="A2" s="6" t="s">
        <v>194</v>
      </c>
      <c r="B2" s="10">
        <f>+'GES CONTRACT'!L78</f>
        <v>179.79999999999995</v>
      </c>
      <c r="C2" s="7">
        <f t="shared" ref="C2:C23" si="0">ROUND(B2/$B$25*100,0)</f>
        <v>100</v>
      </c>
      <c r="D2" s="7" t="str">
        <f t="shared" ref="D2:D23" si="1">IF(C2&gt;69,"ALTO",IF(C2&lt;20,"BAJO","MEDIO"))</f>
        <v>ALTO</v>
      </c>
      <c r="E2" s="10">
        <f>+'GES CONTRACT'!N78</f>
        <v>70</v>
      </c>
    </row>
    <row r="3" spans="1:5" x14ac:dyDescent="0.3">
      <c r="A3" s="6" t="s">
        <v>196</v>
      </c>
      <c r="B3" s="10">
        <f>+'GES PREDIAL'!L60</f>
        <v>148.09999999999997</v>
      </c>
      <c r="C3" s="7">
        <f t="shared" si="0"/>
        <v>82</v>
      </c>
      <c r="D3" s="7" t="str">
        <f t="shared" si="1"/>
        <v>ALTO</v>
      </c>
      <c r="E3" s="10">
        <f>+'GES PREDIAL'!N60</f>
        <v>52</v>
      </c>
    </row>
    <row r="4" spans="1:5" x14ac:dyDescent="0.3">
      <c r="A4" s="6" t="s">
        <v>344</v>
      </c>
      <c r="B4" s="10">
        <f>+'CONSTRUCCIÓN PROY'!L110</f>
        <v>131.99999999999986</v>
      </c>
      <c r="C4" s="7">
        <f t="shared" si="0"/>
        <v>73</v>
      </c>
      <c r="D4" s="7" t="str">
        <f t="shared" si="1"/>
        <v>ALTO</v>
      </c>
      <c r="E4" s="10">
        <f>+'CONSTRUCCIÓN PROY'!N110</f>
        <v>0</v>
      </c>
    </row>
    <row r="5" spans="1:5" x14ac:dyDescent="0.3">
      <c r="A5" s="6" t="s">
        <v>195</v>
      </c>
      <c r="B5" s="10">
        <f>+'CONSERVACIÓN INFRAEST'!L92</f>
        <v>118.59999999999994</v>
      </c>
      <c r="C5" s="7">
        <f t="shared" si="0"/>
        <v>66</v>
      </c>
      <c r="D5" s="7" t="str">
        <f t="shared" si="1"/>
        <v>MEDIO</v>
      </c>
      <c r="E5" s="10">
        <f>+'CONSERVACIÓN INFRAEST'!N92</f>
        <v>84</v>
      </c>
    </row>
    <row r="6" spans="1:5" x14ac:dyDescent="0.3">
      <c r="A6" s="6" t="s">
        <v>61</v>
      </c>
      <c r="B6" s="10">
        <f>+'DISEÑO PROY'!L40</f>
        <v>102</v>
      </c>
      <c r="C6" s="7">
        <f t="shared" si="0"/>
        <v>57</v>
      </c>
      <c r="D6" s="7" t="str">
        <f t="shared" si="1"/>
        <v>MEDIO</v>
      </c>
      <c r="E6" s="10">
        <f>+'DISEÑO PROY'!N40</f>
        <v>32</v>
      </c>
    </row>
    <row r="7" spans="1:5" x14ac:dyDescent="0.3">
      <c r="A7" s="6" t="s">
        <v>202</v>
      </c>
      <c r="B7" s="10">
        <f>+TICs!L47</f>
        <v>79.500000000000028</v>
      </c>
      <c r="C7" s="7">
        <f t="shared" si="0"/>
        <v>44</v>
      </c>
      <c r="D7" s="7" t="str">
        <f t="shared" si="1"/>
        <v>MEDIO</v>
      </c>
      <c r="E7" s="10">
        <f>+TICs!N47</f>
        <v>0</v>
      </c>
    </row>
    <row r="8" spans="1:5" x14ac:dyDescent="0.3">
      <c r="A8" s="6" t="s">
        <v>197</v>
      </c>
      <c r="B8" s="10">
        <f>+'GES FIN'!L52</f>
        <v>132</v>
      </c>
      <c r="C8" s="7">
        <f t="shared" si="0"/>
        <v>73</v>
      </c>
      <c r="D8" s="7" t="str">
        <f>IF(C8&gt;69,"ALTO",IF(C8&lt;20,"BAJO","MEDIO"))</f>
        <v>ALTO</v>
      </c>
      <c r="E8" s="10">
        <f>+'GES FIN'!N52</f>
        <v>44</v>
      </c>
    </row>
    <row r="9" spans="1:5" x14ac:dyDescent="0.3">
      <c r="A9" s="6" t="s">
        <v>98</v>
      </c>
      <c r="B9" s="10">
        <f>+'FACT PROYECT'!L49</f>
        <v>56.300000000000026</v>
      </c>
      <c r="C9" s="7">
        <f t="shared" si="0"/>
        <v>31</v>
      </c>
      <c r="D9" s="7" t="str">
        <f>IF(C9&gt;69,"ALTO",IF(C9&lt;20,"BAJO","MEDIO"))</f>
        <v>MEDIO</v>
      </c>
      <c r="E9" s="10">
        <f>+'FACT PROYECT'!N49</f>
        <v>41</v>
      </c>
    </row>
    <row r="10" spans="1:5" x14ac:dyDescent="0.3">
      <c r="A10" s="6" t="s">
        <v>200</v>
      </c>
      <c r="B10" s="10">
        <f>+'GES REC FIS'!L36</f>
        <v>46.300000000000018</v>
      </c>
      <c r="C10" s="7">
        <f t="shared" si="0"/>
        <v>26</v>
      </c>
      <c r="D10" s="7" t="str">
        <f t="shared" si="1"/>
        <v>MEDIO</v>
      </c>
      <c r="E10" s="10">
        <f>+'GES REC FIS'!N36</f>
        <v>28</v>
      </c>
    </row>
    <row r="11" spans="1:5" x14ac:dyDescent="0.3">
      <c r="A11" s="6" t="s">
        <v>198</v>
      </c>
      <c r="B11" s="10">
        <f>+VALORIZA!L42</f>
        <v>29.500000000000036</v>
      </c>
      <c r="C11" s="7">
        <f t="shared" si="0"/>
        <v>16</v>
      </c>
      <c r="D11" s="7" t="str">
        <f t="shared" si="1"/>
        <v>BAJO</v>
      </c>
      <c r="E11" s="10">
        <f>+VALORIZA!N42</f>
        <v>34</v>
      </c>
    </row>
    <row r="12" spans="1:5" x14ac:dyDescent="0.3">
      <c r="A12" s="6" t="s">
        <v>205</v>
      </c>
      <c r="B12" s="10">
        <f>+'GES DOCUMENT'!L20</f>
        <v>30.200000000000003</v>
      </c>
      <c r="C12" s="7">
        <f t="shared" si="0"/>
        <v>17</v>
      </c>
      <c r="D12" s="7" t="str">
        <f t="shared" ref="D12:D17" si="2">IF(C12&gt;69,"ALTO",IF(C12&lt;20,"BAJO","MEDIO"))</f>
        <v>BAJO</v>
      </c>
      <c r="E12" s="10">
        <f>+'GES DOCUMENT'!N20</f>
        <v>12</v>
      </c>
    </row>
    <row r="13" spans="1:5" x14ac:dyDescent="0.3">
      <c r="A13" s="6" t="s">
        <v>206</v>
      </c>
      <c r="B13" s="10">
        <f>+'GESTIÓN DE TALENTO HUMANO'!L26</f>
        <v>16.299999999999997</v>
      </c>
      <c r="C13" s="7">
        <f t="shared" si="0"/>
        <v>9</v>
      </c>
      <c r="D13" s="7" t="str">
        <f t="shared" si="2"/>
        <v>BAJO</v>
      </c>
      <c r="E13" s="10">
        <f>+'GESTIÓN DE TALENTO HUMANO'!N26</f>
        <v>18</v>
      </c>
    </row>
    <row r="14" spans="1:5" x14ac:dyDescent="0.3">
      <c r="A14" s="6" t="s">
        <v>388</v>
      </c>
      <c r="B14" s="10">
        <f>+'PARTICIPACIÓN CIUDADANA'!L39</f>
        <v>11.799999999999999</v>
      </c>
      <c r="C14" s="7">
        <f t="shared" si="0"/>
        <v>7</v>
      </c>
      <c r="D14" s="7" t="str">
        <f t="shared" si="2"/>
        <v>BAJO</v>
      </c>
      <c r="E14" s="10">
        <f>+'PARTICIPACIÓN CIUDADANA'!N39</f>
        <v>31</v>
      </c>
    </row>
    <row r="15" spans="1:5" x14ac:dyDescent="0.3">
      <c r="A15" s="6" t="s">
        <v>204</v>
      </c>
      <c r="B15" s="10">
        <f>+'GESTIÓN INTEGRAL DE PROYECTOS'!L12</f>
        <v>6.1999999999999993</v>
      </c>
      <c r="C15" s="7">
        <f t="shared" si="0"/>
        <v>3</v>
      </c>
      <c r="D15" s="7" t="str">
        <f t="shared" si="2"/>
        <v>BAJO</v>
      </c>
      <c r="E15" s="10">
        <f>+'GESTIÓN INTEGRAL DE PROYECTOS'!N12</f>
        <v>4</v>
      </c>
    </row>
    <row r="16" spans="1:5" x14ac:dyDescent="0.3">
      <c r="A16" s="6" t="s">
        <v>97</v>
      </c>
      <c r="B16" s="10">
        <f>+'EVAL Y CONTROL'!L23</f>
        <v>10.199999999999999</v>
      </c>
      <c r="C16" s="7">
        <f t="shared" si="0"/>
        <v>6</v>
      </c>
      <c r="D16" s="7" t="str">
        <f t="shared" si="2"/>
        <v>BAJO</v>
      </c>
      <c r="E16" s="10">
        <f>+'EVAL Y CONTROL'!N23</f>
        <v>15</v>
      </c>
    </row>
    <row r="17" spans="1:5" x14ac:dyDescent="0.3">
      <c r="A17" s="6" t="s">
        <v>201</v>
      </c>
      <c r="B17" s="10">
        <f>+INNOVACIÓN!L17</f>
        <v>0.89999999999999991</v>
      </c>
      <c r="C17" s="7">
        <f t="shared" si="0"/>
        <v>1</v>
      </c>
      <c r="D17" s="7" t="str">
        <f t="shared" si="2"/>
        <v>BAJO</v>
      </c>
      <c r="E17" s="10">
        <f>+INNOVACIÓN!N17</f>
        <v>9</v>
      </c>
    </row>
    <row r="18" spans="1:5" x14ac:dyDescent="0.3">
      <c r="A18" s="6" t="s">
        <v>199</v>
      </c>
      <c r="B18" s="10">
        <f>+'GES INTERINSTI'!L50</f>
        <v>4.2000000000000011</v>
      </c>
      <c r="C18" s="7">
        <f t="shared" si="0"/>
        <v>2</v>
      </c>
      <c r="D18" s="7" t="str">
        <f t="shared" si="1"/>
        <v>BAJO</v>
      </c>
      <c r="E18" s="10">
        <f>+'GES INTERINSTI'!N50</f>
        <v>42</v>
      </c>
    </row>
    <row r="19" spans="1:5" x14ac:dyDescent="0.3">
      <c r="A19" s="6" t="s">
        <v>207</v>
      </c>
      <c r="B19" s="10">
        <f>+'GEST LEGAL'!L19</f>
        <v>1.0999999999999999</v>
      </c>
      <c r="C19" s="7">
        <f t="shared" si="0"/>
        <v>1</v>
      </c>
      <c r="D19" s="7" t="str">
        <f>IF(C19&gt;69,"ALTO",IF(C19&lt;20,"BAJO","MEDIO"))</f>
        <v>BAJO</v>
      </c>
      <c r="E19" s="10">
        <f>+'GEST LEGAL'!N19</f>
        <v>11</v>
      </c>
    </row>
    <row r="20" spans="1:5" x14ac:dyDescent="0.3">
      <c r="A20" s="6" t="s">
        <v>383</v>
      </c>
      <c r="B20" s="10">
        <f>+'PRACTICAS INTEGRALES DE GEST'!L12</f>
        <v>0.4</v>
      </c>
      <c r="C20" s="7">
        <f t="shared" si="0"/>
        <v>0</v>
      </c>
      <c r="D20" s="7" t="str">
        <f t="shared" si="1"/>
        <v>BAJO</v>
      </c>
      <c r="E20" s="10">
        <f>+'PRACTICAS INTEGRALES DE GEST'!N12</f>
        <v>4</v>
      </c>
    </row>
    <row r="21" spans="1:5" x14ac:dyDescent="0.3">
      <c r="A21" s="6" t="s">
        <v>203</v>
      </c>
      <c r="B21" s="10">
        <f>+'MEJORA CONTINUA'!L12</f>
        <v>0.4</v>
      </c>
      <c r="C21" s="7">
        <f t="shared" si="0"/>
        <v>0</v>
      </c>
      <c r="D21" s="7" t="str">
        <f t="shared" si="1"/>
        <v>BAJO</v>
      </c>
      <c r="E21" s="10">
        <f>+'MEJORA CONTINUA'!N12</f>
        <v>4</v>
      </c>
    </row>
    <row r="22" spans="1:5" x14ac:dyDescent="0.3">
      <c r="A22" s="6" t="s">
        <v>32</v>
      </c>
      <c r="B22" s="10">
        <f>+'PLAN ESTRAT'!L10</f>
        <v>0.2</v>
      </c>
      <c r="C22" s="7">
        <f t="shared" si="0"/>
        <v>0</v>
      </c>
      <c r="D22" s="7" t="str">
        <f>IF(C22&gt;69,"ALTO",IF(C22&lt;20,"BAJO","MEDIO"))</f>
        <v>BAJO</v>
      </c>
      <c r="E22" s="10">
        <f>+'PLAN ESTRAT'!N10</f>
        <v>2</v>
      </c>
    </row>
    <row r="23" spans="1:5" x14ac:dyDescent="0.3">
      <c r="A23" s="6" t="s">
        <v>219</v>
      </c>
      <c r="B23" s="10">
        <f>+COMUNICAC!L9</f>
        <v>0.1</v>
      </c>
      <c r="C23" s="7">
        <f t="shared" si="0"/>
        <v>0</v>
      </c>
      <c r="D23" s="7" t="str">
        <f t="shared" si="1"/>
        <v>BAJO</v>
      </c>
      <c r="E23" s="10">
        <f>+COMUNICAC!N9</f>
        <v>1</v>
      </c>
    </row>
    <row r="24" spans="1:5" x14ac:dyDescent="0.25">
      <c r="A24" s="5" t="s">
        <v>192</v>
      </c>
      <c r="B24" s="18">
        <f>MIN(B2:B23)</f>
        <v>0.1</v>
      </c>
      <c r="E24" s="5">
        <f>SUM(E2:E23)</f>
        <v>538</v>
      </c>
    </row>
    <row r="25" spans="1:5" x14ac:dyDescent="0.25">
      <c r="A25" s="9" t="s">
        <v>193</v>
      </c>
      <c r="B25" s="18">
        <f>MAX(B2:B23)</f>
        <v>179.79999999999995</v>
      </c>
    </row>
    <row r="26" spans="1:5" x14ac:dyDescent="0.25">
      <c r="C26" s="9"/>
      <c r="D26" s="9"/>
    </row>
    <row r="28" spans="1:5" x14ac:dyDescent="0.25">
      <c r="A28" s="5" t="s">
        <v>330</v>
      </c>
      <c r="B28" s="5"/>
    </row>
    <row r="29" spans="1:5" x14ac:dyDescent="0.25">
      <c r="B29" s="5"/>
    </row>
  </sheetData>
  <sortState ref="A2:E26">
    <sortCondition descending="1" ref="B2:B23"/>
  </sortState>
  <conditionalFormatting sqref="D2:D7 D9:D23">
    <cfRule type="containsText" dxfId="637" priority="7" operator="containsText" text="BAJO">
      <formula>NOT(ISERROR(SEARCH("BAJO",D2)))</formula>
    </cfRule>
    <cfRule type="containsText" dxfId="636" priority="8" operator="containsText" text="MEDIO">
      <formula>NOT(ISERROR(SEARCH("MEDIO",D2)))</formula>
    </cfRule>
    <cfRule type="containsText" dxfId="635" priority="9" operator="containsText" text="ALTO">
      <formula>NOT(ISERROR(SEARCH("ALTO",D2)))</formula>
    </cfRule>
  </conditionalFormatting>
  <conditionalFormatting sqref="D8">
    <cfRule type="containsText" dxfId="634" priority="1" operator="containsText" text="BAJO">
      <formula>NOT(ISERROR(SEARCH("BAJO",D8)))</formula>
    </cfRule>
    <cfRule type="containsText" dxfId="633" priority="2" operator="containsText" text="MEDIO">
      <formula>NOT(ISERROR(SEARCH("MEDIO",D8)))</formula>
    </cfRule>
    <cfRule type="containsText" dxfId="632" priority="3" operator="containsText" text="ALTO">
      <formula>NOT(ISERROR(SEARCH("ALTO",D8)))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59" zoomScaleNormal="59" workbookViewId="0">
      <selection activeCell="A23" sqref="A23"/>
    </sheetView>
  </sheetViews>
  <sheetFormatPr baseColWidth="10" defaultRowHeight="15" x14ac:dyDescent="0.25"/>
  <cols>
    <col min="1" max="1" width="38.5703125" bestFit="1" customWidth="1"/>
    <col min="2" max="2" width="19.42578125" bestFit="1" customWidth="1"/>
    <col min="3" max="3" width="4.140625" customWidth="1"/>
    <col min="4" max="4" width="80.28515625" bestFit="1" customWidth="1"/>
    <col min="5" max="5" width="19.42578125" bestFit="1" customWidth="1"/>
    <col min="6" max="6" width="4.140625" customWidth="1"/>
    <col min="7" max="7" width="37" bestFit="1" customWidth="1"/>
    <col min="8" max="8" width="18.85546875" bestFit="1" customWidth="1"/>
    <col min="9" max="9" width="4.140625" customWidth="1"/>
    <col min="10" max="10" width="45" bestFit="1" customWidth="1"/>
    <col min="11" max="11" width="19.42578125" bestFit="1" customWidth="1"/>
    <col min="12" max="12" width="4.5703125" customWidth="1"/>
    <col min="13" max="13" width="28.7109375" customWidth="1"/>
    <col min="14" max="14" width="15" customWidth="1"/>
  </cols>
  <sheetData>
    <row r="1" spans="1:18" x14ac:dyDescent="0.25">
      <c r="J1" s="14"/>
      <c r="K1" s="14"/>
      <c r="L1" s="14"/>
      <c r="M1" s="14"/>
      <c r="N1" s="14"/>
      <c r="O1" s="14"/>
      <c r="P1" s="14"/>
      <c r="Q1" s="14"/>
      <c r="R1" s="14"/>
    </row>
    <row r="2" spans="1:18" x14ac:dyDescent="0.25">
      <c r="A2" s="11" t="s">
        <v>194</v>
      </c>
      <c r="B2" t="s">
        <v>270</v>
      </c>
      <c r="D2" s="11" t="s">
        <v>196</v>
      </c>
      <c r="E2" t="s">
        <v>270</v>
      </c>
      <c r="G2" s="11" t="s">
        <v>344</v>
      </c>
      <c r="H2" t="s">
        <v>270</v>
      </c>
      <c r="J2" s="11" t="s">
        <v>273</v>
      </c>
      <c r="K2" t="s">
        <v>270</v>
      </c>
      <c r="L2" s="14"/>
      <c r="M2" s="14"/>
      <c r="N2" s="14"/>
      <c r="O2" s="14"/>
      <c r="P2" s="14"/>
      <c r="Q2" s="14"/>
      <c r="R2" s="14"/>
    </row>
    <row r="3" spans="1:18" x14ac:dyDescent="0.25">
      <c r="A3" s="1" t="s">
        <v>62</v>
      </c>
      <c r="B3" s="2">
        <v>43.2</v>
      </c>
      <c r="D3" s="1" t="s">
        <v>478</v>
      </c>
      <c r="E3" s="2">
        <v>30.200000000000003</v>
      </c>
      <c r="G3" s="1" t="s">
        <v>532</v>
      </c>
      <c r="H3" s="2">
        <v>34.500000000000007</v>
      </c>
      <c r="I3" s="2"/>
      <c r="J3" s="1" t="s">
        <v>70</v>
      </c>
      <c r="K3" s="2">
        <v>25.400000000000006</v>
      </c>
      <c r="L3" s="17"/>
      <c r="M3" s="14"/>
      <c r="N3" s="16"/>
      <c r="O3" s="17"/>
      <c r="P3" s="14"/>
      <c r="Q3" s="14"/>
      <c r="R3" s="14"/>
    </row>
    <row r="4" spans="1:18" x14ac:dyDescent="0.25">
      <c r="A4" s="1" t="s">
        <v>913</v>
      </c>
      <c r="B4" s="2">
        <v>33.299999999999997</v>
      </c>
      <c r="D4" s="1" t="s">
        <v>62</v>
      </c>
      <c r="E4" s="2">
        <v>17.100000000000001</v>
      </c>
      <c r="G4" s="1" t="s">
        <v>561</v>
      </c>
      <c r="H4" s="2">
        <v>19.099999999999998</v>
      </c>
      <c r="I4" s="2"/>
      <c r="J4" s="1" t="s">
        <v>537</v>
      </c>
      <c r="K4" s="2">
        <v>18.8</v>
      </c>
      <c r="L4" s="17"/>
      <c r="M4" s="14"/>
      <c r="N4" s="16"/>
      <c r="O4" s="17"/>
      <c r="P4" s="14"/>
      <c r="Q4" s="14"/>
      <c r="R4" s="14"/>
    </row>
    <row r="5" spans="1:18" x14ac:dyDescent="0.25">
      <c r="A5" s="1" t="s">
        <v>914</v>
      </c>
      <c r="B5" s="2">
        <v>27.3</v>
      </c>
      <c r="D5" s="1" t="s">
        <v>998</v>
      </c>
      <c r="E5" s="2">
        <v>6.1999999999999993</v>
      </c>
      <c r="G5" s="1" t="s">
        <v>583</v>
      </c>
      <c r="H5" s="2">
        <v>18.3</v>
      </c>
      <c r="I5" s="2"/>
      <c r="J5" s="1" t="s">
        <v>62</v>
      </c>
      <c r="K5" s="2">
        <v>15.899999999999999</v>
      </c>
      <c r="L5" s="17"/>
      <c r="M5" s="14"/>
      <c r="N5" s="16"/>
      <c r="O5" s="17"/>
      <c r="P5" s="14"/>
      <c r="Q5" s="14"/>
      <c r="R5" s="14"/>
    </row>
    <row r="6" spans="1:18" x14ac:dyDescent="0.25">
      <c r="A6" s="1" t="s">
        <v>908</v>
      </c>
      <c r="B6" s="2">
        <v>21.1</v>
      </c>
      <c r="D6" s="1" t="s">
        <v>494</v>
      </c>
      <c r="E6" s="2">
        <v>6</v>
      </c>
      <c r="G6" s="1" t="s">
        <v>537</v>
      </c>
      <c r="H6" s="2">
        <v>9.7999999999999972</v>
      </c>
      <c r="I6" s="2"/>
      <c r="J6" s="1" t="s">
        <v>1082</v>
      </c>
      <c r="K6" s="2">
        <v>15.299999999999999</v>
      </c>
      <c r="L6" s="17"/>
      <c r="M6" s="14"/>
      <c r="N6" s="16"/>
      <c r="O6" s="17"/>
      <c r="P6" s="14"/>
      <c r="Q6" s="14"/>
      <c r="R6" s="14"/>
    </row>
    <row r="7" spans="1:18" x14ac:dyDescent="0.25">
      <c r="A7" s="1" t="s">
        <v>675</v>
      </c>
      <c r="B7" s="2">
        <v>11.1</v>
      </c>
      <c r="D7" s="1" t="s">
        <v>1012</v>
      </c>
      <c r="E7" s="2">
        <v>6</v>
      </c>
      <c r="G7" s="1" t="s">
        <v>954</v>
      </c>
      <c r="H7" s="2">
        <v>9</v>
      </c>
      <c r="I7" s="2"/>
      <c r="J7" s="1" t="s">
        <v>1083</v>
      </c>
      <c r="K7" s="2">
        <v>15.299999999999999</v>
      </c>
      <c r="L7" s="17"/>
      <c r="M7" s="14"/>
      <c r="N7" s="16"/>
      <c r="O7" s="17"/>
      <c r="P7" s="14"/>
      <c r="Q7" s="14"/>
      <c r="R7" s="14"/>
    </row>
    <row r="8" spans="1:18" x14ac:dyDescent="0.25">
      <c r="A8" s="1" t="s">
        <v>909</v>
      </c>
      <c r="B8" s="2">
        <v>10.1</v>
      </c>
      <c r="D8" s="1" t="s">
        <v>1038</v>
      </c>
      <c r="E8" s="2">
        <v>5</v>
      </c>
      <c r="G8" s="1" t="s">
        <v>675</v>
      </c>
      <c r="H8" s="2">
        <v>6.2</v>
      </c>
      <c r="I8" s="2"/>
      <c r="J8" s="1" t="s">
        <v>675</v>
      </c>
      <c r="K8" s="2">
        <v>9.2999999999999989</v>
      </c>
      <c r="L8" s="17"/>
      <c r="M8" s="14"/>
      <c r="N8" s="16"/>
      <c r="O8" s="17"/>
      <c r="P8" s="14"/>
      <c r="Q8" s="14"/>
      <c r="R8" s="14"/>
    </row>
    <row r="9" spans="1:18" x14ac:dyDescent="0.25">
      <c r="A9" s="1" t="s">
        <v>947</v>
      </c>
      <c r="B9" s="2">
        <v>8.3000000000000007</v>
      </c>
      <c r="D9" s="1" t="s">
        <v>1025</v>
      </c>
      <c r="E9" s="2">
        <v>5</v>
      </c>
      <c r="G9" s="1" t="s">
        <v>1072</v>
      </c>
      <c r="H9" s="2">
        <v>6.1</v>
      </c>
      <c r="I9" s="2"/>
      <c r="J9" s="1" t="s">
        <v>954</v>
      </c>
      <c r="K9" s="2">
        <v>9.1999999999999993</v>
      </c>
      <c r="L9" s="17"/>
      <c r="M9" s="14"/>
      <c r="N9" s="16"/>
      <c r="O9" s="17"/>
      <c r="P9" s="14"/>
      <c r="Q9" s="14"/>
      <c r="R9" s="14"/>
    </row>
    <row r="10" spans="1:18" x14ac:dyDescent="0.25">
      <c r="A10" s="1" t="s">
        <v>532</v>
      </c>
      <c r="B10" s="2">
        <v>8</v>
      </c>
      <c r="D10" s="1" t="s">
        <v>499</v>
      </c>
      <c r="E10" s="2">
        <v>5</v>
      </c>
      <c r="G10" s="1" t="s">
        <v>577</v>
      </c>
      <c r="H10" s="2">
        <v>3.1</v>
      </c>
      <c r="I10" s="2"/>
      <c r="J10" s="1" t="s">
        <v>1087</v>
      </c>
      <c r="K10" s="2">
        <v>6</v>
      </c>
      <c r="L10" s="17"/>
      <c r="M10" s="14"/>
      <c r="N10" s="16"/>
      <c r="O10" s="17"/>
      <c r="P10" s="14"/>
      <c r="Q10" s="14"/>
      <c r="R10" s="14"/>
    </row>
    <row r="11" spans="1:18" x14ac:dyDescent="0.25">
      <c r="A11" s="1" t="s">
        <v>954</v>
      </c>
      <c r="B11" s="2">
        <v>5</v>
      </c>
      <c r="D11" s="1" t="s">
        <v>1006</v>
      </c>
      <c r="E11" s="2">
        <v>5</v>
      </c>
      <c r="G11" s="1" t="s">
        <v>534</v>
      </c>
      <c r="H11" s="2">
        <v>3.1</v>
      </c>
      <c r="I11" s="2"/>
      <c r="J11" s="1" t="s">
        <v>842</v>
      </c>
      <c r="K11" s="2">
        <v>3.2</v>
      </c>
      <c r="L11" s="17"/>
      <c r="M11" s="14"/>
      <c r="N11" s="16"/>
      <c r="O11" s="17"/>
      <c r="P11" s="14"/>
      <c r="Q11" s="14"/>
      <c r="R11" s="14"/>
    </row>
    <row r="12" spans="1:18" x14ac:dyDescent="0.25">
      <c r="A12" s="1" t="s">
        <v>956</v>
      </c>
      <c r="B12" s="2">
        <v>3.1</v>
      </c>
      <c r="D12" s="1" t="s">
        <v>1034</v>
      </c>
      <c r="E12" s="2">
        <v>5</v>
      </c>
      <c r="G12" s="1" t="s">
        <v>564</v>
      </c>
      <c r="H12" s="2">
        <v>3.1</v>
      </c>
      <c r="I12" s="2"/>
      <c r="J12" s="1" t="s">
        <v>1085</v>
      </c>
      <c r="K12" s="2">
        <v>0.1</v>
      </c>
      <c r="L12" s="17"/>
      <c r="M12" s="14"/>
      <c r="N12" s="14"/>
      <c r="O12" s="14"/>
      <c r="P12" s="14"/>
      <c r="Q12" s="14"/>
      <c r="R12" s="14"/>
    </row>
    <row r="13" spans="1:18" x14ac:dyDescent="0.25">
      <c r="A13" s="1" t="s">
        <v>933</v>
      </c>
      <c r="B13" s="2">
        <v>3</v>
      </c>
      <c r="D13" s="1" t="s">
        <v>1004</v>
      </c>
      <c r="E13" s="2">
        <v>5</v>
      </c>
      <c r="G13" s="1" t="s">
        <v>545</v>
      </c>
      <c r="H13" s="2">
        <v>3.1</v>
      </c>
      <c r="I13" s="2"/>
      <c r="J13" s="1" t="s">
        <v>1081</v>
      </c>
      <c r="K13" s="2">
        <v>0.1</v>
      </c>
      <c r="L13" s="17"/>
      <c r="M13" s="14"/>
      <c r="N13" s="14"/>
      <c r="O13" s="14"/>
      <c r="P13" s="14"/>
      <c r="Q13" s="14"/>
      <c r="R13" s="14"/>
    </row>
    <row r="14" spans="1:18" x14ac:dyDescent="0.25">
      <c r="A14" s="1" t="s">
        <v>937</v>
      </c>
      <c r="B14" s="2">
        <v>3</v>
      </c>
      <c r="D14" s="1" t="s">
        <v>1023</v>
      </c>
      <c r="E14" s="2">
        <v>5</v>
      </c>
      <c r="G14" s="1" t="s">
        <v>575</v>
      </c>
      <c r="H14" s="2">
        <v>3</v>
      </c>
      <c r="I14" s="2"/>
      <c r="J14" s="1" t="s">
        <v>63</v>
      </c>
      <c r="K14" s="2">
        <v>118.6</v>
      </c>
      <c r="L14" s="17"/>
      <c r="M14" s="14"/>
      <c r="N14" s="14"/>
      <c r="O14" s="14"/>
      <c r="P14" s="14"/>
      <c r="Q14" s="14"/>
      <c r="R14" s="14"/>
    </row>
    <row r="15" spans="1:18" x14ac:dyDescent="0.25">
      <c r="A15" s="1" t="s">
        <v>957</v>
      </c>
      <c r="B15" s="2">
        <v>3</v>
      </c>
      <c r="D15" s="1" t="s">
        <v>1017</v>
      </c>
      <c r="E15" s="2">
        <v>5</v>
      </c>
      <c r="F15" s="2"/>
      <c r="G15" s="1" t="s">
        <v>1062</v>
      </c>
      <c r="H15" s="2">
        <v>3</v>
      </c>
      <c r="I15" s="2"/>
      <c r="J15" s="14"/>
      <c r="K15" s="16"/>
      <c r="L15" s="17"/>
      <c r="M15" s="14"/>
      <c r="N15" s="14"/>
      <c r="O15" s="14"/>
      <c r="P15" s="14"/>
      <c r="Q15" s="14"/>
      <c r="R15" s="14"/>
    </row>
    <row r="16" spans="1:18" x14ac:dyDescent="0.25">
      <c r="A16" s="1" t="s">
        <v>951</v>
      </c>
      <c r="B16" s="2">
        <v>0.1</v>
      </c>
      <c r="D16" s="1" t="s">
        <v>1010</v>
      </c>
      <c r="E16" s="2">
        <v>3</v>
      </c>
      <c r="F16" s="2"/>
      <c r="G16" s="1" t="s">
        <v>580</v>
      </c>
      <c r="H16" s="2">
        <v>3</v>
      </c>
      <c r="I16" s="2"/>
      <c r="J16" s="14"/>
      <c r="K16" s="16"/>
      <c r="L16" s="17"/>
      <c r="M16" s="14"/>
      <c r="N16" s="14"/>
      <c r="O16" s="14"/>
      <c r="P16" s="14"/>
      <c r="Q16" s="14"/>
      <c r="R16" s="14"/>
    </row>
    <row r="17" spans="1:18" x14ac:dyDescent="0.25">
      <c r="A17" s="1" t="s">
        <v>945</v>
      </c>
      <c r="B17" s="2">
        <v>0.1</v>
      </c>
      <c r="D17" s="1" t="s">
        <v>1042</v>
      </c>
      <c r="E17" s="2">
        <v>3</v>
      </c>
      <c r="F17" s="2"/>
      <c r="G17" s="1" t="s">
        <v>1052</v>
      </c>
      <c r="H17" s="2">
        <v>3</v>
      </c>
      <c r="I17" s="2"/>
      <c r="J17" s="14"/>
      <c r="K17" s="16"/>
      <c r="L17" s="17"/>
      <c r="M17" s="14"/>
      <c r="N17" s="14"/>
      <c r="O17" s="14"/>
      <c r="P17" s="14"/>
      <c r="Q17" s="14"/>
      <c r="R17" s="14"/>
    </row>
    <row r="18" spans="1:18" x14ac:dyDescent="0.25">
      <c r="A18" s="1" t="s">
        <v>943</v>
      </c>
      <c r="B18" s="2">
        <v>0.1</v>
      </c>
      <c r="D18" s="1" t="s">
        <v>502</v>
      </c>
      <c r="E18" s="2">
        <v>3</v>
      </c>
      <c r="F18" s="2"/>
      <c r="G18" s="1" t="s">
        <v>571</v>
      </c>
      <c r="H18" s="2">
        <v>3</v>
      </c>
      <c r="I18" s="2"/>
      <c r="J18" s="14"/>
      <c r="K18" s="16"/>
      <c r="L18" s="17"/>
      <c r="M18" s="14"/>
      <c r="N18" s="14"/>
      <c r="O18" s="14"/>
      <c r="P18" s="14"/>
      <c r="Q18" s="14"/>
      <c r="R18" s="14"/>
    </row>
    <row r="19" spans="1:18" x14ac:dyDescent="0.25">
      <c r="A19" s="1" t="s">
        <v>63</v>
      </c>
      <c r="B19" s="2">
        <v>179.79999999999998</v>
      </c>
      <c r="D19" s="1" t="s">
        <v>422</v>
      </c>
      <c r="E19" s="2">
        <v>3</v>
      </c>
      <c r="F19" s="2"/>
      <c r="G19" s="1" t="s">
        <v>528</v>
      </c>
      <c r="H19" s="2">
        <v>0.30000000000000004</v>
      </c>
      <c r="I19" s="2"/>
      <c r="J19" s="14"/>
      <c r="K19" s="14"/>
      <c r="L19" s="14"/>
      <c r="M19" s="14"/>
      <c r="N19" s="14"/>
      <c r="O19" s="14"/>
      <c r="P19" s="14"/>
      <c r="Q19" s="14"/>
      <c r="R19" s="14"/>
    </row>
    <row r="20" spans="1:18" x14ac:dyDescent="0.25">
      <c r="D20" s="1" t="s">
        <v>1008</v>
      </c>
      <c r="E20" s="2">
        <v>3</v>
      </c>
      <c r="G20" s="1" t="s">
        <v>523</v>
      </c>
      <c r="H20" s="2">
        <v>0.2</v>
      </c>
      <c r="J20" s="14"/>
      <c r="K20" s="14"/>
      <c r="L20" s="14"/>
      <c r="M20" s="14"/>
      <c r="N20" s="14"/>
      <c r="O20" s="14"/>
      <c r="P20" s="14"/>
      <c r="Q20" s="14"/>
      <c r="R20" s="14"/>
    </row>
    <row r="21" spans="1:18" x14ac:dyDescent="0.25">
      <c r="D21" s="1" t="s">
        <v>999</v>
      </c>
      <c r="E21" s="2">
        <v>3</v>
      </c>
      <c r="G21" s="1" t="s">
        <v>510</v>
      </c>
      <c r="H21" s="2">
        <v>0.2</v>
      </c>
      <c r="J21" s="14"/>
      <c r="K21" s="14"/>
      <c r="L21" s="14"/>
      <c r="M21" s="14"/>
      <c r="N21" s="14"/>
      <c r="O21" s="14"/>
      <c r="P21" s="14"/>
      <c r="Q21" s="14"/>
      <c r="R21" s="14"/>
    </row>
    <row r="22" spans="1:18" x14ac:dyDescent="0.25">
      <c r="D22" s="1" t="s">
        <v>1030</v>
      </c>
      <c r="E22" s="2">
        <v>3</v>
      </c>
      <c r="G22" s="1" t="s">
        <v>1071</v>
      </c>
      <c r="H22" s="2">
        <v>0.1</v>
      </c>
      <c r="J22" s="14"/>
      <c r="K22" s="14"/>
      <c r="L22" s="14"/>
      <c r="M22" s="14"/>
      <c r="N22" s="14"/>
      <c r="O22" s="14"/>
      <c r="P22" s="14"/>
      <c r="Q22" s="14"/>
      <c r="R22" s="14"/>
    </row>
    <row r="23" spans="1:18" x14ac:dyDescent="0.25">
      <c r="D23" s="1" t="s">
        <v>1007</v>
      </c>
      <c r="E23" s="2">
        <v>3</v>
      </c>
      <c r="G23" s="1" t="s">
        <v>1500</v>
      </c>
      <c r="H23" s="2">
        <v>0.1</v>
      </c>
      <c r="J23" s="14"/>
      <c r="K23" s="14"/>
      <c r="L23" s="14"/>
      <c r="M23" s="14"/>
      <c r="N23" s="14"/>
      <c r="O23" s="14"/>
      <c r="P23" s="14"/>
      <c r="Q23" s="14"/>
      <c r="R23" s="14"/>
    </row>
    <row r="24" spans="1:18" x14ac:dyDescent="0.25">
      <c r="D24" s="1" t="s">
        <v>1011</v>
      </c>
      <c r="E24" s="2">
        <v>3</v>
      </c>
      <c r="G24" s="1" t="s">
        <v>70</v>
      </c>
      <c r="H24" s="2">
        <v>0.1</v>
      </c>
      <c r="J24" s="14"/>
      <c r="K24" s="14"/>
      <c r="L24" s="14"/>
      <c r="M24" s="14"/>
      <c r="N24" s="14"/>
      <c r="O24" s="14"/>
      <c r="P24" s="14"/>
      <c r="Q24" s="14"/>
      <c r="R24" s="14"/>
    </row>
    <row r="25" spans="1:18" x14ac:dyDescent="0.25">
      <c r="D25" s="1" t="s">
        <v>1020</v>
      </c>
      <c r="E25" s="2">
        <v>3</v>
      </c>
      <c r="G25" s="1" t="s">
        <v>551</v>
      </c>
      <c r="H25" s="2">
        <v>0.1</v>
      </c>
      <c r="J25" s="14"/>
      <c r="K25" s="14"/>
      <c r="L25" s="14"/>
      <c r="M25" s="14"/>
      <c r="N25" s="14"/>
      <c r="O25" s="14"/>
      <c r="P25" s="14"/>
      <c r="Q25" s="14"/>
      <c r="R25" s="14"/>
    </row>
    <row r="26" spans="1:18" x14ac:dyDescent="0.25">
      <c r="D26" s="1" t="s">
        <v>1014</v>
      </c>
      <c r="E26" s="2">
        <v>3</v>
      </c>
      <c r="G26" s="1" t="s">
        <v>518</v>
      </c>
      <c r="H26" s="2">
        <v>0.1</v>
      </c>
      <c r="J26" s="14"/>
      <c r="K26" s="14"/>
      <c r="L26" s="14"/>
      <c r="M26" s="14"/>
      <c r="N26" s="14"/>
      <c r="O26" s="14"/>
      <c r="P26" s="14"/>
      <c r="Q26" s="14"/>
      <c r="R26" s="14"/>
    </row>
    <row r="27" spans="1:18" x14ac:dyDescent="0.25">
      <c r="D27" s="1" t="s">
        <v>481</v>
      </c>
      <c r="E27" s="2">
        <v>3</v>
      </c>
      <c r="G27" s="1" t="s">
        <v>553</v>
      </c>
      <c r="H27" s="2">
        <v>0.1</v>
      </c>
      <c r="J27" s="14"/>
      <c r="K27" s="14"/>
      <c r="L27" s="14"/>
      <c r="M27" s="14"/>
      <c r="N27" s="14"/>
      <c r="O27" s="14"/>
      <c r="P27" s="14"/>
      <c r="Q27" s="14"/>
      <c r="R27" s="14"/>
    </row>
    <row r="28" spans="1:18" x14ac:dyDescent="0.25">
      <c r="D28" s="1" t="s">
        <v>1018</v>
      </c>
      <c r="E28" s="2">
        <v>3</v>
      </c>
      <c r="G28" s="1" t="s">
        <v>559</v>
      </c>
      <c r="H28" s="2">
        <v>0.1</v>
      </c>
      <c r="J28" s="14"/>
      <c r="K28" s="14"/>
      <c r="L28" s="14"/>
      <c r="M28" s="14"/>
      <c r="N28" s="14"/>
      <c r="O28" s="14"/>
      <c r="P28" s="14"/>
      <c r="Q28" s="14"/>
      <c r="R28" s="14"/>
    </row>
    <row r="29" spans="1:18" x14ac:dyDescent="0.25">
      <c r="D29" s="1" t="s">
        <v>487</v>
      </c>
      <c r="E29" s="2">
        <v>3</v>
      </c>
      <c r="G29" s="1" t="s">
        <v>556</v>
      </c>
      <c r="H29" s="2">
        <v>0.1</v>
      </c>
      <c r="J29" s="14"/>
      <c r="K29" s="14"/>
      <c r="L29" s="14"/>
      <c r="M29" s="14"/>
      <c r="N29" s="14"/>
      <c r="O29" s="14"/>
      <c r="P29" s="14"/>
      <c r="Q29" s="14"/>
      <c r="R29" s="14"/>
    </row>
    <row r="30" spans="1:18" x14ac:dyDescent="0.25">
      <c r="D30" s="1" t="s">
        <v>1501</v>
      </c>
      <c r="E30" s="2">
        <v>0.1</v>
      </c>
      <c r="G30" s="1" t="s">
        <v>1051</v>
      </c>
      <c r="H30" s="2">
        <v>0.1</v>
      </c>
      <c r="J30" s="14"/>
      <c r="K30" s="14"/>
      <c r="L30" s="14"/>
      <c r="M30" s="14"/>
      <c r="N30" s="14"/>
      <c r="O30" s="14"/>
      <c r="P30" s="14"/>
      <c r="Q30" s="14"/>
      <c r="R30" s="14"/>
    </row>
    <row r="31" spans="1:18" x14ac:dyDescent="0.25">
      <c r="D31" s="1" t="s">
        <v>463</v>
      </c>
      <c r="E31" s="2">
        <v>0.1</v>
      </c>
      <c r="G31" s="1" t="s">
        <v>63</v>
      </c>
      <c r="H31" s="2">
        <v>131.99999999999997</v>
      </c>
      <c r="J31" s="14"/>
      <c r="K31" s="14"/>
      <c r="L31" s="14"/>
      <c r="M31" s="14"/>
      <c r="N31" s="14"/>
      <c r="O31" s="14"/>
      <c r="P31" s="14"/>
      <c r="Q31" s="14"/>
      <c r="R31" s="14"/>
    </row>
    <row r="32" spans="1:18" x14ac:dyDescent="0.25">
      <c r="D32" s="1" t="s">
        <v>1045</v>
      </c>
      <c r="E32" s="2">
        <v>0.1</v>
      </c>
      <c r="G32" s="1"/>
      <c r="H32" s="2"/>
      <c r="J32" s="14"/>
      <c r="K32" s="14"/>
      <c r="L32" s="14"/>
      <c r="M32" s="14"/>
      <c r="N32" s="14"/>
      <c r="O32" s="14"/>
      <c r="P32" s="14"/>
      <c r="Q32" s="14"/>
      <c r="R32" s="14"/>
    </row>
    <row r="33" spans="1:18" x14ac:dyDescent="0.25">
      <c r="D33" s="1" t="s">
        <v>70</v>
      </c>
      <c r="E33" s="2">
        <v>0.1</v>
      </c>
      <c r="G33" s="1"/>
      <c r="H33" s="2"/>
      <c r="J33" s="14"/>
      <c r="K33" s="14"/>
      <c r="L33" s="14"/>
      <c r="M33" s="14"/>
      <c r="N33" s="14"/>
      <c r="O33" s="14"/>
      <c r="P33" s="14"/>
      <c r="Q33" s="14"/>
      <c r="R33" s="14"/>
    </row>
    <row r="34" spans="1:18" x14ac:dyDescent="0.25">
      <c r="D34" s="1" t="s">
        <v>962</v>
      </c>
      <c r="E34" s="2">
        <v>0.1</v>
      </c>
      <c r="G34" s="1"/>
      <c r="H34" s="2"/>
      <c r="J34" s="14"/>
      <c r="K34" s="14"/>
      <c r="L34" s="14"/>
      <c r="M34" s="14"/>
      <c r="N34" s="14"/>
      <c r="O34" s="14"/>
      <c r="P34" s="14"/>
      <c r="Q34" s="14"/>
      <c r="R34" s="14"/>
    </row>
    <row r="35" spans="1:18" x14ac:dyDescent="0.25">
      <c r="D35" s="1" t="s">
        <v>490</v>
      </c>
      <c r="E35" s="2">
        <v>0.1</v>
      </c>
      <c r="G35" s="1"/>
      <c r="H35" s="2"/>
      <c r="J35" s="14"/>
      <c r="K35" s="14"/>
      <c r="L35" s="14"/>
      <c r="M35" s="14"/>
      <c r="N35" s="14"/>
      <c r="O35" s="14"/>
      <c r="P35" s="14"/>
      <c r="Q35" s="14"/>
      <c r="R35" s="14"/>
    </row>
    <row r="36" spans="1:18" x14ac:dyDescent="0.25">
      <c r="D36" s="1" t="s">
        <v>63</v>
      </c>
      <c r="E36" s="2">
        <v>148.1</v>
      </c>
      <c r="G36" s="1"/>
      <c r="H36" s="2"/>
      <c r="J36" s="14"/>
      <c r="K36" s="14"/>
      <c r="L36" s="14"/>
      <c r="M36" s="14"/>
      <c r="N36" s="14"/>
      <c r="O36" s="14"/>
      <c r="P36" s="14"/>
      <c r="Q36" s="14"/>
      <c r="R36" s="14"/>
    </row>
    <row r="37" spans="1:18" x14ac:dyDescent="0.25">
      <c r="D37" s="1"/>
      <c r="E37" s="2"/>
      <c r="G37" s="1"/>
      <c r="H37" s="2"/>
      <c r="J37" s="14"/>
      <c r="K37" s="14"/>
      <c r="L37" s="14"/>
      <c r="M37" s="14"/>
      <c r="N37" s="14"/>
      <c r="O37" s="14"/>
      <c r="P37" s="14"/>
      <c r="Q37" s="14"/>
      <c r="R37" s="14"/>
    </row>
    <row r="38" spans="1:18" x14ac:dyDescent="0.25">
      <c r="D38" s="1"/>
      <c r="E38" s="2"/>
      <c r="G38" s="1"/>
      <c r="H38" s="2"/>
      <c r="J38" s="14"/>
      <c r="K38" s="14"/>
      <c r="L38" s="14"/>
      <c r="M38" s="14"/>
      <c r="N38" s="14"/>
      <c r="O38" s="14"/>
      <c r="P38" s="14"/>
      <c r="Q38" s="14"/>
      <c r="R38" s="14"/>
    </row>
    <row r="39" spans="1:18" x14ac:dyDescent="0.25">
      <c r="D39" s="1"/>
      <c r="E39" s="2"/>
      <c r="G39" s="1"/>
      <c r="H39" s="2"/>
      <c r="J39" s="14"/>
      <c r="K39" s="14"/>
      <c r="L39" s="14"/>
      <c r="M39" s="14"/>
      <c r="N39" s="14"/>
      <c r="O39" s="14"/>
      <c r="P39" s="14"/>
      <c r="Q39" s="14"/>
      <c r="R39" s="14"/>
    </row>
    <row r="40" spans="1:18" x14ac:dyDescent="0.25">
      <c r="D40" s="1"/>
      <c r="E40" s="2"/>
      <c r="G40" s="1"/>
      <c r="H40" s="2"/>
      <c r="J40" s="14"/>
      <c r="K40" s="14"/>
      <c r="L40" s="14"/>
      <c r="M40" s="14"/>
      <c r="N40" s="14"/>
      <c r="O40" s="14"/>
      <c r="P40" s="14"/>
      <c r="Q40" s="14"/>
      <c r="R40" s="14"/>
    </row>
    <row r="41" spans="1:18" x14ac:dyDescent="0.25">
      <c r="D41" s="1"/>
      <c r="E41" s="2"/>
      <c r="G41" s="1"/>
      <c r="H41" s="2"/>
      <c r="J41" s="14"/>
      <c r="K41" s="14"/>
      <c r="L41" s="14"/>
      <c r="M41" s="14"/>
      <c r="N41" s="14"/>
      <c r="O41" s="14"/>
      <c r="P41" s="14"/>
      <c r="Q41" s="14"/>
      <c r="R41" s="14"/>
    </row>
    <row r="42" spans="1:18" x14ac:dyDescent="0.25">
      <c r="D42" s="1"/>
      <c r="E42" s="2"/>
      <c r="G42" s="1"/>
      <c r="H42" s="2"/>
      <c r="J42" s="14"/>
      <c r="K42" s="14"/>
      <c r="L42" s="14"/>
      <c r="M42" s="14"/>
      <c r="N42" s="14"/>
      <c r="O42" s="14"/>
      <c r="P42" s="14"/>
      <c r="Q42" s="14"/>
      <c r="R42" s="14"/>
    </row>
    <row r="43" spans="1:18" x14ac:dyDescent="0.25">
      <c r="D43" s="1"/>
      <c r="E43" s="2"/>
      <c r="G43" s="1"/>
      <c r="H43" s="2"/>
      <c r="J43" s="14"/>
      <c r="K43" s="14"/>
      <c r="L43" s="14"/>
      <c r="M43" s="14"/>
      <c r="N43" s="14"/>
      <c r="O43" s="14"/>
      <c r="P43" s="14"/>
      <c r="Q43" s="14"/>
      <c r="R43" s="14"/>
    </row>
    <row r="44" spans="1:18" x14ac:dyDescent="0.25">
      <c r="D44" s="1"/>
      <c r="E44" s="2"/>
      <c r="G44" s="1"/>
      <c r="H44" s="2"/>
      <c r="J44" s="14"/>
      <c r="K44" s="14"/>
      <c r="L44" s="14"/>
      <c r="M44" s="14"/>
      <c r="N44" s="14"/>
      <c r="O44" s="14"/>
      <c r="P44" s="14"/>
      <c r="Q44" s="14"/>
      <c r="R44" s="14"/>
    </row>
    <row r="45" spans="1:18" x14ac:dyDescent="0.25">
      <c r="D45" s="1"/>
      <c r="E45" s="2"/>
      <c r="G45" s="1"/>
      <c r="H45" s="2"/>
      <c r="J45" s="14"/>
      <c r="K45" s="14"/>
      <c r="L45" s="14"/>
      <c r="M45" s="14"/>
      <c r="N45" s="14"/>
      <c r="O45" s="14"/>
      <c r="P45" s="14"/>
      <c r="Q45" s="14"/>
      <c r="R45" s="14"/>
    </row>
    <row r="46" spans="1:18" x14ac:dyDescent="0.25">
      <c r="D46" s="1"/>
      <c r="E46" s="2"/>
      <c r="J46" s="14"/>
      <c r="K46" s="14"/>
      <c r="L46" s="14"/>
      <c r="M46" s="14"/>
      <c r="N46" s="14"/>
      <c r="O46" s="14"/>
      <c r="P46" s="14"/>
      <c r="Q46" s="14"/>
      <c r="R46" s="14"/>
    </row>
    <row r="48" spans="1:18" x14ac:dyDescent="0.25">
      <c r="A48" s="11" t="s">
        <v>61</v>
      </c>
      <c r="B48" t="s">
        <v>270</v>
      </c>
      <c r="D48" s="11" t="s">
        <v>274</v>
      </c>
      <c r="E48" t="s">
        <v>270</v>
      </c>
      <c r="G48" s="11" t="s">
        <v>197</v>
      </c>
      <c r="H48" t="s">
        <v>270</v>
      </c>
      <c r="J48" s="12" t="s">
        <v>200</v>
      </c>
      <c r="K48" t="s">
        <v>270</v>
      </c>
    </row>
    <row r="49" spans="1:11" x14ac:dyDescent="0.25">
      <c r="A49" s="1" t="s">
        <v>537</v>
      </c>
      <c r="B49" s="2">
        <v>35</v>
      </c>
      <c r="D49" s="1" t="s">
        <v>1139</v>
      </c>
      <c r="E49" s="2">
        <v>21.5</v>
      </c>
      <c r="G49" s="1" t="s">
        <v>70</v>
      </c>
      <c r="H49" s="2">
        <v>27</v>
      </c>
      <c r="J49" s="13" t="s">
        <v>1280</v>
      </c>
      <c r="K49" s="2">
        <v>6</v>
      </c>
    </row>
    <row r="50" spans="1:11" x14ac:dyDescent="0.25">
      <c r="A50" s="1" t="s">
        <v>70</v>
      </c>
      <c r="B50" s="2">
        <v>32</v>
      </c>
      <c r="D50" s="1" t="s">
        <v>1136</v>
      </c>
      <c r="E50" s="2">
        <v>20.399999999999999</v>
      </c>
      <c r="G50" s="1" t="s">
        <v>537</v>
      </c>
      <c r="H50" s="2">
        <v>15</v>
      </c>
      <c r="J50" s="13" t="s">
        <v>1082</v>
      </c>
      <c r="K50" s="2">
        <v>6</v>
      </c>
    </row>
    <row r="51" spans="1:11" x14ac:dyDescent="0.25">
      <c r="A51" s="1" t="s">
        <v>675</v>
      </c>
      <c r="B51" s="2">
        <v>18</v>
      </c>
      <c r="D51" s="1" t="s">
        <v>1133</v>
      </c>
      <c r="E51" s="2">
        <v>17.5</v>
      </c>
      <c r="G51" s="1" t="s">
        <v>707</v>
      </c>
      <c r="H51" s="2">
        <v>15</v>
      </c>
      <c r="J51" s="13" t="s">
        <v>1139</v>
      </c>
      <c r="K51" s="2">
        <v>3.2</v>
      </c>
    </row>
    <row r="52" spans="1:11" x14ac:dyDescent="0.25">
      <c r="A52" s="1" t="s">
        <v>1096</v>
      </c>
      <c r="B52" s="2">
        <v>8</v>
      </c>
      <c r="D52" s="1" t="s">
        <v>1151</v>
      </c>
      <c r="E52" s="2">
        <v>9</v>
      </c>
      <c r="G52" s="1" t="s">
        <v>698</v>
      </c>
      <c r="H52" s="2">
        <v>9</v>
      </c>
      <c r="J52" s="13" t="s">
        <v>1298</v>
      </c>
      <c r="K52" s="2">
        <v>3.1</v>
      </c>
    </row>
    <row r="53" spans="1:11" x14ac:dyDescent="0.25">
      <c r="A53" s="1" t="s">
        <v>682</v>
      </c>
      <c r="B53" s="2">
        <v>6</v>
      </c>
      <c r="D53" s="1" t="s">
        <v>62</v>
      </c>
      <c r="E53" s="2">
        <v>5</v>
      </c>
      <c r="G53" s="1" t="s">
        <v>1190</v>
      </c>
      <c r="H53" s="2">
        <v>9</v>
      </c>
      <c r="J53" s="13" t="s">
        <v>1263</v>
      </c>
      <c r="K53" s="2">
        <v>3.1</v>
      </c>
    </row>
    <row r="54" spans="1:11" x14ac:dyDescent="0.25">
      <c r="A54" s="1" t="s">
        <v>422</v>
      </c>
      <c r="B54" s="2">
        <v>3</v>
      </c>
      <c r="D54" s="1" t="s">
        <v>1160</v>
      </c>
      <c r="E54" s="2">
        <v>3.1</v>
      </c>
      <c r="G54" s="1" t="s">
        <v>714</v>
      </c>
      <c r="H54" s="2">
        <v>9</v>
      </c>
      <c r="J54" s="13" t="s">
        <v>768</v>
      </c>
      <c r="K54" s="2">
        <v>3.1</v>
      </c>
    </row>
    <row r="55" spans="1:11" x14ac:dyDescent="0.25">
      <c r="A55" s="1" t="s">
        <v>63</v>
      </c>
      <c r="B55" s="2">
        <v>102</v>
      </c>
      <c r="D55" s="1" t="s">
        <v>1154</v>
      </c>
      <c r="E55" s="2">
        <v>3</v>
      </c>
      <c r="G55" s="1" t="s">
        <v>463</v>
      </c>
      <c r="H55" s="2">
        <v>6</v>
      </c>
      <c r="J55" s="13" t="s">
        <v>775</v>
      </c>
      <c r="K55" s="2">
        <v>3.1</v>
      </c>
    </row>
    <row r="56" spans="1:11" x14ac:dyDescent="0.25">
      <c r="D56" s="1" t="s">
        <v>63</v>
      </c>
      <c r="E56" s="2">
        <v>79.5</v>
      </c>
      <c r="G56" s="1" t="s">
        <v>745</v>
      </c>
      <c r="H56" s="2">
        <v>6</v>
      </c>
      <c r="J56" s="13" t="s">
        <v>1282</v>
      </c>
      <c r="K56" s="2">
        <v>3</v>
      </c>
    </row>
    <row r="57" spans="1:11" x14ac:dyDescent="0.25">
      <c r="G57" s="1" t="s">
        <v>675</v>
      </c>
      <c r="H57" s="2">
        <v>6</v>
      </c>
      <c r="J57" s="13" t="s">
        <v>1300</v>
      </c>
      <c r="K57" s="2">
        <v>3</v>
      </c>
    </row>
    <row r="58" spans="1:11" x14ac:dyDescent="0.25">
      <c r="G58" s="1" t="s">
        <v>1196</v>
      </c>
      <c r="H58" s="2">
        <v>6</v>
      </c>
      <c r="J58" s="13" t="s">
        <v>537</v>
      </c>
      <c r="K58" s="2">
        <v>3</v>
      </c>
    </row>
    <row r="59" spans="1:11" x14ac:dyDescent="0.25">
      <c r="G59" s="1" t="s">
        <v>1192</v>
      </c>
      <c r="H59" s="2">
        <v>6</v>
      </c>
      <c r="J59" s="13" t="s">
        <v>765</v>
      </c>
      <c r="K59" s="2">
        <v>3</v>
      </c>
    </row>
    <row r="60" spans="1:11" x14ac:dyDescent="0.25">
      <c r="G60" s="1" t="s">
        <v>742</v>
      </c>
      <c r="H60" s="2">
        <v>3</v>
      </c>
      <c r="J60" s="13" t="s">
        <v>1261</v>
      </c>
      <c r="K60" s="2">
        <v>3</v>
      </c>
    </row>
    <row r="61" spans="1:11" x14ac:dyDescent="0.25">
      <c r="G61" s="1" t="s">
        <v>1193</v>
      </c>
      <c r="H61" s="2">
        <v>3</v>
      </c>
      <c r="J61" s="13" t="s">
        <v>777</v>
      </c>
      <c r="K61" s="2">
        <v>3</v>
      </c>
    </row>
    <row r="62" spans="1:11" x14ac:dyDescent="0.25">
      <c r="G62" s="1" t="s">
        <v>1194</v>
      </c>
      <c r="H62" s="2">
        <v>3</v>
      </c>
      <c r="J62" s="13" t="s">
        <v>1269</v>
      </c>
      <c r="K62" s="2">
        <v>0.1</v>
      </c>
    </row>
    <row r="63" spans="1:11" x14ac:dyDescent="0.25">
      <c r="G63" s="1" t="s">
        <v>62</v>
      </c>
      <c r="H63" s="2">
        <v>3</v>
      </c>
      <c r="J63" s="13" t="s">
        <v>1304</v>
      </c>
      <c r="K63" s="2">
        <v>0.1</v>
      </c>
    </row>
    <row r="64" spans="1:11" x14ac:dyDescent="0.25">
      <c r="G64" s="1" t="s">
        <v>728</v>
      </c>
      <c r="H64" s="2">
        <v>3</v>
      </c>
      <c r="J64" s="13" t="s">
        <v>772</v>
      </c>
      <c r="K64" s="2">
        <v>0.1</v>
      </c>
    </row>
    <row r="65" spans="1:11" x14ac:dyDescent="0.25">
      <c r="G65" s="1" t="s">
        <v>719</v>
      </c>
      <c r="H65" s="2">
        <v>3</v>
      </c>
      <c r="J65" s="13" t="s">
        <v>780</v>
      </c>
      <c r="K65" s="2">
        <v>0.1</v>
      </c>
    </row>
    <row r="66" spans="1:11" x14ac:dyDescent="0.25">
      <c r="G66" s="1" t="s">
        <v>63</v>
      </c>
      <c r="H66" s="2">
        <v>132</v>
      </c>
      <c r="J66" s="13" t="s">
        <v>1275</v>
      </c>
      <c r="K66" s="2">
        <v>0.1</v>
      </c>
    </row>
    <row r="67" spans="1:11" x14ac:dyDescent="0.25">
      <c r="J67" s="13" t="s">
        <v>1294</v>
      </c>
      <c r="K67" s="2">
        <v>0.1</v>
      </c>
    </row>
    <row r="68" spans="1:11" x14ac:dyDescent="0.25">
      <c r="G68" s="1"/>
      <c r="H68" s="2"/>
      <c r="J68" s="13" t="s">
        <v>1289</v>
      </c>
      <c r="K68" s="2">
        <v>0.1</v>
      </c>
    </row>
    <row r="69" spans="1:11" x14ac:dyDescent="0.25">
      <c r="G69" s="1"/>
      <c r="H69" s="2"/>
      <c r="J69" s="13" t="s">
        <v>63</v>
      </c>
      <c r="K69" s="2">
        <v>46.300000000000011</v>
      </c>
    </row>
    <row r="70" spans="1:11" x14ac:dyDescent="0.25">
      <c r="G70" s="1"/>
      <c r="H70" s="2"/>
    </row>
    <row r="71" spans="1:11" x14ac:dyDescent="0.25">
      <c r="G71" s="1"/>
      <c r="H71" s="2"/>
    </row>
    <row r="72" spans="1:11" x14ac:dyDescent="0.25">
      <c r="G72" s="1"/>
      <c r="H72" s="2"/>
    </row>
    <row r="73" spans="1:11" x14ac:dyDescent="0.25">
      <c r="A73" s="11" t="s">
        <v>182</v>
      </c>
      <c r="B73" t="s">
        <v>270</v>
      </c>
      <c r="D73" s="11" t="s">
        <v>98</v>
      </c>
      <c r="E73" t="s">
        <v>270</v>
      </c>
      <c r="G73" s="1"/>
      <c r="H73" s="2"/>
    </row>
    <row r="74" spans="1:11" x14ac:dyDescent="0.25">
      <c r="A74" s="1" t="s">
        <v>70</v>
      </c>
      <c r="B74" s="2">
        <v>9.8999999999999968</v>
      </c>
      <c r="D74" s="1" t="s">
        <v>753</v>
      </c>
      <c r="E74" s="2">
        <v>18.799999999999997</v>
      </c>
      <c r="G74" s="1"/>
      <c r="H74" s="2"/>
    </row>
    <row r="75" spans="1:11" x14ac:dyDescent="0.25">
      <c r="A75" s="1" t="s">
        <v>537</v>
      </c>
      <c r="B75" s="2">
        <v>9.6999999999999975</v>
      </c>
      <c r="D75" s="1" t="s">
        <v>70</v>
      </c>
      <c r="E75" s="2">
        <v>18.699999999999996</v>
      </c>
      <c r="G75" s="1"/>
      <c r="H75" s="2"/>
    </row>
    <row r="76" spans="1:11" x14ac:dyDescent="0.25">
      <c r="A76" s="1" t="s">
        <v>794</v>
      </c>
      <c r="B76" s="2">
        <v>6.1999999999999993</v>
      </c>
      <c r="D76" s="1" t="s">
        <v>675</v>
      </c>
      <c r="E76" s="2">
        <v>15.599999999999998</v>
      </c>
      <c r="G76" s="1"/>
      <c r="H76" s="2"/>
    </row>
    <row r="77" spans="1:11" x14ac:dyDescent="0.25">
      <c r="A77" s="1" t="s">
        <v>842</v>
      </c>
      <c r="B77" s="2">
        <v>3.6000000000000005</v>
      </c>
      <c r="D77" s="1" t="s">
        <v>62</v>
      </c>
      <c r="E77" s="2">
        <v>3.2</v>
      </c>
      <c r="G77" s="1"/>
      <c r="H77" s="2"/>
    </row>
    <row r="78" spans="1:11" x14ac:dyDescent="0.25">
      <c r="A78" s="1" t="s">
        <v>1498</v>
      </c>
      <c r="B78" s="2">
        <v>0.1</v>
      </c>
      <c r="D78" s="1" t="s">
        <v>63</v>
      </c>
      <c r="E78" s="2">
        <v>56.299999999999983</v>
      </c>
      <c r="G78" s="1"/>
      <c r="H78" s="2"/>
    </row>
    <row r="79" spans="1:11" x14ac:dyDescent="0.25">
      <c r="A79" s="1" t="s">
        <v>63</v>
      </c>
      <c r="B79" s="2">
        <v>29.499999999999993</v>
      </c>
      <c r="G79" s="1"/>
      <c r="H79" s="2"/>
    </row>
    <row r="80" spans="1:11" x14ac:dyDescent="0.25">
      <c r="G80" s="1"/>
      <c r="H80" s="2"/>
    </row>
    <row r="81" spans="1:11" x14ac:dyDescent="0.25">
      <c r="G81" s="1"/>
      <c r="H81" s="2"/>
    </row>
    <row r="82" spans="1:11" x14ac:dyDescent="0.25">
      <c r="G82" s="1"/>
      <c r="H82" s="2"/>
    </row>
    <row r="83" spans="1:11" x14ac:dyDescent="0.25">
      <c r="G83" s="1"/>
    </row>
    <row r="84" spans="1:11" x14ac:dyDescent="0.25">
      <c r="A84" s="11" t="s">
        <v>205</v>
      </c>
      <c r="B84" t="s">
        <v>270</v>
      </c>
      <c r="D84" s="15" t="s">
        <v>199</v>
      </c>
      <c r="E84" t="s">
        <v>270</v>
      </c>
      <c r="G84" s="15" t="s">
        <v>383</v>
      </c>
      <c r="H84" t="s">
        <v>270</v>
      </c>
      <c r="J84" s="15" t="s">
        <v>388</v>
      </c>
      <c r="K84" t="s">
        <v>270</v>
      </c>
    </row>
    <row r="85" spans="1:11" x14ac:dyDescent="0.25">
      <c r="A85" s="1" t="s">
        <v>70</v>
      </c>
      <c r="B85" s="2">
        <v>15.1</v>
      </c>
      <c r="D85" s="1" t="s">
        <v>70</v>
      </c>
      <c r="E85" s="158">
        <v>1.4000000000000001</v>
      </c>
      <c r="G85" s="1" t="s">
        <v>70</v>
      </c>
      <c r="H85" s="2">
        <v>0.2</v>
      </c>
      <c r="J85" s="1" t="s">
        <v>70</v>
      </c>
      <c r="K85" s="2">
        <v>3.8000000000000003</v>
      </c>
    </row>
    <row r="86" spans="1:11" x14ac:dyDescent="0.25">
      <c r="A86" s="1" t="s">
        <v>62</v>
      </c>
      <c r="B86" s="2">
        <v>9.1</v>
      </c>
      <c r="D86" s="1" t="s">
        <v>537</v>
      </c>
      <c r="E86" s="2">
        <v>1.4000000000000001</v>
      </c>
      <c r="G86" s="1" t="s">
        <v>401</v>
      </c>
      <c r="H86" s="2">
        <v>0.1</v>
      </c>
      <c r="J86" s="1" t="s">
        <v>537</v>
      </c>
      <c r="K86" s="2">
        <v>3.5</v>
      </c>
    </row>
    <row r="87" spans="1:11" x14ac:dyDescent="0.25">
      <c r="A87" s="1" t="s">
        <v>1337</v>
      </c>
      <c r="B87" s="2">
        <v>3</v>
      </c>
      <c r="D87" s="1" t="s">
        <v>62</v>
      </c>
      <c r="E87" s="2">
        <v>0.7</v>
      </c>
      <c r="G87" s="1" t="s">
        <v>392</v>
      </c>
      <c r="H87" s="2">
        <v>0.1</v>
      </c>
      <c r="J87" s="1" t="s">
        <v>954</v>
      </c>
      <c r="K87" s="2">
        <v>3.1</v>
      </c>
    </row>
    <row r="88" spans="1:11" x14ac:dyDescent="0.25">
      <c r="A88" s="1" t="s">
        <v>1335</v>
      </c>
      <c r="B88" s="2">
        <v>3</v>
      </c>
      <c r="D88" s="1" t="s">
        <v>1442</v>
      </c>
      <c r="E88" s="2">
        <v>0.30000000000000004</v>
      </c>
      <c r="G88" s="1" t="s">
        <v>63</v>
      </c>
      <c r="H88" s="2">
        <v>0.4</v>
      </c>
      <c r="J88" s="1" t="s">
        <v>842</v>
      </c>
      <c r="K88" s="2">
        <v>0.4</v>
      </c>
    </row>
    <row r="89" spans="1:11" x14ac:dyDescent="0.25">
      <c r="A89" s="1" t="s">
        <v>63</v>
      </c>
      <c r="B89" s="2">
        <v>30.2</v>
      </c>
      <c r="D89" s="1" t="s">
        <v>1446</v>
      </c>
      <c r="E89" s="2">
        <v>0.2</v>
      </c>
      <c r="J89" s="1" t="s">
        <v>839</v>
      </c>
      <c r="K89" s="2">
        <v>0.2</v>
      </c>
    </row>
    <row r="90" spans="1:11" x14ac:dyDescent="0.25">
      <c r="D90" s="1" t="s">
        <v>1438</v>
      </c>
      <c r="E90" s="2">
        <v>0.1</v>
      </c>
      <c r="J90" s="1" t="s">
        <v>62</v>
      </c>
      <c r="K90" s="2">
        <v>0.2</v>
      </c>
    </row>
    <row r="91" spans="1:11" x14ac:dyDescent="0.25">
      <c r="D91" s="1" t="s">
        <v>1445</v>
      </c>
      <c r="E91" s="2">
        <v>0.1</v>
      </c>
      <c r="J91" s="1" t="s">
        <v>852</v>
      </c>
      <c r="K91" s="2">
        <v>0.1</v>
      </c>
    </row>
    <row r="92" spans="1:11" x14ac:dyDescent="0.25">
      <c r="D92" s="1" t="s">
        <v>63</v>
      </c>
      <c r="E92" s="2">
        <v>4.2</v>
      </c>
      <c r="J92" s="1" t="s">
        <v>847</v>
      </c>
      <c r="K92" s="2">
        <v>0.1</v>
      </c>
    </row>
    <row r="93" spans="1:11" x14ac:dyDescent="0.25">
      <c r="J93" s="1" t="s">
        <v>1382</v>
      </c>
      <c r="K93" s="2">
        <v>0.1</v>
      </c>
    </row>
    <row r="94" spans="1:11" x14ac:dyDescent="0.25">
      <c r="J94" s="1" t="s">
        <v>1393</v>
      </c>
      <c r="K94" s="2">
        <v>0.1</v>
      </c>
    </row>
    <row r="95" spans="1:11" x14ac:dyDescent="0.25">
      <c r="J95" s="1" t="s">
        <v>855</v>
      </c>
      <c r="K95" s="2">
        <v>0.1</v>
      </c>
    </row>
    <row r="96" spans="1:11" x14ac:dyDescent="0.25">
      <c r="J96" s="1" t="s">
        <v>835</v>
      </c>
      <c r="K96" s="2">
        <v>0.1</v>
      </c>
    </row>
    <row r="97" spans="1:11" x14ac:dyDescent="0.25">
      <c r="J97" s="1" t="s">
        <v>63</v>
      </c>
      <c r="K97" s="2">
        <v>11.799999999999997</v>
      </c>
    </row>
    <row r="103" spans="1:11" x14ac:dyDescent="0.25">
      <c r="A103" s="15" t="s">
        <v>206</v>
      </c>
      <c r="B103" s="157" t="s">
        <v>270</v>
      </c>
      <c r="D103" s="15" t="s">
        <v>279</v>
      </c>
      <c r="E103" t="s">
        <v>270</v>
      </c>
      <c r="G103" s="15" t="s">
        <v>207</v>
      </c>
      <c r="H103" t="s">
        <v>270</v>
      </c>
      <c r="J103" s="15" t="s">
        <v>97</v>
      </c>
      <c r="K103" t="s">
        <v>270</v>
      </c>
    </row>
    <row r="104" spans="1:11" x14ac:dyDescent="0.25">
      <c r="A104" s="1" t="s">
        <v>70</v>
      </c>
      <c r="B104" s="2">
        <v>0.2</v>
      </c>
      <c r="D104" s="1" t="s">
        <v>1467</v>
      </c>
      <c r="E104" s="2">
        <v>0.30000000000000004</v>
      </c>
      <c r="G104" s="1" t="s">
        <v>62</v>
      </c>
      <c r="H104" s="2">
        <v>0.4</v>
      </c>
      <c r="J104" s="1" t="s">
        <v>1455</v>
      </c>
      <c r="K104" s="2">
        <v>3.3000000000000003</v>
      </c>
    </row>
    <row r="105" spans="1:11" x14ac:dyDescent="0.25">
      <c r="A105" s="1" t="s">
        <v>1346</v>
      </c>
      <c r="B105" s="2">
        <v>0.1</v>
      </c>
      <c r="D105" s="1" t="s">
        <v>1470</v>
      </c>
      <c r="E105" s="2">
        <v>0.1</v>
      </c>
      <c r="G105" s="1" t="s">
        <v>900</v>
      </c>
      <c r="H105" s="2">
        <v>0.2</v>
      </c>
      <c r="J105" s="1" t="s">
        <v>753</v>
      </c>
      <c r="K105" s="2">
        <v>3.2</v>
      </c>
    </row>
    <row r="106" spans="1:11" x14ac:dyDescent="0.25">
      <c r="A106" s="1" t="s">
        <v>1348</v>
      </c>
      <c r="B106" s="2">
        <v>0.2</v>
      </c>
      <c r="D106" s="1" t="s">
        <v>62</v>
      </c>
      <c r="E106" s="2">
        <v>0.1</v>
      </c>
      <c r="G106" s="1" t="s">
        <v>1487</v>
      </c>
      <c r="H106" s="2">
        <v>0.1</v>
      </c>
      <c r="J106" s="1" t="s">
        <v>1462</v>
      </c>
      <c r="K106" s="2">
        <v>3</v>
      </c>
    </row>
    <row r="107" spans="1:11" x14ac:dyDescent="0.25">
      <c r="A107" s="1" t="s">
        <v>1349</v>
      </c>
      <c r="B107" s="2">
        <v>0.1</v>
      </c>
      <c r="D107" s="1" t="s">
        <v>892</v>
      </c>
      <c r="E107" s="2">
        <v>0.1</v>
      </c>
      <c r="G107" s="1" t="s">
        <v>896</v>
      </c>
      <c r="H107" s="2">
        <v>0.1</v>
      </c>
      <c r="J107" s="1" t="s">
        <v>70</v>
      </c>
      <c r="K107" s="2">
        <v>0.2</v>
      </c>
    </row>
    <row r="108" spans="1:11" x14ac:dyDescent="0.25">
      <c r="A108" s="1" t="s">
        <v>1352</v>
      </c>
      <c r="B108" s="2">
        <v>0.1</v>
      </c>
      <c r="D108" s="1" t="s">
        <v>1139</v>
      </c>
      <c r="E108" s="2">
        <v>0.1</v>
      </c>
      <c r="G108" s="1" t="s">
        <v>1481</v>
      </c>
      <c r="H108" s="2">
        <v>0.1</v>
      </c>
      <c r="J108" s="1" t="s">
        <v>1466</v>
      </c>
      <c r="K108" s="2">
        <v>0.1</v>
      </c>
    </row>
    <row r="109" spans="1:11" x14ac:dyDescent="0.25">
      <c r="A109" s="1" t="s">
        <v>1354</v>
      </c>
      <c r="B109" s="2">
        <v>0.1</v>
      </c>
      <c r="D109" s="1" t="s">
        <v>1468</v>
      </c>
      <c r="E109" s="2">
        <v>0.1</v>
      </c>
      <c r="G109" s="1" t="s">
        <v>537</v>
      </c>
      <c r="H109" s="2">
        <v>0.1</v>
      </c>
      <c r="J109" s="1" t="s">
        <v>675</v>
      </c>
      <c r="K109" s="2">
        <v>0.1</v>
      </c>
    </row>
    <row r="110" spans="1:11" x14ac:dyDescent="0.25">
      <c r="A110" s="1" t="s">
        <v>1355</v>
      </c>
      <c r="B110" s="2">
        <v>0.1</v>
      </c>
      <c r="D110" s="1" t="s">
        <v>1469</v>
      </c>
      <c r="E110" s="2">
        <v>0.1</v>
      </c>
      <c r="G110" s="1" t="s">
        <v>894</v>
      </c>
      <c r="H110" s="2">
        <v>0.1</v>
      </c>
      <c r="J110" s="1" t="s">
        <v>878</v>
      </c>
      <c r="K110" s="2">
        <v>0.1</v>
      </c>
    </row>
    <row r="111" spans="1:11" x14ac:dyDescent="0.25">
      <c r="A111" s="1" t="s">
        <v>675</v>
      </c>
      <c r="B111" s="2">
        <v>0.1</v>
      </c>
      <c r="D111" s="1" t="s">
        <v>63</v>
      </c>
      <c r="E111" s="2">
        <v>0.89999999999999991</v>
      </c>
      <c r="G111" s="1" t="s">
        <v>63</v>
      </c>
      <c r="H111" s="2">
        <v>1.0999999999999999</v>
      </c>
      <c r="J111" s="1" t="s">
        <v>1451</v>
      </c>
      <c r="K111" s="2">
        <v>0.1</v>
      </c>
    </row>
    <row r="112" spans="1:11" x14ac:dyDescent="0.25">
      <c r="A112" s="1" t="s">
        <v>1358</v>
      </c>
      <c r="B112" s="2">
        <v>3</v>
      </c>
      <c r="J112" s="1" t="s">
        <v>1453</v>
      </c>
      <c r="K112" s="2">
        <v>0.1</v>
      </c>
    </row>
    <row r="113" spans="1:11" x14ac:dyDescent="0.25">
      <c r="A113" s="1" t="s">
        <v>827</v>
      </c>
      <c r="B113" s="2">
        <v>3</v>
      </c>
      <c r="J113" s="1" t="s">
        <v>63</v>
      </c>
      <c r="K113" s="2">
        <v>10.199999999999999</v>
      </c>
    </row>
    <row r="114" spans="1:11" x14ac:dyDescent="0.25">
      <c r="A114" s="1" t="s">
        <v>1360</v>
      </c>
      <c r="B114" s="2">
        <v>0.1</v>
      </c>
    </row>
    <row r="115" spans="1:11" x14ac:dyDescent="0.25">
      <c r="A115" s="1" t="s">
        <v>829</v>
      </c>
      <c r="B115" s="2">
        <v>0.1</v>
      </c>
    </row>
    <row r="116" spans="1:11" x14ac:dyDescent="0.25">
      <c r="A116" s="1" t="s">
        <v>1363</v>
      </c>
      <c r="B116" s="2">
        <v>0.1</v>
      </c>
    </row>
    <row r="117" spans="1:11" x14ac:dyDescent="0.25">
      <c r="A117" s="1" t="s">
        <v>1364</v>
      </c>
      <c r="B117" s="2">
        <v>3</v>
      </c>
    </row>
    <row r="118" spans="1:11" x14ac:dyDescent="0.25">
      <c r="A118" s="1" t="s">
        <v>1366</v>
      </c>
      <c r="B118" s="2">
        <v>3</v>
      </c>
    </row>
    <row r="119" spans="1:11" x14ac:dyDescent="0.25">
      <c r="A119" s="1" t="s">
        <v>1368</v>
      </c>
      <c r="B119" s="2">
        <v>3</v>
      </c>
    </row>
    <row r="120" spans="1:11" x14ac:dyDescent="0.25">
      <c r="A120" s="1" t="s">
        <v>63</v>
      </c>
      <c r="B120" s="2">
        <v>16.299999999999997</v>
      </c>
    </row>
    <row r="121" spans="1:11" x14ac:dyDescent="0.25">
      <c r="A121" s="1"/>
    </row>
    <row r="122" spans="1:11" x14ac:dyDescent="0.25">
      <c r="A122" s="1"/>
    </row>
    <row r="123" spans="1:11" x14ac:dyDescent="0.25">
      <c r="A123" s="1"/>
    </row>
    <row r="124" spans="1:11" x14ac:dyDescent="0.25">
      <c r="A124" s="15" t="s">
        <v>280</v>
      </c>
      <c r="B124" t="s">
        <v>270</v>
      </c>
      <c r="D124" s="15" t="s">
        <v>281</v>
      </c>
      <c r="E124" t="s">
        <v>270</v>
      </c>
      <c r="G124" s="15" t="s">
        <v>32</v>
      </c>
      <c r="H124" t="s">
        <v>64</v>
      </c>
    </row>
    <row r="125" spans="1:11" x14ac:dyDescent="0.25">
      <c r="A125" s="1" t="s">
        <v>463</v>
      </c>
      <c r="B125" s="2">
        <v>3.1</v>
      </c>
      <c r="D125" s="1" t="s">
        <v>70</v>
      </c>
      <c r="E125" s="2">
        <v>0.2</v>
      </c>
      <c r="G125" s="1" t="s">
        <v>1494</v>
      </c>
      <c r="H125" s="2">
        <v>0.1</v>
      </c>
    </row>
    <row r="126" spans="1:11" x14ac:dyDescent="0.25">
      <c r="A126" s="1" t="s">
        <v>1401</v>
      </c>
      <c r="B126" s="2">
        <v>3</v>
      </c>
      <c r="D126" s="1" t="s">
        <v>179</v>
      </c>
      <c r="E126" s="2">
        <v>0.2</v>
      </c>
      <c r="G126" s="1" t="s">
        <v>62</v>
      </c>
      <c r="H126" s="2">
        <v>0.1</v>
      </c>
    </row>
    <row r="127" spans="1:11" x14ac:dyDescent="0.25">
      <c r="A127" s="1" t="s">
        <v>390</v>
      </c>
      <c r="B127" s="2">
        <v>0.1</v>
      </c>
      <c r="D127" s="1" t="s">
        <v>63</v>
      </c>
      <c r="E127" s="2">
        <v>0.4</v>
      </c>
      <c r="G127" s="1" t="s">
        <v>63</v>
      </c>
      <c r="H127" s="2">
        <v>0.2</v>
      </c>
    </row>
    <row r="128" spans="1:11" x14ac:dyDescent="0.25">
      <c r="A128" s="1" t="s">
        <v>63</v>
      </c>
      <c r="B128" s="2">
        <v>6.2</v>
      </c>
    </row>
  </sheetData>
  <conditionalFormatting pivot="1">
    <cfRule type="colorScale" priority="66">
      <colorScale>
        <cfvo type="num" val="1"/>
        <cfvo type="num" val="5"/>
        <cfvo type="num" val="10"/>
        <color rgb="FF63BE7B"/>
        <color rgb="FFFFEB84"/>
        <color rgb="FFF8696B"/>
      </colorScale>
    </cfRule>
  </conditionalFormatting>
  <conditionalFormatting pivot="1">
    <cfRule type="colorScale" priority="37">
      <colorScale>
        <cfvo type="num" val="1"/>
        <cfvo type="num" val="5"/>
        <cfvo type="num" val="10"/>
        <color rgb="FF63BE7B"/>
        <color rgb="FFFFEB84"/>
        <color rgb="FFF8696B"/>
      </colorScale>
    </cfRule>
  </conditionalFormatting>
  <conditionalFormatting pivot="1" sqref="K85:K96">
    <cfRule type="colorScale" priority="16">
      <colorScale>
        <cfvo type="num" val="1"/>
        <cfvo type="num" val="5"/>
        <cfvo type="num" val="10"/>
        <color rgb="FF63BE7B"/>
        <color rgb="FFFFEB84"/>
        <color rgb="FFF8696B"/>
      </colorScale>
    </cfRule>
  </conditionalFormatting>
  <conditionalFormatting pivot="1" sqref="E125:E126">
    <cfRule type="colorScale" priority="5">
      <colorScale>
        <cfvo type="num" val="1"/>
        <cfvo type="num" val="5"/>
        <cfvo type="num" val="10"/>
        <color rgb="FF63BE7B"/>
        <color rgb="FFFFEB84"/>
        <color rgb="FFF8696B"/>
      </colorScale>
    </cfRule>
  </conditionalFormatting>
  <conditionalFormatting pivot="1" sqref="B3:B18">
    <cfRule type="colorScale" priority="27">
      <colorScale>
        <cfvo type="num" val="1"/>
        <cfvo type="num" val="5"/>
        <cfvo type="num" val="10"/>
        <color rgb="FF63BE7B"/>
        <color rgb="FFFFEB84"/>
        <color rgb="FFF8696B"/>
      </colorScale>
    </cfRule>
  </conditionalFormatting>
  <conditionalFormatting pivot="1" sqref="H3:H30">
    <cfRule type="colorScale" priority="26">
      <colorScale>
        <cfvo type="num" val="1"/>
        <cfvo type="num" val="5"/>
        <cfvo type="num" val="10"/>
        <color rgb="FF63BE7B"/>
        <color rgb="FFFFEB84"/>
        <color rgb="FFF8696B"/>
      </colorScale>
    </cfRule>
  </conditionalFormatting>
  <conditionalFormatting pivot="1" sqref="K3:K13">
    <cfRule type="colorScale" priority="25">
      <colorScale>
        <cfvo type="num" val="1"/>
        <cfvo type="num" val="5"/>
        <cfvo type="num" val="10"/>
        <color rgb="FF63BE7B"/>
        <color rgb="FFFFEB84"/>
        <color rgb="FFF8696B"/>
      </colorScale>
    </cfRule>
  </conditionalFormatting>
  <conditionalFormatting pivot="1" sqref="E3:E35">
    <cfRule type="colorScale" priority="24">
      <colorScale>
        <cfvo type="num" val="1"/>
        <cfvo type="num" val="5"/>
        <cfvo type="num" val="10"/>
        <color rgb="FF63BE7B"/>
        <color rgb="FFFFEB84"/>
        <color rgb="FFF8696B"/>
      </colorScale>
    </cfRule>
  </conditionalFormatting>
  <conditionalFormatting pivot="1" sqref="B49:B54">
    <cfRule type="colorScale" priority="23">
      <colorScale>
        <cfvo type="num" val="1"/>
        <cfvo type="num" val="5"/>
        <cfvo type="num" val="10"/>
        <color rgb="FF63BE7B"/>
        <color rgb="FFFFEB84"/>
        <color rgb="FFF8696B"/>
      </colorScale>
    </cfRule>
  </conditionalFormatting>
  <conditionalFormatting pivot="1" sqref="E49:E55">
    <cfRule type="colorScale" priority="22">
      <colorScale>
        <cfvo type="num" val="1"/>
        <cfvo type="num" val="5"/>
        <cfvo type="num" val="10"/>
        <color rgb="FF63BE7B"/>
        <color rgb="FFFFEB84"/>
        <color rgb="FFF8696B"/>
      </colorScale>
    </cfRule>
  </conditionalFormatting>
  <conditionalFormatting pivot="1" sqref="H49:H65">
    <cfRule type="colorScale" priority="21">
      <colorScale>
        <cfvo type="num" val="1"/>
        <cfvo type="num" val="5"/>
        <cfvo type="num" val="10"/>
        <color rgb="FF63BE7B"/>
        <color rgb="FFFFEB84"/>
        <color rgb="FFF8696B"/>
      </colorScale>
    </cfRule>
  </conditionalFormatting>
  <conditionalFormatting pivot="1" sqref="K49:K68">
    <cfRule type="colorScale" priority="20">
      <colorScale>
        <cfvo type="num" val="1"/>
        <cfvo type="num" val="5"/>
        <cfvo type="num" val="10"/>
        <color rgb="FF63BE7B"/>
        <color rgb="FFFFEB84"/>
        <color rgb="FFF8696B"/>
      </colorScale>
    </cfRule>
  </conditionalFormatting>
  <conditionalFormatting pivot="1" sqref="B85:B88">
    <cfRule type="colorScale" priority="1">
      <colorScale>
        <cfvo type="num" val="1"/>
        <cfvo type="num" val="5"/>
        <cfvo type="num" val="10"/>
        <color rgb="FF63BE7B"/>
        <color rgb="FFFFEB84"/>
        <color rgb="FFF8696B"/>
      </colorScale>
    </cfRule>
  </conditionalFormatting>
  <conditionalFormatting pivot="1" sqref="E104:E110">
    <cfRule type="colorScale" priority="15">
      <colorScale>
        <cfvo type="num" val="1"/>
        <cfvo type="num" val="5"/>
        <cfvo type="num" val="10"/>
        <color rgb="FF63BE7B"/>
        <color rgb="FFFFEB84"/>
        <color rgb="FFF8696B"/>
      </colorScale>
    </cfRule>
  </conditionalFormatting>
  <conditionalFormatting pivot="1" sqref="H104:H110">
    <cfRule type="colorScale" priority="14">
      <colorScale>
        <cfvo type="num" val="1"/>
        <cfvo type="num" val="5"/>
        <cfvo type="num" val="10"/>
        <color rgb="FF63BE7B"/>
        <color rgb="FFFFEB84"/>
        <color rgb="FFF8696B"/>
      </colorScale>
    </cfRule>
  </conditionalFormatting>
  <conditionalFormatting pivot="1" sqref="K104:K112">
    <cfRule type="colorScale" priority="13">
      <colorScale>
        <cfvo type="num" val="1"/>
        <cfvo type="num" val="5"/>
        <cfvo type="num" val="10"/>
        <color rgb="FF63BE7B"/>
        <color rgb="FFFFEB84"/>
        <color rgb="FFF8696B"/>
      </colorScale>
    </cfRule>
  </conditionalFormatting>
  <conditionalFormatting pivot="1" sqref="H85:H87">
    <cfRule type="colorScale" priority="11">
      <colorScale>
        <cfvo type="num" val="1"/>
        <cfvo type="num" val="5"/>
        <cfvo type="num" val="10"/>
        <color rgb="FF63BE7B"/>
        <color rgb="FFFFEB84"/>
        <color rgb="FFF8696B"/>
      </colorScale>
    </cfRule>
  </conditionalFormatting>
  <conditionalFormatting pivot="1" sqref="E85:E91">
    <cfRule type="colorScale" priority="10">
      <colorScale>
        <cfvo type="num" val="1"/>
        <cfvo type="num" val="5"/>
        <cfvo type="num" val="10"/>
        <color rgb="FF63BE7B"/>
        <color rgb="FFFFEB84"/>
        <color rgb="FFF8696B"/>
      </colorScale>
    </cfRule>
  </conditionalFormatting>
  <conditionalFormatting pivot="1" sqref="B104:B119">
    <cfRule type="colorScale" priority="8">
      <colorScale>
        <cfvo type="num" val="1"/>
        <cfvo type="num" val="5"/>
        <cfvo type="num" val="10"/>
        <color rgb="FF63BE7B"/>
        <color rgb="FFFFEB84"/>
        <color rgb="FFF8696B"/>
      </colorScale>
    </cfRule>
  </conditionalFormatting>
  <conditionalFormatting pivot="1" sqref="B125:B127">
    <cfRule type="colorScale" priority="6">
      <colorScale>
        <cfvo type="num" val="1"/>
        <cfvo type="num" val="5"/>
        <cfvo type="num" val="10"/>
        <color rgb="FF63BE7B"/>
        <color rgb="FFFFEB84"/>
        <color rgb="FFF8696B"/>
      </colorScale>
    </cfRule>
  </conditionalFormatting>
  <conditionalFormatting pivot="1" sqref="H125:H126">
    <cfRule type="colorScale" priority="4">
      <colorScale>
        <cfvo type="num" val="1"/>
        <cfvo type="num" val="5"/>
        <cfvo type="num" val="10"/>
        <color rgb="FF63BE7B"/>
        <color rgb="FFFFEB84"/>
        <color rgb="FFF8696B"/>
      </colorScale>
    </cfRule>
  </conditionalFormatting>
  <conditionalFormatting pivot="1" sqref="B74:B78">
    <cfRule type="colorScale" priority="3">
      <colorScale>
        <cfvo type="num" val="1"/>
        <cfvo type="num" val="5"/>
        <cfvo type="num" val="10"/>
        <color rgb="FF63BE7B"/>
        <color rgb="FFFFEB84"/>
        <color rgb="FFF8696B"/>
      </colorScale>
    </cfRule>
  </conditionalFormatting>
  <conditionalFormatting pivot="1" sqref="E74:E77">
    <cfRule type="colorScale" priority="2">
      <colorScale>
        <cfvo type="num" val="1"/>
        <cfvo type="num" val="5"/>
        <cfvo type="num" val="10"/>
        <color rgb="FF63BE7B"/>
        <color rgb="FFFFEB84"/>
        <color rgb="FFF8696B"/>
      </colorScale>
    </cfRule>
  </conditionalFormatting>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8"/>
  <sheetViews>
    <sheetView topLeftCell="G1" zoomScale="71" zoomScaleNormal="71" zoomScaleSheetLayoutView="110" workbookViewId="0">
      <selection activeCell="O5" sqref="O5"/>
    </sheetView>
  </sheetViews>
  <sheetFormatPr baseColWidth="10" defaultColWidth="11.42578125" defaultRowHeight="14.25" x14ac:dyDescent="0.2"/>
  <cols>
    <col min="1" max="1" width="11.42578125" style="23"/>
    <col min="2" max="2" width="30.85546875" style="23" customWidth="1"/>
    <col min="3" max="3" width="66.28515625" style="23" customWidth="1"/>
    <col min="4" max="4" width="29.85546875" style="71" customWidth="1"/>
    <col min="5" max="5" width="36.42578125" style="23" customWidth="1"/>
    <col min="6" max="6" width="71" style="23" customWidth="1"/>
    <col min="7" max="8" width="18.85546875" style="72" customWidth="1"/>
    <col min="9" max="9" width="21.140625" style="23" customWidth="1"/>
    <col min="10" max="10" width="21" style="23" customWidth="1"/>
    <col min="11" max="11" width="69.7109375" style="23" customWidth="1"/>
    <col min="12" max="12" width="11.42578125" style="23"/>
    <col min="13" max="13" width="5.140625" style="23" customWidth="1"/>
    <col min="14" max="14" width="59.85546875" style="23" customWidth="1"/>
    <col min="15" max="15" width="51" style="23" customWidth="1"/>
    <col min="16" max="16384" width="11.42578125" style="23"/>
  </cols>
  <sheetData>
    <row r="1" spans="1:73" ht="31.5" customHeight="1" thickBot="1" x14ac:dyDescent="0.25">
      <c r="B1" s="183" t="s">
        <v>10</v>
      </c>
      <c r="C1" s="184"/>
      <c r="D1" s="184"/>
      <c r="E1" s="184"/>
      <c r="F1" s="184"/>
      <c r="G1" s="184"/>
      <c r="H1" s="184"/>
      <c r="I1" s="184"/>
      <c r="J1" s="185"/>
      <c r="K1" s="186"/>
      <c r="L1" s="187"/>
    </row>
    <row r="2" spans="1:73" ht="26.25" customHeight="1" thickTop="1" x14ac:dyDescent="0.2">
      <c r="B2" s="192" t="s">
        <v>220</v>
      </c>
      <c r="C2" s="193"/>
      <c r="D2" s="193"/>
      <c r="E2" s="193"/>
      <c r="F2" s="193"/>
      <c r="G2" s="193"/>
      <c r="H2" s="193"/>
      <c r="I2" s="193"/>
      <c r="J2" s="194"/>
      <c r="K2" s="188"/>
      <c r="L2" s="189"/>
    </row>
    <row r="3" spans="1:73" ht="15" x14ac:dyDescent="0.2">
      <c r="B3" s="195" t="s">
        <v>11</v>
      </c>
      <c r="C3" s="196"/>
      <c r="D3" s="197" t="s">
        <v>12</v>
      </c>
      <c r="E3" s="198"/>
      <c r="F3" s="198"/>
      <c r="G3" s="198"/>
      <c r="H3" s="198"/>
      <c r="I3" s="196"/>
      <c r="J3" s="41" t="s">
        <v>208</v>
      </c>
      <c r="K3" s="188"/>
      <c r="L3" s="189"/>
    </row>
    <row r="4" spans="1:73" ht="15" customHeight="1" thickBot="1" x14ac:dyDescent="0.25">
      <c r="B4" s="199" t="s">
        <v>209</v>
      </c>
      <c r="C4" s="200"/>
      <c r="D4" s="201" t="s">
        <v>221</v>
      </c>
      <c r="E4" s="202"/>
      <c r="F4" s="202"/>
      <c r="G4" s="202"/>
      <c r="H4" s="202"/>
      <c r="I4" s="200"/>
      <c r="J4" s="42" t="s">
        <v>959</v>
      </c>
      <c r="K4" s="190"/>
      <c r="L4" s="191"/>
    </row>
    <row r="5" spans="1:73" ht="75.75" customHeight="1" thickTop="1" x14ac:dyDescent="0.2">
      <c r="B5" s="174" t="s">
        <v>13</v>
      </c>
      <c r="C5" s="175"/>
      <c r="D5" s="176" t="s">
        <v>14</v>
      </c>
      <c r="E5" s="177"/>
      <c r="F5" s="43" t="s">
        <v>15</v>
      </c>
      <c r="G5" s="178" t="s">
        <v>194</v>
      </c>
      <c r="H5" s="179"/>
      <c r="I5" s="44" t="s">
        <v>16</v>
      </c>
      <c r="J5" s="180" t="s">
        <v>245</v>
      </c>
      <c r="K5" s="181"/>
      <c r="L5" s="182"/>
      <c r="N5" s="50" t="s">
        <v>958</v>
      </c>
      <c r="O5" s="51">
        <v>44439</v>
      </c>
    </row>
    <row r="6" spans="1:73" ht="6" customHeight="1" x14ac:dyDescent="0.2">
      <c r="B6" s="43"/>
      <c r="C6" s="45"/>
      <c r="D6" s="46"/>
      <c r="E6" s="47"/>
      <c r="F6" s="43"/>
      <c r="G6" s="48"/>
      <c r="H6" s="48"/>
      <c r="I6" s="44"/>
      <c r="J6" s="49"/>
      <c r="K6" s="49"/>
      <c r="L6" s="49"/>
    </row>
    <row r="7" spans="1:73" ht="90.75" customHeight="1" x14ac:dyDescent="0.2">
      <c r="B7" s="19" t="s">
        <v>6</v>
      </c>
      <c r="C7" s="19" t="s">
        <v>8</v>
      </c>
      <c r="D7" s="19" t="s">
        <v>9</v>
      </c>
      <c r="E7" s="19" t="s">
        <v>24</v>
      </c>
      <c r="F7" s="19" t="s">
        <v>5</v>
      </c>
      <c r="G7" s="19" t="s">
        <v>0</v>
      </c>
      <c r="H7" s="19" t="s">
        <v>1</v>
      </c>
      <c r="I7" s="19" t="s">
        <v>2</v>
      </c>
      <c r="J7" s="19" t="s">
        <v>3</v>
      </c>
      <c r="K7" s="19" t="s">
        <v>4</v>
      </c>
      <c r="L7" s="19" t="s">
        <v>222</v>
      </c>
      <c r="N7" s="52" t="s">
        <v>466</v>
      </c>
      <c r="O7" s="53" t="s">
        <v>467</v>
      </c>
    </row>
    <row r="8" spans="1:73" ht="120" customHeight="1" x14ac:dyDescent="0.2">
      <c r="A8" s="33">
        <v>1</v>
      </c>
      <c r="B8" s="59" t="s">
        <v>44</v>
      </c>
      <c r="C8" s="27" t="s">
        <v>285</v>
      </c>
      <c r="D8" s="26" t="s">
        <v>62</v>
      </c>
      <c r="E8" s="26" t="s">
        <v>45</v>
      </c>
      <c r="F8" s="60" t="s">
        <v>907</v>
      </c>
      <c r="G8" s="34">
        <v>4</v>
      </c>
      <c r="H8" s="34">
        <v>5</v>
      </c>
      <c r="I8" s="34">
        <f t="shared" ref="I8:I71" si="0">G8*H8</f>
        <v>20</v>
      </c>
      <c r="J8" s="34" t="str">
        <f>IF(I8&lt;12,"BAJO",IF(I8&gt;19,"ALTO","MEDIO"))</f>
        <v>ALTO</v>
      </c>
      <c r="K8" s="26" t="s">
        <v>468</v>
      </c>
      <c r="L8" s="34">
        <f>IF(J8="BAJO",0.1,IF(J8="MEDIO",3,5))</f>
        <v>5</v>
      </c>
      <c r="N8" s="160" t="s">
        <v>1502</v>
      </c>
      <c r="O8" s="161" t="s">
        <v>1503</v>
      </c>
      <c r="BT8" s="23">
        <v>1</v>
      </c>
      <c r="BU8" s="23">
        <v>1</v>
      </c>
    </row>
    <row r="9" spans="1:73" ht="177" customHeight="1" x14ac:dyDescent="0.2">
      <c r="A9" s="33">
        <v>2</v>
      </c>
      <c r="B9" s="59" t="s">
        <v>44</v>
      </c>
      <c r="C9" s="27" t="s">
        <v>286</v>
      </c>
      <c r="D9" s="61" t="s">
        <v>908</v>
      </c>
      <c r="E9" s="26" t="s">
        <v>45</v>
      </c>
      <c r="F9" s="60" t="s">
        <v>907</v>
      </c>
      <c r="G9" s="34">
        <v>4</v>
      </c>
      <c r="H9" s="34">
        <v>5</v>
      </c>
      <c r="I9" s="34">
        <f t="shared" si="0"/>
        <v>20</v>
      </c>
      <c r="J9" s="34" t="str">
        <f t="shared" ref="J9:J18" si="1">IF(I9&lt;12,"BAJO",IF(I9&gt;19,"ALTO","MEDIO"))</f>
        <v>ALTO</v>
      </c>
      <c r="K9" s="26" t="s">
        <v>469</v>
      </c>
      <c r="L9" s="34">
        <f t="shared" ref="L9:L18" si="2">IF(J9="BAJO",0.1,IF(J9="MEDIO",3,5))</f>
        <v>5</v>
      </c>
      <c r="N9" s="160" t="s">
        <v>1502</v>
      </c>
      <c r="O9" s="161" t="s">
        <v>1503</v>
      </c>
      <c r="BT9" s="23">
        <v>2</v>
      </c>
      <c r="BU9" s="23">
        <v>2</v>
      </c>
    </row>
    <row r="10" spans="1:73" ht="191.25" customHeight="1" x14ac:dyDescent="0.2">
      <c r="A10" s="33">
        <v>3</v>
      </c>
      <c r="B10" s="59" t="s">
        <v>44</v>
      </c>
      <c r="C10" s="27" t="s">
        <v>286</v>
      </c>
      <c r="D10" s="62" t="s">
        <v>909</v>
      </c>
      <c r="E10" s="26" t="s">
        <v>45</v>
      </c>
      <c r="F10" s="60" t="s">
        <v>910</v>
      </c>
      <c r="G10" s="34">
        <v>4</v>
      </c>
      <c r="H10" s="34">
        <v>5</v>
      </c>
      <c r="I10" s="34">
        <f t="shared" si="0"/>
        <v>20</v>
      </c>
      <c r="J10" s="34" t="str">
        <f t="shared" si="1"/>
        <v>ALTO</v>
      </c>
      <c r="K10" s="26" t="s">
        <v>470</v>
      </c>
      <c r="L10" s="34">
        <f t="shared" si="2"/>
        <v>5</v>
      </c>
      <c r="N10" s="160" t="s">
        <v>1502</v>
      </c>
      <c r="O10" s="161" t="s">
        <v>1503</v>
      </c>
      <c r="BT10" s="23">
        <v>2</v>
      </c>
      <c r="BU10" s="23">
        <v>2</v>
      </c>
    </row>
    <row r="11" spans="1:73" ht="132.75" customHeight="1" x14ac:dyDescent="0.2">
      <c r="A11" s="33">
        <v>4</v>
      </c>
      <c r="B11" s="59" t="s">
        <v>44</v>
      </c>
      <c r="C11" s="27" t="s">
        <v>139</v>
      </c>
      <c r="D11" s="26" t="s">
        <v>62</v>
      </c>
      <c r="E11" s="26" t="s">
        <v>45</v>
      </c>
      <c r="F11" s="60" t="s">
        <v>911</v>
      </c>
      <c r="G11" s="34">
        <v>3</v>
      </c>
      <c r="H11" s="34">
        <v>5</v>
      </c>
      <c r="I11" s="34">
        <f t="shared" si="0"/>
        <v>15</v>
      </c>
      <c r="J11" s="34" t="str">
        <f t="shared" si="1"/>
        <v>MEDIO</v>
      </c>
      <c r="K11" s="26" t="s">
        <v>468</v>
      </c>
      <c r="L11" s="34">
        <f t="shared" si="2"/>
        <v>3</v>
      </c>
      <c r="N11" s="160" t="s">
        <v>1504</v>
      </c>
      <c r="O11" s="161" t="s">
        <v>1503</v>
      </c>
    </row>
    <row r="12" spans="1:73" ht="99.75" x14ac:dyDescent="0.2">
      <c r="A12" s="33">
        <v>5</v>
      </c>
      <c r="B12" s="59" t="s">
        <v>44</v>
      </c>
      <c r="C12" s="27" t="s">
        <v>140</v>
      </c>
      <c r="D12" s="61" t="s">
        <v>908</v>
      </c>
      <c r="E12" s="26" t="s">
        <v>45</v>
      </c>
      <c r="F12" s="60" t="s">
        <v>371</v>
      </c>
      <c r="G12" s="34">
        <v>2</v>
      </c>
      <c r="H12" s="34">
        <v>5</v>
      </c>
      <c r="I12" s="34">
        <f t="shared" si="0"/>
        <v>10</v>
      </c>
      <c r="J12" s="34" t="str">
        <f t="shared" si="1"/>
        <v>BAJO</v>
      </c>
      <c r="K12" s="26" t="s">
        <v>471</v>
      </c>
      <c r="L12" s="34">
        <f t="shared" si="2"/>
        <v>0.1</v>
      </c>
      <c r="N12" s="160" t="s">
        <v>1504</v>
      </c>
      <c r="O12" s="161" t="s">
        <v>1505</v>
      </c>
    </row>
    <row r="13" spans="1:73" ht="128.25" x14ac:dyDescent="0.2">
      <c r="A13" s="33">
        <v>6</v>
      </c>
      <c r="B13" s="59" t="s">
        <v>44</v>
      </c>
      <c r="C13" s="27" t="s">
        <v>140</v>
      </c>
      <c r="D13" s="62" t="s">
        <v>909</v>
      </c>
      <c r="E13" s="26" t="s">
        <v>45</v>
      </c>
      <c r="F13" s="60" t="s">
        <v>912</v>
      </c>
      <c r="G13" s="34">
        <v>2</v>
      </c>
      <c r="H13" s="34">
        <v>5</v>
      </c>
      <c r="I13" s="34">
        <f t="shared" si="0"/>
        <v>10</v>
      </c>
      <c r="J13" s="34" t="str">
        <f t="shared" si="1"/>
        <v>BAJO</v>
      </c>
      <c r="K13" s="26" t="str">
        <f t="shared" ref="K13:K18" si="3">IF(J13="BAJO","El nivel de riesgo es bajo y no se requieren controles adicionales","Favor establezca acá controles adicionales requeridos")</f>
        <v>El nivel de riesgo es bajo y no se requieren controles adicionales</v>
      </c>
      <c r="L13" s="34">
        <f t="shared" si="2"/>
        <v>0.1</v>
      </c>
      <c r="N13" s="160" t="s">
        <v>1504</v>
      </c>
      <c r="O13" s="161" t="s">
        <v>1505</v>
      </c>
    </row>
    <row r="14" spans="1:73" ht="124.5" customHeight="1" x14ac:dyDescent="0.2">
      <c r="A14" s="33">
        <v>7</v>
      </c>
      <c r="B14" s="59" t="s">
        <v>44</v>
      </c>
      <c r="C14" s="27" t="s">
        <v>140</v>
      </c>
      <c r="D14" s="62" t="s">
        <v>913</v>
      </c>
      <c r="E14" s="26" t="s">
        <v>45</v>
      </c>
      <c r="F14" s="60" t="s">
        <v>371</v>
      </c>
      <c r="G14" s="34">
        <v>2</v>
      </c>
      <c r="H14" s="34">
        <v>5</v>
      </c>
      <c r="I14" s="34">
        <f t="shared" si="0"/>
        <v>10</v>
      </c>
      <c r="J14" s="34" t="str">
        <f t="shared" si="1"/>
        <v>BAJO</v>
      </c>
      <c r="K14" s="26" t="s">
        <v>471</v>
      </c>
      <c r="L14" s="34">
        <f t="shared" si="2"/>
        <v>0.1</v>
      </c>
      <c r="N14" s="160" t="s">
        <v>1504</v>
      </c>
      <c r="O14" s="161" t="s">
        <v>1505</v>
      </c>
    </row>
    <row r="15" spans="1:73" ht="128.25" x14ac:dyDescent="0.2">
      <c r="A15" s="33">
        <v>8</v>
      </c>
      <c r="B15" s="59" t="s">
        <v>44</v>
      </c>
      <c r="C15" s="27" t="s">
        <v>140</v>
      </c>
      <c r="D15" s="62" t="s">
        <v>914</v>
      </c>
      <c r="E15" s="26" t="s">
        <v>45</v>
      </c>
      <c r="F15" s="60" t="s">
        <v>915</v>
      </c>
      <c r="G15" s="34">
        <v>2</v>
      </c>
      <c r="H15" s="34">
        <v>5</v>
      </c>
      <c r="I15" s="34">
        <f t="shared" si="0"/>
        <v>10</v>
      </c>
      <c r="J15" s="34" t="str">
        <f t="shared" si="1"/>
        <v>BAJO</v>
      </c>
      <c r="K15" s="26" t="str">
        <f t="shared" si="3"/>
        <v>El nivel de riesgo es bajo y no se requieren controles adicionales</v>
      </c>
      <c r="L15" s="34">
        <f t="shared" si="2"/>
        <v>0.1</v>
      </c>
      <c r="N15" s="160" t="s">
        <v>1504</v>
      </c>
      <c r="O15" s="161" t="s">
        <v>1505</v>
      </c>
    </row>
    <row r="16" spans="1:73" ht="85.5" x14ac:dyDescent="0.2">
      <c r="A16" s="33">
        <v>9</v>
      </c>
      <c r="B16" s="59" t="s">
        <v>44</v>
      </c>
      <c r="C16" s="27" t="s">
        <v>320</v>
      </c>
      <c r="D16" s="26" t="s">
        <v>62</v>
      </c>
      <c r="E16" s="26" t="s">
        <v>46</v>
      </c>
      <c r="F16" s="60" t="s">
        <v>916</v>
      </c>
      <c r="G16" s="34">
        <v>3</v>
      </c>
      <c r="H16" s="34">
        <v>3</v>
      </c>
      <c r="I16" s="34">
        <f t="shared" si="0"/>
        <v>9</v>
      </c>
      <c r="J16" s="34" t="str">
        <f t="shared" si="1"/>
        <v>BAJO</v>
      </c>
      <c r="K16" s="26" t="str">
        <f t="shared" si="3"/>
        <v>El nivel de riesgo es bajo y no se requieren controles adicionales</v>
      </c>
      <c r="L16" s="34">
        <f t="shared" si="2"/>
        <v>0.1</v>
      </c>
      <c r="N16" s="160" t="s">
        <v>1506</v>
      </c>
      <c r="O16" s="161" t="s">
        <v>1505</v>
      </c>
    </row>
    <row r="17" spans="1:15" ht="76.5" x14ac:dyDescent="0.2">
      <c r="A17" s="33">
        <v>10</v>
      </c>
      <c r="B17" s="59" t="s">
        <v>44</v>
      </c>
      <c r="C17" s="27" t="s">
        <v>319</v>
      </c>
      <c r="D17" s="62" t="s">
        <v>913</v>
      </c>
      <c r="E17" s="26" t="s">
        <v>46</v>
      </c>
      <c r="F17" s="60" t="s">
        <v>917</v>
      </c>
      <c r="G17" s="34">
        <v>2</v>
      </c>
      <c r="H17" s="34">
        <v>3</v>
      </c>
      <c r="I17" s="34">
        <f t="shared" si="0"/>
        <v>6</v>
      </c>
      <c r="J17" s="34" t="str">
        <f t="shared" si="1"/>
        <v>BAJO</v>
      </c>
      <c r="K17" s="26" t="s">
        <v>471</v>
      </c>
      <c r="L17" s="34">
        <f t="shared" si="2"/>
        <v>0.1</v>
      </c>
      <c r="N17" s="160" t="s">
        <v>1506</v>
      </c>
      <c r="O17" s="161" t="s">
        <v>1505</v>
      </c>
    </row>
    <row r="18" spans="1:15" ht="99.75" x14ac:dyDescent="0.2">
      <c r="A18" s="33">
        <v>11</v>
      </c>
      <c r="B18" s="59" t="s">
        <v>44</v>
      </c>
      <c r="C18" s="27" t="s">
        <v>319</v>
      </c>
      <c r="D18" s="62" t="s">
        <v>914</v>
      </c>
      <c r="E18" s="26" t="s">
        <v>46</v>
      </c>
      <c r="F18" s="60" t="s">
        <v>918</v>
      </c>
      <c r="G18" s="34">
        <v>2</v>
      </c>
      <c r="H18" s="34">
        <v>3</v>
      </c>
      <c r="I18" s="34">
        <f t="shared" si="0"/>
        <v>6</v>
      </c>
      <c r="J18" s="34" t="str">
        <f t="shared" si="1"/>
        <v>BAJO</v>
      </c>
      <c r="K18" s="26" t="str">
        <f t="shared" si="3"/>
        <v>El nivel de riesgo es bajo y no se requieren controles adicionales</v>
      </c>
      <c r="L18" s="34">
        <f t="shared" si="2"/>
        <v>0.1</v>
      </c>
      <c r="N18" s="160" t="s">
        <v>1506</v>
      </c>
      <c r="O18" s="161" t="s">
        <v>1505</v>
      </c>
    </row>
    <row r="19" spans="1:15" ht="142.5" customHeight="1" x14ac:dyDescent="0.2">
      <c r="A19" s="33">
        <v>12</v>
      </c>
      <c r="B19" s="59" t="s">
        <v>44</v>
      </c>
      <c r="C19" s="27" t="s">
        <v>121</v>
      </c>
      <c r="D19" s="26" t="s">
        <v>62</v>
      </c>
      <c r="E19" s="26" t="s">
        <v>46</v>
      </c>
      <c r="F19" s="60" t="s">
        <v>919</v>
      </c>
      <c r="G19" s="63">
        <v>3</v>
      </c>
      <c r="H19" s="34">
        <v>5</v>
      </c>
      <c r="I19" s="34">
        <f t="shared" si="0"/>
        <v>15</v>
      </c>
      <c r="J19" s="34" t="str">
        <f>IF(I19&lt;12,"BAJO",IF(I19&gt;19,"ALTO","MEDIO"))</f>
        <v>MEDIO</v>
      </c>
      <c r="K19" s="26" t="s">
        <v>468</v>
      </c>
      <c r="L19" s="34">
        <f>IF(J19="BAJO",0.1,IF(J19="MEDIO",3,5))</f>
        <v>3</v>
      </c>
      <c r="N19" s="160" t="s">
        <v>1507</v>
      </c>
      <c r="O19" s="161" t="s">
        <v>1505</v>
      </c>
    </row>
    <row r="20" spans="1:15" ht="186" customHeight="1" x14ac:dyDescent="0.2">
      <c r="A20" s="33">
        <v>13</v>
      </c>
      <c r="B20" s="59" t="s">
        <v>44</v>
      </c>
      <c r="C20" s="27" t="s">
        <v>142</v>
      </c>
      <c r="D20" s="62" t="s">
        <v>913</v>
      </c>
      <c r="E20" s="26" t="s">
        <v>45</v>
      </c>
      <c r="F20" s="60" t="s">
        <v>920</v>
      </c>
      <c r="G20" s="63" t="s">
        <v>141</v>
      </c>
      <c r="H20" s="34">
        <v>5</v>
      </c>
      <c r="I20" s="34">
        <f t="shared" si="0"/>
        <v>15</v>
      </c>
      <c r="J20" s="34" t="str">
        <f t="shared" ref="J20:J29" si="4">IF(I20&lt;12,"BAJO",IF(I20&gt;19,"ALTO","MEDIO"))</f>
        <v>MEDIO</v>
      </c>
      <c r="K20" s="26" t="s">
        <v>469</v>
      </c>
      <c r="L20" s="34">
        <f t="shared" ref="L20:L29" si="5">IF(J20="BAJO",0.1,IF(J20="MEDIO",3,5))</f>
        <v>3</v>
      </c>
      <c r="N20" s="160" t="s">
        <v>1507</v>
      </c>
      <c r="O20" s="161" t="s">
        <v>1505</v>
      </c>
    </row>
    <row r="21" spans="1:15" ht="165" customHeight="1" x14ac:dyDescent="0.2">
      <c r="A21" s="33">
        <v>14</v>
      </c>
      <c r="B21" s="59" t="s">
        <v>44</v>
      </c>
      <c r="C21" s="27" t="s">
        <v>142</v>
      </c>
      <c r="D21" s="62" t="s">
        <v>913</v>
      </c>
      <c r="E21" s="26" t="s">
        <v>45</v>
      </c>
      <c r="F21" s="60" t="s">
        <v>921</v>
      </c>
      <c r="G21" s="63" t="s">
        <v>141</v>
      </c>
      <c r="H21" s="34">
        <v>5</v>
      </c>
      <c r="I21" s="34">
        <f t="shared" si="0"/>
        <v>15</v>
      </c>
      <c r="J21" s="34" t="str">
        <f t="shared" si="4"/>
        <v>MEDIO</v>
      </c>
      <c r="K21" s="26" t="s">
        <v>470</v>
      </c>
      <c r="L21" s="34">
        <f t="shared" si="5"/>
        <v>3</v>
      </c>
      <c r="N21" s="160" t="s">
        <v>1507</v>
      </c>
      <c r="O21" s="161" t="s">
        <v>1505</v>
      </c>
    </row>
    <row r="22" spans="1:15" ht="169.5" customHeight="1" x14ac:dyDescent="0.2">
      <c r="A22" s="33">
        <v>15</v>
      </c>
      <c r="B22" s="59" t="s">
        <v>44</v>
      </c>
      <c r="C22" s="27" t="s">
        <v>122</v>
      </c>
      <c r="D22" s="26" t="s">
        <v>62</v>
      </c>
      <c r="E22" s="26" t="s">
        <v>46</v>
      </c>
      <c r="F22" s="60" t="s">
        <v>922</v>
      </c>
      <c r="G22" s="34">
        <v>2</v>
      </c>
      <c r="H22" s="34">
        <v>4</v>
      </c>
      <c r="I22" s="34">
        <f t="shared" si="0"/>
        <v>8</v>
      </c>
      <c r="J22" s="34" t="str">
        <f t="shared" si="4"/>
        <v>BAJO</v>
      </c>
      <c r="K22" s="26" t="str">
        <f>IF(J22="BAJO","El nivel de riesgo es bajo y no se requieren controles adicionales","Favor establezca acá controles adicionales requeridos")</f>
        <v>El nivel de riesgo es bajo y no se requieren controles adicionales</v>
      </c>
      <c r="L22" s="34">
        <f t="shared" si="5"/>
        <v>0.1</v>
      </c>
      <c r="N22" s="160" t="s">
        <v>1508</v>
      </c>
      <c r="O22" s="161" t="s">
        <v>1505</v>
      </c>
    </row>
    <row r="23" spans="1:15" ht="120.75" customHeight="1" x14ac:dyDescent="0.2">
      <c r="A23" s="33">
        <v>16</v>
      </c>
      <c r="B23" s="59" t="s">
        <v>44</v>
      </c>
      <c r="C23" s="27" t="s">
        <v>130</v>
      </c>
      <c r="D23" s="26" t="s">
        <v>913</v>
      </c>
      <c r="E23" s="26" t="s">
        <v>45</v>
      </c>
      <c r="F23" s="60" t="s">
        <v>923</v>
      </c>
      <c r="G23" s="34">
        <v>2</v>
      </c>
      <c r="H23" s="34">
        <v>4</v>
      </c>
      <c r="I23" s="34">
        <f t="shared" si="0"/>
        <v>8</v>
      </c>
      <c r="J23" s="34" t="str">
        <f t="shared" si="4"/>
        <v>BAJO</v>
      </c>
      <c r="K23" s="26" t="s">
        <v>471</v>
      </c>
      <c r="L23" s="34">
        <f t="shared" si="5"/>
        <v>0.1</v>
      </c>
      <c r="N23" s="160" t="s">
        <v>1508</v>
      </c>
      <c r="O23" s="161" t="s">
        <v>1505</v>
      </c>
    </row>
    <row r="24" spans="1:15" ht="114" x14ac:dyDescent="0.2">
      <c r="A24" s="33">
        <v>17</v>
      </c>
      <c r="B24" s="59" t="s">
        <v>44</v>
      </c>
      <c r="C24" s="27" t="s">
        <v>130</v>
      </c>
      <c r="D24" s="26" t="s">
        <v>914</v>
      </c>
      <c r="E24" s="26" t="s">
        <v>45</v>
      </c>
      <c r="F24" s="60" t="s">
        <v>921</v>
      </c>
      <c r="G24" s="34">
        <v>2</v>
      </c>
      <c r="H24" s="34">
        <v>4</v>
      </c>
      <c r="I24" s="34">
        <f t="shared" si="0"/>
        <v>8</v>
      </c>
      <c r="J24" s="34" t="str">
        <f t="shared" si="4"/>
        <v>BAJO</v>
      </c>
      <c r="K24" s="26" t="str">
        <f>IF(J24="BAJO","El nivel de riesgo es bajo y no se requieren controles adicionales","Favor establezca acá controles adicionales requeridos")</f>
        <v>El nivel de riesgo es bajo y no se requieren controles adicionales</v>
      </c>
      <c r="L24" s="34">
        <f t="shared" si="5"/>
        <v>0.1</v>
      </c>
      <c r="N24" s="160" t="s">
        <v>1508</v>
      </c>
      <c r="O24" s="161" t="s">
        <v>1505</v>
      </c>
    </row>
    <row r="25" spans="1:15" ht="169.5" customHeight="1" x14ac:dyDescent="0.2">
      <c r="A25" s="33">
        <v>18</v>
      </c>
      <c r="B25" s="59" t="s">
        <v>44</v>
      </c>
      <c r="C25" s="27" t="s">
        <v>321</v>
      </c>
      <c r="D25" s="26" t="s">
        <v>62</v>
      </c>
      <c r="E25" s="26" t="s">
        <v>46</v>
      </c>
      <c r="F25" s="60" t="s">
        <v>922</v>
      </c>
      <c r="G25" s="34">
        <v>3</v>
      </c>
      <c r="H25" s="34">
        <v>5</v>
      </c>
      <c r="I25" s="34">
        <f t="shared" si="0"/>
        <v>15</v>
      </c>
      <c r="J25" s="34" t="str">
        <f t="shared" si="4"/>
        <v>MEDIO</v>
      </c>
      <c r="K25" s="26" t="s">
        <v>468</v>
      </c>
      <c r="L25" s="34">
        <f t="shared" si="5"/>
        <v>3</v>
      </c>
      <c r="N25" s="160" t="s">
        <v>1508</v>
      </c>
      <c r="O25" s="161" t="s">
        <v>1509</v>
      </c>
    </row>
    <row r="26" spans="1:15" ht="183" customHeight="1" x14ac:dyDescent="0.2">
      <c r="A26" s="33">
        <v>19</v>
      </c>
      <c r="B26" s="59" t="s">
        <v>44</v>
      </c>
      <c r="C26" s="27" t="s">
        <v>322</v>
      </c>
      <c r="D26" s="26" t="s">
        <v>913</v>
      </c>
      <c r="E26" s="26" t="s">
        <v>45</v>
      </c>
      <c r="F26" s="60" t="s">
        <v>923</v>
      </c>
      <c r="G26" s="34">
        <v>3</v>
      </c>
      <c r="H26" s="34">
        <v>5</v>
      </c>
      <c r="I26" s="34">
        <f t="shared" si="0"/>
        <v>15</v>
      </c>
      <c r="J26" s="34" t="str">
        <f t="shared" si="4"/>
        <v>MEDIO</v>
      </c>
      <c r="K26" s="26" t="s">
        <v>469</v>
      </c>
      <c r="L26" s="34">
        <f t="shared" si="5"/>
        <v>3</v>
      </c>
      <c r="N26" s="160" t="s">
        <v>1508</v>
      </c>
      <c r="O26" s="161" t="s">
        <v>1505</v>
      </c>
    </row>
    <row r="27" spans="1:15" ht="180" customHeight="1" x14ac:dyDescent="0.2">
      <c r="A27" s="33">
        <v>20</v>
      </c>
      <c r="B27" s="59" t="s">
        <v>44</v>
      </c>
      <c r="C27" s="27" t="s">
        <v>322</v>
      </c>
      <c r="D27" s="26" t="s">
        <v>914</v>
      </c>
      <c r="E27" s="26" t="s">
        <v>45</v>
      </c>
      <c r="F27" s="60" t="s">
        <v>921</v>
      </c>
      <c r="G27" s="34">
        <v>3</v>
      </c>
      <c r="H27" s="34">
        <v>5</v>
      </c>
      <c r="I27" s="34">
        <f t="shared" si="0"/>
        <v>15</v>
      </c>
      <c r="J27" s="34" t="str">
        <f t="shared" si="4"/>
        <v>MEDIO</v>
      </c>
      <c r="K27" s="26" t="s">
        <v>470</v>
      </c>
      <c r="L27" s="34">
        <f t="shared" si="5"/>
        <v>3</v>
      </c>
      <c r="N27" s="160" t="s">
        <v>1508</v>
      </c>
      <c r="O27" s="161" t="s">
        <v>1505</v>
      </c>
    </row>
    <row r="28" spans="1:15" ht="171.75" customHeight="1" x14ac:dyDescent="0.2">
      <c r="A28" s="33">
        <v>21</v>
      </c>
      <c r="B28" s="59" t="s">
        <v>44</v>
      </c>
      <c r="C28" s="27" t="s">
        <v>143</v>
      </c>
      <c r="D28" s="62" t="s">
        <v>62</v>
      </c>
      <c r="E28" s="26" t="s">
        <v>46</v>
      </c>
      <c r="F28" s="60" t="s">
        <v>922</v>
      </c>
      <c r="G28" s="34">
        <v>3</v>
      </c>
      <c r="H28" s="34">
        <v>5</v>
      </c>
      <c r="I28" s="34">
        <f t="shared" si="0"/>
        <v>15</v>
      </c>
      <c r="J28" s="34" t="str">
        <f t="shared" si="4"/>
        <v>MEDIO</v>
      </c>
      <c r="K28" s="26" t="s">
        <v>468</v>
      </c>
      <c r="L28" s="34">
        <f t="shared" si="5"/>
        <v>3</v>
      </c>
      <c r="N28" s="160" t="s">
        <v>1508</v>
      </c>
      <c r="O28" s="161" t="s">
        <v>1509</v>
      </c>
    </row>
    <row r="29" spans="1:15" ht="177" customHeight="1" x14ac:dyDescent="0.2">
      <c r="A29" s="33">
        <v>22</v>
      </c>
      <c r="B29" s="59" t="s">
        <v>44</v>
      </c>
      <c r="C29" s="27" t="s">
        <v>144</v>
      </c>
      <c r="D29" s="26" t="s">
        <v>913</v>
      </c>
      <c r="E29" s="26" t="s">
        <v>45</v>
      </c>
      <c r="F29" s="60" t="s">
        <v>923</v>
      </c>
      <c r="G29" s="34">
        <v>3</v>
      </c>
      <c r="H29" s="34">
        <v>5</v>
      </c>
      <c r="I29" s="34">
        <f t="shared" si="0"/>
        <v>15</v>
      </c>
      <c r="J29" s="34" t="str">
        <f t="shared" si="4"/>
        <v>MEDIO</v>
      </c>
      <c r="K29" s="26" t="s">
        <v>469</v>
      </c>
      <c r="L29" s="34">
        <f t="shared" si="5"/>
        <v>3</v>
      </c>
      <c r="N29" s="160" t="s">
        <v>1508</v>
      </c>
      <c r="O29" s="161" t="s">
        <v>1505</v>
      </c>
    </row>
    <row r="30" spans="1:15" ht="198" customHeight="1" x14ac:dyDescent="0.2">
      <c r="A30" s="33">
        <v>23</v>
      </c>
      <c r="B30" s="59" t="s">
        <v>44</v>
      </c>
      <c r="C30" s="27" t="s">
        <v>144</v>
      </c>
      <c r="D30" s="26" t="s">
        <v>914</v>
      </c>
      <c r="E30" s="26" t="s">
        <v>45</v>
      </c>
      <c r="F30" s="60" t="s">
        <v>924</v>
      </c>
      <c r="G30" s="34">
        <v>3</v>
      </c>
      <c r="H30" s="34">
        <v>5</v>
      </c>
      <c r="I30" s="34">
        <f t="shared" si="0"/>
        <v>15</v>
      </c>
      <c r="J30" s="34" t="str">
        <f>IF(I30&lt;12,"BAJO",IF(I30&gt;19,"ALTO","MEDIO"))</f>
        <v>MEDIO</v>
      </c>
      <c r="K30" s="26" t="s">
        <v>470</v>
      </c>
      <c r="L30" s="34">
        <f>IF(J30="BAJO",0.1,IF(J30="MEDIO",3,5))</f>
        <v>3</v>
      </c>
      <c r="N30" s="160" t="s">
        <v>1508</v>
      </c>
      <c r="O30" s="161" t="s">
        <v>1505</v>
      </c>
    </row>
    <row r="31" spans="1:15" ht="153" customHeight="1" x14ac:dyDescent="0.2">
      <c r="A31" s="33">
        <v>24</v>
      </c>
      <c r="B31" s="59" t="s">
        <v>44</v>
      </c>
      <c r="C31" s="27" t="s">
        <v>123</v>
      </c>
      <c r="D31" s="62" t="s">
        <v>62</v>
      </c>
      <c r="E31" s="26" t="s">
        <v>45</v>
      </c>
      <c r="F31" s="60" t="s">
        <v>925</v>
      </c>
      <c r="G31" s="34">
        <v>3</v>
      </c>
      <c r="H31" s="34">
        <v>5</v>
      </c>
      <c r="I31" s="34">
        <f t="shared" si="0"/>
        <v>15</v>
      </c>
      <c r="J31" s="34" t="str">
        <f t="shared" ref="J31:J40" si="6">IF(I31&lt;12,"BAJO",IF(I31&gt;19,"ALTO","MEDIO"))</f>
        <v>MEDIO</v>
      </c>
      <c r="K31" s="26" t="s">
        <v>468</v>
      </c>
      <c r="L31" s="34">
        <f t="shared" ref="L31:L40" si="7">IF(J31="BAJO",0.1,IF(J31="MEDIO",3,5))</f>
        <v>3</v>
      </c>
      <c r="N31" s="160" t="s">
        <v>1510</v>
      </c>
      <c r="O31" s="161" t="s">
        <v>1505</v>
      </c>
    </row>
    <row r="32" spans="1:15" ht="169.5" customHeight="1" x14ac:dyDescent="0.2">
      <c r="A32" s="33">
        <v>25</v>
      </c>
      <c r="B32" s="59" t="s">
        <v>44</v>
      </c>
      <c r="C32" s="27" t="s">
        <v>131</v>
      </c>
      <c r="D32" s="26" t="s">
        <v>913</v>
      </c>
      <c r="E32" s="26" t="s">
        <v>45</v>
      </c>
      <c r="F32" s="60" t="s">
        <v>923</v>
      </c>
      <c r="G32" s="34">
        <v>3</v>
      </c>
      <c r="H32" s="34">
        <v>5</v>
      </c>
      <c r="I32" s="34">
        <f t="shared" si="0"/>
        <v>15</v>
      </c>
      <c r="J32" s="34" t="str">
        <f t="shared" si="6"/>
        <v>MEDIO</v>
      </c>
      <c r="K32" s="26" t="s">
        <v>469</v>
      </c>
      <c r="L32" s="34">
        <f t="shared" si="7"/>
        <v>3</v>
      </c>
      <c r="N32" s="160" t="s">
        <v>1510</v>
      </c>
      <c r="O32" s="161" t="s">
        <v>1505</v>
      </c>
    </row>
    <row r="33" spans="1:15" ht="142.5" x14ac:dyDescent="0.2">
      <c r="A33" s="33">
        <v>26</v>
      </c>
      <c r="B33" s="59" t="s">
        <v>44</v>
      </c>
      <c r="C33" s="27" t="s">
        <v>372</v>
      </c>
      <c r="D33" s="26" t="s">
        <v>914</v>
      </c>
      <c r="E33" s="26" t="s">
        <v>45</v>
      </c>
      <c r="F33" s="60" t="s">
        <v>926</v>
      </c>
      <c r="G33" s="34">
        <v>3</v>
      </c>
      <c r="H33" s="34">
        <v>5</v>
      </c>
      <c r="I33" s="34">
        <f t="shared" si="0"/>
        <v>15</v>
      </c>
      <c r="J33" s="34" t="str">
        <f t="shared" si="6"/>
        <v>MEDIO</v>
      </c>
      <c r="K33" s="26" t="s">
        <v>470</v>
      </c>
      <c r="L33" s="34">
        <f t="shared" si="7"/>
        <v>3</v>
      </c>
      <c r="N33" s="160" t="s">
        <v>1510</v>
      </c>
      <c r="O33" s="161" t="s">
        <v>1505</v>
      </c>
    </row>
    <row r="34" spans="1:15" ht="159.75" customHeight="1" x14ac:dyDescent="0.2">
      <c r="A34" s="33">
        <v>27</v>
      </c>
      <c r="B34" s="64" t="s">
        <v>47</v>
      </c>
      <c r="C34" s="27" t="s">
        <v>285</v>
      </c>
      <c r="D34" s="27" t="s">
        <v>62</v>
      </c>
      <c r="E34" s="27" t="s">
        <v>45</v>
      </c>
      <c r="F34" s="65" t="s">
        <v>927</v>
      </c>
      <c r="G34" s="28">
        <v>4</v>
      </c>
      <c r="H34" s="28">
        <v>5</v>
      </c>
      <c r="I34" s="28">
        <f t="shared" si="0"/>
        <v>20</v>
      </c>
      <c r="J34" s="28" t="str">
        <f t="shared" si="6"/>
        <v>ALTO</v>
      </c>
      <c r="K34" s="26" t="s">
        <v>468</v>
      </c>
      <c r="L34" s="28">
        <f t="shared" si="7"/>
        <v>5</v>
      </c>
      <c r="M34" s="57"/>
      <c r="N34" s="160" t="s">
        <v>1502</v>
      </c>
      <c r="O34" s="161" t="s">
        <v>1505</v>
      </c>
    </row>
    <row r="35" spans="1:15" ht="190.5" customHeight="1" x14ac:dyDescent="0.2">
      <c r="A35" s="33">
        <v>28</v>
      </c>
      <c r="B35" s="59" t="s">
        <v>47</v>
      </c>
      <c r="C35" s="27" t="s">
        <v>286</v>
      </c>
      <c r="D35" s="61" t="s">
        <v>908</v>
      </c>
      <c r="E35" s="26" t="s">
        <v>45</v>
      </c>
      <c r="F35" s="60" t="s">
        <v>373</v>
      </c>
      <c r="G35" s="34">
        <v>4</v>
      </c>
      <c r="H35" s="34">
        <v>5</v>
      </c>
      <c r="I35" s="34">
        <f t="shared" si="0"/>
        <v>20</v>
      </c>
      <c r="J35" s="34" t="str">
        <f t="shared" si="6"/>
        <v>ALTO</v>
      </c>
      <c r="K35" s="26" t="s">
        <v>469</v>
      </c>
      <c r="L35" s="34">
        <f t="shared" si="7"/>
        <v>5</v>
      </c>
      <c r="M35" s="58"/>
      <c r="N35" s="160" t="s">
        <v>1502</v>
      </c>
      <c r="O35" s="161" t="s">
        <v>1505</v>
      </c>
    </row>
    <row r="36" spans="1:15" ht="156.75" x14ac:dyDescent="0.2">
      <c r="A36" s="33">
        <v>29</v>
      </c>
      <c r="B36" s="59" t="s">
        <v>47</v>
      </c>
      <c r="C36" s="27" t="s">
        <v>286</v>
      </c>
      <c r="D36" s="62" t="s">
        <v>909</v>
      </c>
      <c r="E36" s="26" t="s">
        <v>45</v>
      </c>
      <c r="F36" s="60" t="s">
        <v>928</v>
      </c>
      <c r="G36" s="34">
        <v>4</v>
      </c>
      <c r="H36" s="34">
        <v>5</v>
      </c>
      <c r="I36" s="34">
        <f t="shared" si="0"/>
        <v>20</v>
      </c>
      <c r="J36" s="34" t="str">
        <f t="shared" si="6"/>
        <v>ALTO</v>
      </c>
      <c r="K36" s="26" t="s">
        <v>470</v>
      </c>
      <c r="L36" s="34">
        <f t="shared" si="7"/>
        <v>5</v>
      </c>
      <c r="M36" s="58"/>
      <c r="N36" s="160" t="s">
        <v>1502</v>
      </c>
      <c r="O36" s="161" t="s">
        <v>1505</v>
      </c>
    </row>
    <row r="37" spans="1:15" ht="156.75" x14ac:dyDescent="0.2">
      <c r="A37" s="33">
        <v>30</v>
      </c>
      <c r="B37" s="59" t="s">
        <v>47</v>
      </c>
      <c r="C37" s="27" t="s">
        <v>124</v>
      </c>
      <c r="D37" s="62" t="s">
        <v>62</v>
      </c>
      <c r="E37" s="26" t="s">
        <v>45</v>
      </c>
      <c r="F37" s="60" t="s">
        <v>929</v>
      </c>
      <c r="G37" s="34">
        <v>3</v>
      </c>
      <c r="H37" s="34">
        <v>5</v>
      </c>
      <c r="I37" s="34">
        <f t="shared" si="0"/>
        <v>15</v>
      </c>
      <c r="J37" s="34" t="str">
        <f t="shared" si="6"/>
        <v>MEDIO</v>
      </c>
      <c r="K37" s="26" t="s">
        <v>468</v>
      </c>
      <c r="L37" s="34">
        <f t="shared" si="7"/>
        <v>3</v>
      </c>
      <c r="M37" s="58"/>
      <c r="N37" s="160" t="s">
        <v>1502</v>
      </c>
      <c r="O37" s="161" t="s">
        <v>1511</v>
      </c>
    </row>
    <row r="38" spans="1:15" ht="156" customHeight="1" x14ac:dyDescent="0.2">
      <c r="A38" s="33">
        <v>31</v>
      </c>
      <c r="B38" s="59" t="s">
        <v>47</v>
      </c>
      <c r="C38" s="27" t="s">
        <v>132</v>
      </c>
      <c r="D38" s="26" t="s">
        <v>913</v>
      </c>
      <c r="E38" s="26" t="s">
        <v>45</v>
      </c>
      <c r="F38" s="60" t="s">
        <v>930</v>
      </c>
      <c r="G38" s="34">
        <v>3</v>
      </c>
      <c r="H38" s="34">
        <v>5</v>
      </c>
      <c r="I38" s="34">
        <f t="shared" si="0"/>
        <v>15</v>
      </c>
      <c r="J38" s="34" t="str">
        <f t="shared" si="6"/>
        <v>MEDIO</v>
      </c>
      <c r="K38" s="26" t="s">
        <v>469</v>
      </c>
      <c r="L38" s="34">
        <f t="shared" si="7"/>
        <v>3</v>
      </c>
      <c r="M38" s="58"/>
      <c r="N38" s="160" t="s">
        <v>1502</v>
      </c>
      <c r="O38" s="161" t="s">
        <v>1512</v>
      </c>
    </row>
    <row r="39" spans="1:15" ht="201" customHeight="1" x14ac:dyDescent="0.2">
      <c r="A39" s="33">
        <v>32</v>
      </c>
      <c r="B39" s="59" t="s">
        <v>213</v>
      </c>
      <c r="C39" s="27" t="s">
        <v>132</v>
      </c>
      <c r="D39" s="26" t="s">
        <v>914</v>
      </c>
      <c r="E39" s="26" t="s">
        <v>45</v>
      </c>
      <c r="F39" s="60" t="s">
        <v>931</v>
      </c>
      <c r="G39" s="34">
        <v>3</v>
      </c>
      <c r="H39" s="34">
        <v>5</v>
      </c>
      <c r="I39" s="34">
        <f t="shared" si="0"/>
        <v>15</v>
      </c>
      <c r="J39" s="34" t="str">
        <f t="shared" si="6"/>
        <v>MEDIO</v>
      </c>
      <c r="K39" s="26" t="s">
        <v>470</v>
      </c>
      <c r="L39" s="34">
        <f t="shared" si="7"/>
        <v>3</v>
      </c>
      <c r="M39" s="58"/>
      <c r="N39" s="160" t="s">
        <v>1502</v>
      </c>
      <c r="O39" s="161" t="s">
        <v>1512</v>
      </c>
    </row>
    <row r="40" spans="1:15" ht="195" customHeight="1" x14ac:dyDescent="0.2">
      <c r="A40" s="33">
        <v>33</v>
      </c>
      <c r="B40" s="59" t="s">
        <v>47</v>
      </c>
      <c r="C40" s="27" t="s">
        <v>125</v>
      </c>
      <c r="D40" s="62" t="s">
        <v>62</v>
      </c>
      <c r="E40" s="26" t="s">
        <v>45</v>
      </c>
      <c r="F40" s="65" t="s">
        <v>932</v>
      </c>
      <c r="G40" s="34">
        <v>3</v>
      </c>
      <c r="H40" s="34">
        <v>5</v>
      </c>
      <c r="I40" s="34">
        <f t="shared" si="0"/>
        <v>15</v>
      </c>
      <c r="J40" s="34" t="str">
        <f t="shared" si="6"/>
        <v>MEDIO</v>
      </c>
      <c r="K40" s="26" t="s">
        <v>468</v>
      </c>
      <c r="L40" s="34">
        <f t="shared" si="7"/>
        <v>3</v>
      </c>
      <c r="M40" s="58"/>
      <c r="N40" s="160" t="s">
        <v>1513</v>
      </c>
      <c r="O40" s="161" t="s">
        <v>1505</v>
      </c>
    </row>
    <row r="41" spans="1:15" ht="195" customHeight="1" x14ac:dyDescent="0.2">
      <c r="A41" s="33">
        <v>34</v>
      </c>
      <c r="B41" s="59" t="s">
        <v>47</v>
      </c>
      <c r="C41" s="27" t="s">
        <v>133</v>
      </c>
      <c r="D41" s="62" t="s">
        <v>933</v>
      </c>
      <c r="E41" s="26" t="s">
        <v>45</v>
      </c>
      <c r="F41" s="65" t="s">
        <v>934</v>
      </c>
      <c r="G41" s="34">
        <v>3</v>
      </c>
      <c r="H41" s="34">
        <v>5</v>
      </c>
      <c r="I41" s="34">
        <f t="shared" si="0"/>
        <v>15</v>
      </c>
      <c r="J41" s="34" t="str">
        <f>IF(I41&lt;12,"BAJO",IF(I41&gt;19,"ALTO","MEDIO"))</f>
        <v>MEDIO</v>
      </c>
      <c r="K41" s="26" t="s">
        <v>469</v>
      </c>
      <c r="L41" s="34">
        <f>IF(J41="BAJO",0.1,IF(J41="MEDIO",3,5))</f>
        <v>3</v>
      </c>
      <c r="M41" s="58"/>
      <c r="N41" s="160" t="s">
        <v>1513</v>
      </c>
      <c r="O41" s="161" t="s">
        <v>1505</v>
      </c>
    </row>
    <row r="42" spans="1:15" ht="156.75" x14ac:dyDescent="0.2">
      <c r="A42" s="33">
        <v>35</v>
      </c>
      <c r="B42" s="59" t="s">
        <v>213</v>
      </c>
      <c r="C42" s="27" t="s">
        <v>133</v>
      </c>
      <c r="D42" s="26" t="s">
        <v>913</v>
      </c>
      <c r="E42" s="26" t="s">
        <v>45</v>
      </c>
      <c r="F42" s="65" t="s">
        <v>934</v>
      </c>
      <c r="G42" s="34">
        <v>3</v>
      </c>
      <c r="H42" s="34">
        <v>5</v>
      </c>
      <c r="I42" s="34">
        <f t="shared" si="0"/>
        <v>15</v>
      </c>
      <c r="J42" s="34" t="str">
        <f t="shared" ref="J42:J51" si="8">IF(I42&lt;12,"BAJO",IF(I42&gt;19,"ALTO","MEDIO"))</f>
        <v>MEDIO</v>
      </c>
      <c r="K42" s="26" t="s">
        <v>469</v>
      </c>
      <c r="L42" s="34">
        <f t="shared" ref="L42:L51" si="9">IF(J42="BAJO",0.1,IF(J42="MEDIO",3,5))</f>
        <v>3</v>
      </c>
      <c r="M42" s="58"/>
      <c r="N42" s="160" t="s">
        <v>1513</v>
      </c>
      <c r="O42" s="161" t="s">
        <v>1505</v>
      </c>
    </row>
    <row r="43" spans="1:15" ht="185.25" x14ac:dyDescent="0.2">
      <c r="A43" s="33">
        <v>36</v>
      </c>
      <c r="B43" s="59" t="s">
        <v>214</v>
      </c>
      <c r="C43" s="27" t="s">
        <v>133</v>
      </c>
      <c r="D43" s="26" t="s">
        <v>914</v>
      </c>
      <c r="E43" s="26" t="s">
        <v>45</v>
      </c>
      <c r="F43" s="65" t="s">
        <v>935</v>
      </c>
      <c r="G43" s="34">
        <v>3</v>
      </c>
      <c r="H43" s="34">
        <v>5</v>
      </c>
      <c r="I43" s="34">
        <f t="shared" si="0"/>
        <v>15</v>
      </c>
      <c r="J43" s="34" t="str">
        <f t="shared" si="8"/>
        <v>MEDIO</v>
      </c>
      <c r="K43" s="26" t="s">
        <v>470</v>
      </c>
      <c r="L43" s="34">
        <f t="shared" si="9"/>
        <v>3</v>
      </c>
      <c r="M43" s="58"/>
      <c r="N43" s="160" t="s">
        <v>1513</v>
      </c>
      <c r="O43" s="161" t="s">
        <v>1505</v>
      </c>
    </row>
    <row r="44" spans="1:15" ht="175.5" customHeight="1" x14ac:dyDescent="0.2">
      <c r="A44" s="33">
        <v>37</v>
      </c>
      <c r="B44" s="59" t="s">
        <v>47</v>
      </c>
      <c r="C44" s="27" t="s">
        <v>126</v>
      </c>
      <c r="D44" s="62" t="s">
        <v>62</v>
      </c>
      <c r="E44" s="26" t="s">
        <v>45</v>
      </c>
      <c r="F44" s="60" t="s">
        <v>936</v>
      </c>
      <c r="G44" s="34">
        <v>3</v>
      </c>
      <c r="H44" s="34">
        <v>5</v>
      </c>
      <c r="I44" s="34">
        <f t="shared" si="0"/>
        <v>15</v>
      </c>
      <c r="J44" s="34" t="str">
        <f t="shared" si="8"/>
        <v>MEDIO</v>
      </c>
      <c r="K44" s="26" t="s">
        <v>468</v>
      </c>
      <c r="L44" s="34">
        <f t="shared" si="9"/>
        <v>3</v>
      </c>
      <c r="M44" s="58"/>
      <c r="N44" s="160" t="s">
        <v>1513</v>
      </c>
      <c r="O44" s="161" t="s">
        <v>1505</v>
      </c>
    </row>
    <row r="45" spans="1:15" ht="150.75" customHeight="1" x14ac:dyDescent="0.2">
      <c r="A45" s="33">
        <v>38</v>
      </c>
      <c r="B45" s="59" t="s">
        <v>47</v>
      </c>
      <c r="C45" s="27" t="s">
        <v>134</v>
      </c>
      <c r="D45" s="62" t="s">
        <v>937</v>
      </c>
      <c r="E45" s="26" t="s">
        <v>45</v>
      </c>
      <c r="F45" s="65" t="s">
        <v>934</v>
      </c>
      <c r="G45" s="34">
        <v>3</v>
      </c>
      <c r="H45" s="34">
        <v>5</v>
      </c>
      <c r="I45" s="34">
        <f t="shared" si="0"/>
        <v>15</v>
      </c>
      <c r="J45" s="34" t="str">
        <f t="shared" si="8"/>
        <v>MEDIO</v>
      </c>
      <c r="K45" s="26" t="s">
        <v>469</v>
      </c>
      <c r="L45" s="34">
        <f t="shared" si="9"/>
        <v>3</v>
      </c>
      <c r="M45" s="58"/>
      <c r="N45" s="160" t="s">
        <v>1513</v>
      </c>
      <c r="O45" s="161" t="s">
        <v>1505</v>
      </c>
    </row>
    <row r="46" spans="1:15" ht="164.25" customHeight="1" x14ac:dyDescent="0.2">
      <c r="A46" s="33">
        <v>39</v>
      </c>
      <c r="B46" s="59" t="s">
        <v>213</v>
      </c>
      <c r="C46" s="27" t="s">
        <v>134</v>
      </c>
      <c r="D46" s="26" t="s">
        <v>913</v>
      </c>
      <c r="E46" s="26" t="s">
        <v>45</v>
      </c>
      <c r="F46" s="65" t="s">
        <v>934</v>
      </c>
      <c r="G46" s="34">
        <v>3</v>
      </c>
      <c r="H46" s="34">
        <v>5</v>
      </c>
      <c r="I46" s="34">
        <f t="shared" si="0"/>
        <v>15</v>
      </c>
      <c r="J46" s="34" t="str">
        <f t="shared" si="8"/>
        <v>MEDIO</v>
      </c>
      <c r="K46" s="26" t="s">
        <v>469</v>
      </c>
      <c r="L46" s="34">
        <f t="shared" si="9"/>
        <v>3</v>
      </c>
      <c r="M46" s="58"/>
      <c r="N46" s="160" t="s">
        <v>1513</v>
      </c>
      <c r="O46" s="161" t="s">
        <v>1505</v>
      </c>
    </row>
    <row r="47" spans="1:15" ht="185.25" x14ac:dyDescent="0.2">
      <c r="A47" s="33">
        <v>40</v>
      </c>
      <c r="B47" s="59" t="s">
        <v>214</v>
      </c>
      <c r="C47" s="27" t="s">
        <v>134</v>
      </c>
      <c r="D47" s="26" t="s">
        <v>914</v>
      </c>
      <c r="E47" s="26" t="s">
        <v>45</v>
      </c>
      <c r="F47" s="65" t="s">
        <v>935</v>
      </c>
      <c r="G47" s="34">
        <v>3</v>
      </c>
      <c r="H47" s="34">
        <v>5</v>
      </c>
      <c r="I47" s="34">
        <f t="shared" si="0"/>
        <v>15</v>
      </c>
      <c r="J47" s="34" t="str">
        <f t="shared" si="8"/>
        <v>MEDIO</v>
      </c>
      <c r="K47" s="26" t="s">
        <v>470</v>
      </c>
      <c r="L47" s="34">
        <f t="shared" si="9"/>
        <v>3</v>
      </c>
      <c r="M47" s="58"/>
      <c r="N47" s="160" t="s">
        <v>1513</v>
      </c>
      <c r="O47" s="161" t="s">
        <v>1505</v>
      </c>
    </row>
    <row r="48" spans="1:15" ht="159.75" customHeight="1" x14ac:dyDescent="0.2">
      <c r="A48" s="33">
        <v>41</v>
      </c>
      <c r="B48" s="59" t="s">
        <v>47</v>
      </c>
      <c r="C48" s="27" t="s">
        <v>145</v>
      </c>
      <c r="D48" s="62" t="s">
        <v>62</v>
      </c>
      <c r="E48" s="26" t="s">
        <v>45</v>
      </c>
      <c r="F48" s="60" t="s">
        <v>938</v>
      </c>
      <c r="G48" s="34">
        <v>3</v>
      </c>
      <c r="H48" s="34">
        <v>5</v>
      </c>
      <c r="I48" s="34">
        <f t="shared" si="0"/>
        <v>15</v>
      </c>
      <c r="J48" s="34" t="str">
        <f t="shared" si="8"/>
        <v>MEDIO</v>
      </c>
      <c r="K48" s="26" t="s">
        <v>468</v>
      </c>
      <c r="L48" s="34">
        <f t="shared" si="9"/>
        <v>3</v>
      </c>
      <c r="M48" s="58"/>
      <c r="N48" s="160" t="s">
        <v>1508</v>
      </c>
      <c r="O48" s="161" t="s">
        <v>1505</v>
      </c>
    </row>
    <row r="49" spans="1:15" ht="96" customHeight="1" x14ac:dyDescent="0.2">
      <c r="A49" s="33">
        <v>42</v>
      </c>
      <c r="B49" s="59" t="s">
        <v>47</v>
      </c>
      <c r="C49" s="27" t="s">
        <v>146</v>
      </c>
      <c r="D49" s="26" t="s">
        <v>913</v>
      </c>
      <c r="E49" s="26" t="s">
        <v>45</v>
      </c>
      <c r="F49" s="60" t="s">
        <v>455</v>
      </c>
      <c r="G49" s="34">
        <v>3</v>
      </c>
      <c r="H49" s="34">
        <v>5</v>
      </c>
      <c r="I49" s="34">
        <f t="shared" si="0"/>
        <v>15</v>
      </c>
      <c r="J49" s="34" t="str">
        <f t="shared" si="8"/>
        <v>MEDIO</v>
      </c>
      <c r="K49" s="26" t="s">
        <v>469</v>
      </c>
      <c r="L49" s="34">
        <f t="shared" si="9"/>
        <v>3</v>
      </c>
      <c r="M49" s="58"/>
      <c r="N49" s="160" t="s">
        <v>1508</v>
      </c>
      <c r="O49" s="161" t="s">
        <v>1505</v>
      </c>
    </row>
    <row r="50" spans="1:15" ht="199.5" customHeight="1" x14ac:dyDescent="0.2">
      <c r="A50" s="33">
        <v>43</v>
      </c>
      <c r="B50" s="59" t="s">
        <v>213</v>
      </c>
      <c r="C50" s="27" t="s">
        <v>146</v>
      </c>
      <c r="D50" s="26" t="s">
        <v>914</v>
      </c>
      <c r="E50" s="26" t="s">
        <v>45</v>
      </c>
      <c r="F50" s="60" t="s">
        <v>455</v>
      </c>
      <c r="G50" s="34">
        <v>3</v>
      </c>
      <c r="H50" s="34">
        <v>5</v>
      </c>
      <c r="I50" s="34">
        <f t="shared" si="0"/>
        <v>15</v>
      </c>
      <c r="J50" s="34" t="str">
        <f t="shared" si="8"/>
        <v>MEDIO</v>
      </c>
      <c r="K50" s="26" t="s">
        <v>470</v>
      </c>
      <c r="L50" s="34">
        <f t="shared" si="9"/>
        <v>3</v>
      </c>
      <c r="M50" s="58"/>
      <c r="N50" s="160" t="s">
        <v>1508</v>
      </c>
      <c r="O50" s="161" t="s">
        <v>1505</v>
      </c>
    </row>
    <row r="51" spans="1:15" ht="167.25" customHeight="1" x14ac:dyDescent="0.2">
      <c r="A51" s="33">
        <v>44</v>
      </c>
      <c r="B51" s="59" t="s">
        <v>47</v>
      </c>
      <c r="C51" s="27" t="s">
        <v>127</v>
      </c>
      <c r="D51" s="62" t="s">
        <v>62</v>
      </c>
      <c r="E51" s="26" t="s">
        <v>48</v>
      </c>
      <c r="F51" s="60" t="s">
        <v>939</v>
      </c>
      <c r="G51" s="34">
        <v>3</v>
      </c>
      <c r="H51" s="34">
        <v>5</v>
      </c>
      <c r="I51" s="34">
        <f t="shared" si="0"/>
        <v>15</v>
      </c>
      <c r="J51" s="34" t="str">
        <f t="shared" si="8"/>
        <v>MEDIO</v>
      </c>
      <c r="K51" s="26" t="s">
        <v>468</v>
      </c>
      <c r="L51" s="34">
        <f t="shared" si="9"/>
        <v>3</v>
      </c>
      <c r="M51" s="58"/>
      <c r="N51" s="160" t="s">
        <v>1514</v>
      </c>
      <c r="O51" s="161" t="s">
        <v>1505</v>
      </c>
    </row>
    <row r="52" spans="1:15" ht="194.25" customHeight="1" x14ac:dyDescent="0.2">
      <c r="A52" s="33">
        <v>45</v>
      </c>
      <c r="B52" s="59" t="s">
        <v>47</v>
      </c>
      <c r="C52" s="27" t="s">
        <v>135</v>
      </c>
      <c r="D52" s="61" t="s">
        <v>908</v>
      </c>
      <c r="E52" s="26" t="s">
        <v>48</v>
      </c>
      <c r="F52" s="60" t="s">
        <v>456</v>
      </c>
      <c r="G52" s="34">
        <v>3</v>
      </c>
      <c r="H52" s="34">
        <v>5</v>
      </c>
      <c r="I52" s="34">
        <f t="shared" si="0"/>
        <v>15</v>
      </c>
      <c r="J52" s="34" t="str">
        <f>IF(I52&lt;12,"BAJO",IF(I52&gt;19,"ALTO","MEDIO"))</f>
        <v>MEDIO</v>
      </c>
      <c r="K52" s="26" t="s">
        <v>469</v>
      </c>
      <c r="L52" s="34">
        <f>IF(J52="BAJO",0.1,IF(J52="MEDIO",3,5))</f>
        <v>3</v>
      </c>
      <c r="M52" s="58"/>
      <c r="N52" s="160" t="s">
        <v>1514</v>
      </c>
      <c r="O52" s="161" t="s">
        <v>1505</v>
      </c>
    </row>
    <row r="53" spans="1:15" ht="198.75" customHeight="1" x14ac:dyDescent="0.2">
      <c r="A53" s="33">
        <v>46</v>
      </c>
      <c r="B53" s="59" t="s">
        <v>213</v>
      </c>
      <c r="C53" s="27" t="s">
        <v>135</v>
      </c>
      <c r="D53" s="26" t="s">
        <v>913</v>
      </c>
      <c r="E53" s="26" t="s">
        <v>48</v>
      </c>
      <c r="F53" s="60" t="s">
        <v>457</v>
      </c>
      <c r="G53" s="34">
        <v>3</v>
      </c>
      <c r="H53" s="34">
        <v>5</v>
      </c>
      <c r="I53" s="34">
        <f t="shared" si="0"/>
        <v>15</v>
      </c>
      <c r="J53" s="34" t="str">
        <f t="shared" ref="J53:J62" si="10">IF(I53&lt;12,"BAJO",IF(I53&gt;19,"ALTO","MEDIO"))</f>
        <v>MEDIO</v>
      </c>
      <c r="K53" s="26" t="s">
        <v>469</v>
      </c>
      <c r="L53" s="34">
        <f t="shared" ref="L53:L62" si="11">IF(J53="BAJO",0.1,IF(J53="MEDIO",3,5))</f>
        <v>3</v>
      </c>
      <c r="M53" s="58"/>
      <c r="N53" s="160" t="s">
        <v>1514</v>
      </c>
      <c r="O53" s="161" t="s">
        <v>1505</v>
      </c>
    </row>
    <row r="54" spans="1:15" ht="158.25" customHeight="1" x14ac:dyDescent="0.2">
      <c r="A54" s="33">
        <v>47</v>
      </c>
      <c r="B54" s="59" t="s">
        <v>214</v>
      </c>
      <c r="C54" s="27" t="s">
        <v>135</v>
      </c>
      <c r="D54" s="26" t="s">
        <v>914</v>
      </c>
      <c r="E54" s="26" t="s">
        <v>48</v>
      </c>
      <c r="F54" s="60" t="s">
        <v>940</v>
      </c>
      <c r="G54" s="34">
        <v>3</v>
      </c>
      <c r="H54" s="34">
        <v>5</v>
      </c>
      <c r="I54" s="34">
        <f t="shared" si="0"/>
        <v>15</v>
      </c>
      <c r="J54" s="34" t="str">
        <f t="shared" si="10"/>
        <v>MEDIO</v>
      </c>
      <c r="K54" s="26" t="s">
        <v>470</v>
      </c>
      <c r="L54" s="34">
        <f t="shared" si="11"/>
        <v>3</v>
      </c>
      <c r="M54" s="58"/>
      <c r="N54" s="160" t="s">
        <v>1514</v>
      </c>
      <c r="O54" s="161" t="s">
        <v>1505</v>
      </c>
    </row>
    <row r="55" spans="1:15" ht="246" customHeight="1" x14ac:dyDescent="0.2">
      <c r="A55" s="33">
        <v>48</v>
      </c>
      <c r="B55" s="59" t="s">
        <v>49</v>
      </c>
      <c r="C55" s="27" t="s">
        <v>128</v>
      </c>
      <c r="D55" s="62" t="s">
        <v>62</v>
      </c>
      <c r="E55" s="26" t="s">
        <v>48</v>
      </c>
      <c r="F55" s="60" t="s">
        <v>941</v>
      </c>
      <c r="G55" s="34">
        <v>3</v>
      </c>
      <c r="H55" s="34">
        <v>5</v>
      </c>
      <c r="I55" s="34">
        <f t="shared" si="0"/>
        <v>15</v>
      </c>
      <c r="J55" s="34" t="str">
        <f t="shared" si="10"/>
        <v>MEDIO</v>
      </c>
      <c r="K55" s="26" t="s">
        <v>468</v>
      </c>
      <c r="L55" s="34">
        <f t="shared" si="11"/>
        <v>3</v>
      </c>
      <c r="M55" s="58"/>
      <c r="N55" s="160" t="s">
        <v>1514</v>
      </c>
      <c r="O55" s="161" t="s">
        <v>1515</v>
      </c>
    </row>
    <row r="56" spans="1:15" ht="169.5" customHeight="1" x14ac:dyDescent="0.2">
      <c r="A56" s="33">
        <v>49</v>
      </c>
      <c r="B56" s="59" t="s">
        <v>49</v>
      </c>
      <c r="C56" s="27" t="s">
        <v>136</v>
      </c>
      <c r="D56" s="61" t="s">
        <v>908</v>
      </c>
      <c r="E56" s="26" t="s">
        <v>48</v>
      </c>
      <c r="F56" s="60" t="s">
        <v>457</v>
      </c>
      <c r="G56" s="34">
        <v>3</v>
      </c>
      <c r="H56" s="34">
        <v>5</v>
      </c>
      <c r="I56" s="34">
        <f t="shared" si="0"/>
        <v>15</v>
      </c>
      <c r="J56" s="34" t="str">
        <f t="shared" si="10"/>
        <v>MEDIO</v>
      </c>
      <c r="K56" s="26" t="s">
        <v>469</v>
      </c>
      <c r="L56" s="34">
        <f t="shared" si="11"/>
        <v>3</v>
      </c>
      <c r="M56" s="58"/>
      <c r="N56" s="160" t="s">
        <v>1514</v>
      </c>
      <c r="O56" s="161" t="s">
        <v>1505</v>
      </c>
    </row>
    <row r="57" spans="1:15" ht="197.25" customHeight="1" x14ac:dyDescent="0.2">
      <c r="A57" s="33">
        <v>50</v>
      </c>
      <c r="B57" s="59" t="s">
        <v>215</v>
      </c>
      <c r="C57" s="27" t="s">
        <v>136</v>
      </c>
      <c r="D57" s="26" t="s">
        <v>913</v>
      </c>
      <c r="E57" s="26" t="s">
        <v>48</v>
      </c>
      <c r="F57" s="60" t="s">
        <v>457</v>
      </c>
      <c r="G57" s="34">
        <v>3</v>
      </c>
      <c r="H57" s="34">
        <v>5</v>
      </c>
      <c r="I57" s="34">
        <f t="shared" si="0"/>
        <v>15</v>
      </c>
      <c r="J57" s="34" t="str">
        <f t="shared" si="10"/>
        <v>MEDIO</v>
      </c>
      <c r="K57" s="26" t="s">
        <v>469</v>
      </c>
      <c r="L57" s="34">
        <f t="shared" si="11"/>
        <v>3</v>
      </c>
      <c r="M57" s="58"/>
      <c r="N57" s="160" t="s">
        <v>1514</v>
      </c>
      <c r="O57" s="161" t="s">
        <v>1505</v>
      </c>
    </row>
    <row r="58" spans="1:15" s="37" customFormat="1" ht="180.75" customHeight="1" x14ac:dyDescent="0.2">
      <c r="A58" s="33">
        <v>51</v>
      </c>
      <c r="B58" s="59" t="s">
        <v>216</v>
      </c>
      <c r="C58" s="27" t="s">
        <v>136</v>
      </c>
      <c r="D58" s="27" t="s">
        <v>914</v>
      </c>
      <c r="E58" s="27" t="s">
        <v>48</v>
      </c>
      <c r="F58" s="60" t="s">
        <v>942</v>
      </c>
      <c r="G58" s="28">
        <v>3</v>
      </c>
      <c r="H58" s="28">
        <v>5</v>
      </c>
      <c r="I58" s="34">
        <f t="shared" si="0"/>
        <v>15</v>
      </c>
      <c r="J58" s="34" t="str">
        <f t="shared" si="10"/>
        <v>MEDIO</v>
      </c>
      <c r="K58" s="26" t="s">
        <v>470</v>
      </c>
      <c r="L58" s="34">
        <f t="shared" si="11"/>
        <v>3</v>
      </c>
      <c r="M58" s="58"/>
      <c r="N58" s="160" t="s">
        <v>1514</v>
      </c>
      <c r="O58" s="161" t="s">
        <v>1505</v>
      </c>
    </row>
    <row r="59" spans="1:15" ht="150.75" customHeight="1" x14ac:dyDescent="0.2">
      <c r="A59" s="33">
        <v>52</v>
      </c>
      <c r="B59" s="64" t="s">
        <v>150</v>
      </c>
      <c r="C59" s="27" t="s">
        <v>148</v>
      </c>
      <c r="D59" s="62" t="s">
        <v>943</v>
      </c>
      <c r="E59" s="66" t="s">
        <v>276</v>
      </c>
      <c r="F59" s="26" t="s">
        <v>944</v>
      </c>
      <c r="G59" s="48">
        <v>2</v>
      </c>
      <c r="H59" s="48">
        <v>5</v>
      </c>
      <c r="I59" s="34">
        <f t="shared" si="0"/>
        <v>10</v>
      </c>
      <c r="J59" s="34" t="str">
        <f t="shared" si="10"/>
        <v>BAJO</v>
      </c>
      <c r="K59" s="26" t="str">
        <f t="shared" ref="K59:K61" si="12">IF(J59="BAJO","El nivel de riesgo es bajo y no se requieren controles adicionales","Favor establezca acá controles adicionales requeridos")</f>
        <v>El nivel de riesgo es bajo y no se requieren controles adicionales</v>
      </c>
      <c r="L59" s="34">
        <f t="shared" si="11"/>
        <v>0.1</v>
      </c>
      <c r="M59" s="58"/>
      <c r="N59" s="160" t="s">
        <v>1516</v>
      </c>
      <c r="O59" s="161" t="s">
        <v>1517</v>
      </c>
    </row>
    <row r="60" spans="1:15" ht="138" customHeight="1" x14ac:dyDescent="0.2">
      <c r="A60" s="33">
        <v>53</v>
      </c>
      <c r="B60" s="59" t="s">
        <v>150</v>
      </c>
      <c r="C60" s="27" t="s">
        <v>149</v>
      </c>
      <c r="D60" s="62" t="s">
        <v>956</v>
      </c>
      <c r="E60" s="66" t="s">
        <v>23</v>
      </c>
      <c r="F60" s="26" t="s">
        <v>465</v>
      </c>
      <c r="G60" s="48">
        <v>2</v>
      </c>
      <c r="H60" s="48">
        <v>5</v>
      </c>
      <c r="I60" s="34">
        <f t="shared" si="0"/>
        <v>10</v>
      </c>
      <c r="J60" s="34" t="str">
        <f t="shared" si="10"/>
        <v>BAJO</v>
      </c>
      <c r="K60" s="26" t="s">
        <v>471</v>
      </c>
      <c r="L60" s="34">
        <f t="shared" si="11"/>
        <v>0.1</v>
      </c>
      <c r="M60" s="58"/>
      <c r="N60" s="160" t="s">
        <v>1516</v>
      </c>
      <c r="O60" s="161" t="s">
        <v>1518</v>
      </c>
    </row>
    <row r="61" spans="1:15" ht="180.75" customHeight="1" x14ac:dyDescent="0.2">
      <c r="A61" s="33">
        <v>54</v>
      </c>
      <c r="B61" s="59" t="s">
        <v>150</v>
      </c>
      <c r="C61" s="27" t="s">
        <v>149</v>
      </c>
      <c r="D61" s="26" t="s">
        <v>945</v>
      </c>
      <c r="E61" s="66" t="s">
        <v>23</v>
      </c>
      <c r="F61" s="26" t="s">
        <v>944</v>
      </c>
      <c r="G61" s="48">
        <v>2</v>
      </c>
      <c r="H61" s="48">
        <v>5</v>
      </c>
      <c r="I61" s="34">
        <f t="shared" si="0"/>
        <v>10</v>
      </c>
      <c r="J61" s="34" t="str">
        <f t="shared" si="10"/>
        <v>BAJO</v>
      </c>
      <c r="K61" s="26" t="str">
        <f t="shared" si="12"/>
        <v>El nivel de riesgo es bajo y no se requieren controles adicionales</v>
      </c>
      <c r="L61" s="34">
        <f t="shared" si="11"/>
        <v>0.1</v>
      </c>
      <c r="M61" s="58"/>
      <c r="N61" s="160" t="s">
        <v>1516</v>
      </c>
      <c r="O61" s="161" t="s">
        <v>1519</v>
      </c>
    </row>
    <row r="62" spans="1:15" ht="173.25" customHeight="1" x14ac:dyDescent="0.2">
      <c r="A62" s="33">
        <v>55</v>
      </c>
      <c r="B62" s="59" t="s">
        <v>51</v>
      </c>
      <c r="C62" s="27" t="s">
        <v>129</v>
      </c>
      <c r="D62" s="61" t="s">
        <v>675</v>
      </c>
      <c r="E62" s="26" t="s">
        <v>46</v>
      </c>
      <c r="F62" s="26" t="s">
        <v>946</v>
      </c>
      <c r="G62" s="34">
        <v>3</v>
      </c>
      <c r="H62" s="34">
        <v>5</v>
      </c>
      <c r="I62" s="34">
        <f t="shared" si="0"/>
        <v>15</v>
      </c>
      <c r="J62" s="34" t="str">
        <f t="shared" si="10"/>
        <v>MEDIO</v>
      </c>
      <c r="K62" s="26" t="s">
        <v>468</v>
      </c>
      <c r="L62" s="34">
        <f t="shared" si="11"/>
        <v>3</v>
      </c>
      <c r="M62" s="58"/>
      <c r="N62" s="160" t="s">
        <v>1520</v>
      </c>
      <c r="O62" s="161" t="s">
        <v>1521</v>
      </c>
    </row>
    <row r="63" spans="1:15" ht="141.75" customHeight="1" x14ac:dyDescent="0.2">
      <c r="A63" s="33">
        <v>56</v>
      </c>
      <c r="B63" s="59" t="s">
        <v>51</v>
      </c>
      <c r="C63" s="27" t="s">
        <v>137</v>
      </c>
      <c r="D63" s="61" t="s">
        <v>947</v>
      </c>
      <c r="E63" s="26" t="s">
        <v>46</v>
      </c>
      <c r="F63" s="26" t="s">
        <v>458</v>
      </c>
      <c r="G63" s="67" t="s">
        <v>141</v>
      </c>
      <c r="H63" s="34">
        <v>5</v>
      </c>
      <c r="I63" s="34">
        <f t="shared" si="0"/>
        <v>15</v>
      </c>
      <c r="J63" s="34" t="str">
        <f>IF(I63&lt;12,"BAJO",IF(I63&gt;19,"ALTO","MEDIO"))</f>
        <v>MEDIO</v>
      </c>
      <c r="K63" s="26" t="s">
        <v>469</v>
      </c>
      <c r="L63" s="34">
        <f>IF(J63="BAJO",0.1,IF(J63="MEDIO",3,5))</f>
        <v>3</v>
      </c>
      <c r="M63" s="58"/>
      <c r="N63" s="160" t="s">
        <v>1520</v>
      </c>
      <c r="O63" s="161" t="s">
        <v>1521</v>
      </c>
    </row>
    <row r="64" spans="1:15" ht="201" customHeight="1" x14ac:dyDescent="0.2">
      <c r="A64" s="33">
        <v>57</v>
      </c>
      <c r="B64" s="59" t="s">
        <v>473</v>
      </c>
      <c r="C64" s="27" t="s">
        <v>137</v>
      </c>
      <c r="D64" s="61" t="s">
        <v>532</v>
      </c>
      <c r="E64" s="26" t="s">
        <v>46</v>
      </c>
      <c r="F64" s="26" t="s">
        <v>948</v>
      </c>
      <c r="G64" s="67" t="s">
        <v>141</v>
      </c>
      <c r="H64" s="34">
        <v>5</v>
      </c>
      <c r="I64" s="34">
        <f t="shared" si="0"/>
        <v>15</v>
      </c>
      <c r="J64" s="34" t="str">
        <f t="shared" ref="J64:J73" si="13">IF(I64&lt;12,"BAJO",IF(I64&gt;19,"ALTO","MEDIO"))</f>
        <v>MEDIO</v>
      </c>
      <c r="K64" s="26" t="s">
        <v>470</v>
      </c>
      <c r="L64" s="34">
        <f t="shared" ref="L64:L73" si="14">IF(J64="BAJO",0.1,IF(J64="MEDIO",3,5))</f>
        <v>3</v>
      </c>
      <c r="M64" s="58"/>
      <c r="N64" s="160" t="s">
        <v>1520</v>
      </c>
      <c r="O64" s="161" t="s">
        <v>1521</v>
      </c>
    </row>
    <row r="65" spans="1:15" ht="115.5" customHeight="1" x14ac:dyDescent="0.2">
      <c r="A65" s="33">
        <v>58</v>
      </c>
      <c r="B65" s="59" t="s">
        <v>51</v>
      </c>
      <c r="C65" s="27" t="s">
        <v>138</v>
      </c>
      <c r="D65" s="61" t="s">
        <v>947</v>
      </c>
      <c r="E65" s="26" t="s">
        <v>46</v>
      </c>
      <c r="F65" s="26" t="s">
        <v>458</v>
      </c>
      <c r="G65" s="34">
        <v>1</v>
      </c>
      <c r="H65" s="34">
        <v>5</v>
      </c>
      <c r="I65" s="34">
        <f t="shared" si="0"/>
        <v>5</v>
      </c>
      <c r="J65" s="34" t="str">
        <f t="shared" si="13"/>
        <v>BAJO</v>
      </c>
      <c r="K65" s="26" t="s">
        <v>471</v>
      </c>
      <c r="L65" s="34">
        <f t="shared" si="14"/>
        <v>0.1</v>
      </c>
      <c r="M65" s="58"/>
      <c r="N65" s="160" t="s">
        <v>1520</v>
      </c>
      <c r="O65" s="161" t="s">
        <v>1521</v>
      </c>
    </row>
    <row r="66" spans="1:15" s="37" customFormat="1" ht="162.75" customHeight="1" x14ac:dyDescent="0.2">
      <c r="A66" s="33">
        <v>59</v>
      </c>
      <c r="B66" s="64" t="s">
        <v>217</v>
      </c>
      <c r="C66" s="27" t="s">
        <v>138</v>
      </c>
      <c r="D66" s="68" t="s">
        <v>947</v>
      </c>
      <c r="E66" s="27" t="s">
        <v>46</v>
      </c>
      <c r="F66" s="27" t="s">
        <v>458</v>
      </c>
      <c r="G66" s="28">
        <v>1</v>
      </c>
      <c r="H66" s="28">
        <v>5</v>
      </c>
      <c r="I66" s="28">
        <f t="shared" si="0"/>
        <v>5</v>
      </c>
      <c r="J66" s="28" t="str">
        <f t="shared" si="13"/>
        <v>BAJO</v>
      </c>
      <c r="K66" s="26" t="s">
        <v>471</v>
      </c>
      <c r="L66" s="28">
        <f t="shared" si="14"/>
        <v>0.1</v>
      </c>
      <c r="M66" s="57"/>
      <c r="N66" s="160" t="s">
        <v>1520</v>
      </c>
      <c r="O66" s="161" t="s">
        <v>1521</v>
      </c>
    </row>
    <row r="67" spans="1:15" s="37" customFormat="1" ht="147.75" customHeight="1" x14ac:dyDescent="0.2">
      <c r="A67" s="33">
        <v>60</v>
      </c>
      <c r="B67" s="64" t="s">
        <v>52</v>
      </c>
      <c r="C67" s="27" t="s">
        <v>242</v>
      </c>
      <c r="D67" s="68" t="s">
        <v>675</v>
      </c>
      <c r="E67" s="27" t="s">
        <v>19</v>
      </c>
      <c r="F67" s="27" t="s">
        <v>949</v>
      </c>
      <c r="G67" s="28">
        <v>3</v>
      </c>
      <c r="H67" s="28">
        <v>5</v>
      </c>
      <c r="I67" s="34">
        <f t="shared" si="0"/>
        <v>15</v>
      </c>
      <c r="J67" s="34" t="str">
        <f t="shared" si="13"/>
        <v>MEDIO</v>
      </c>
      <c r="K67" s="26" t="s">
        <v>468</v>
      </c>
      <c r="L67" s="34">
        <f t="shared" si="14"/>
        <v>3</v>
      </c>
      <c r="M67" s="58"/>
      <c r="N67" s="160" t="s">
        <v>1522</v>
      </c>
      <c r="O67" s="161" t="s">
        <v>1523</v>
      </c>
    </row>
    <row r="68" spans="1:15" s="37" customFormat="1" ht="89.25" customHeight="1" x14ac:dyDescent="0.2">
      <c r="A68" s="33">
        <v>61</v>
      </c>
      <c r="B68" s="64" t="s">
        <v>52</v>
      </c>
      <c r="C68" s="27" t="s">
        <v>243</v>
      </c>
      <c r="D68" s="61" t="s">
        <v>947</v>
      </c>
      <c r="E68" s="27" t="s">
        <v>276</v>
      </c>
      <c r="F68" s="27" t="s">
        <v>459</v>
      </c>
      <c r="G68" s="69" t="s">
        <v>244</v>
      </c>
      <c r="H68" s="28">
        <v>5</v>
      </c>
      <c r="I68" s="34">
        <f t="shared" si="0"/>
        <v>10</v>
      </c>
      <c r="J68" s="34" t="str">
        <f t="shared" si="13"/>
        <v>BAJO</v>
      </c>
      <c r="K68" s="26" t="s">
        <v>471</v>
      </c>
      <c r="L68" s="34">
        <f t="shared" si="14"/>
        <v>0.1</v>
      </c>
      <c r="M68" s="58"/>
      <c r="N68" s="160" t="s">
        <v>1522</v>
      </c>
      <c r="O68" s="161" t="s">
        <v>1521</v>
      </c>
    </row>
    <row r="69" spans="1:15" ht="133.5" customHeight="1" x14ac:dyDescent="0.2">
      <c r="A69" s="33">
        <v>62</v>
      </c>
      <c r="B69" s="59" t="s">
        <v>52</v>
      </c>
      <c r="C69" s="27" t="s">
        <v>233</v>
      </c>
      <c r="D69" s="61" t="s">
        <v>675</v>
      </c>
      <c r="E69" s="26" t="s">
        <v>50</v>
      </c>
      <c r="F69" s="26" t="s">
        <v>950</v>
      </c>
      <c r="G69" s="34">
        <v>2</v>
      </c>
      <c r="H69" s="34">
        <v>5</v>
      </c>
      <c r="I69" s="34">
        <f t="shared" si="0"/>
        <v>10</v>
      </c>
      <c r="J69" s="34" t="str">
        <f t="shared" si="13"/>
        <v>BAJO</v>
      </c>
      <c r="K69" s="26" t="str">
        <f t="shared" ref="K69:K70" si="15">IF(J69="BAJO","El nivel de riesgo es bajo y no se requieren controles adicionales","Favor establezca acá controles adicionales requeridos")</f>
        <v>El nivel de riesgo es bajo y no se requieren controles adicionales</v>
      </c>
      <c r="L69" s="34">
        <f t="shared" si="14"/>
        <v>0.1</v>
      </c>
      <c r="M69" s="58"/>
      <c r="N69" s="160" t="s">
        <v>1516</v>
      </c>
      <c r="O69" s="161" t="s">
        <v>1524</v>
      </c>
    </row>
    <row r="70" spans="1:15" ht="144.75" customHeight="1" x14ac:dyDescent="0.2">
      <c r="A70" s="33">
        <v>63</v>
      </c>
      <c r="B70" s="59" t="s">
        <v>52</v>
      </c>
      <c r="C70" s="27" t="s">
        <v>147</v>
      </c>
      <c r="D70" s="68" t="s">
        <v>951</v>
      </c>
      <c r="E70" s="26" t="s">
        <v>50</v>
      </c>
      <c r="F70" s="26" t="s">
        <v>952</v>
      </c>
      <c r="G70" s="34">
        <v>2</v>
      </c>
      <c r="H70" s="34">
        <v>5</v>
      </c>
      <c r="I70" s="34">
        <f t="shared" si="0"/>
        <v>10</v>
      </c>
      <c r="J70" s="34" t="str">
        <f t="shared" si="13"/>
        <v>BAJO</v>
      </c>
      <c r="K70" s="26" t="str">
        <f t="shared" si="15"/>
        <v>El nivel de riesgo es bajo y no se requieren controles adicionales</v>
      </c>
      <c r="L70" s="34">
        <f t="shared" si="14"/>
        <v>0.1</v>
      </c>
      <c r="M70" s="58"/>
      <c r="N70" s="160" t="s">
        <v>1516</v>
      </c>
      <c r="O70" s="161" t="s">
        <v>1521</v>
      </c>
    </row>
    <row r="71" spans="1:15" ht="119.25" customHeight="1" x14ac:dyDescent="0.2">
      <c r="A71" s="33">
        <v>64</v>
      </c>
      <c r="B71" s="59" t="s">
        <v>218</v>
      </c>
      <c r="C71" s="27" t="s">
        <v>170</v>
      </c>
      <c r="D71" s="61" t="s">
        <v>675</v>
      </c>
      <c r="E71" s="26" t="s">
        <v>50</v>
      </c>
      <c r="F71" s="26" t="s">
        <v>953</v>
      </c>
      <c r="G71" s="34">
        <v>4</v>
      </c>
      <c r="H71" s="34">
        <v>5</v>
      </c>
      <c r="I71" s="34">
        <f t="shared" si="0"/>
        <v>20</v>
      </c>
      <c r="J71" s="34" t="str">
        <f t="shared" si="13"/>
        <v>ALTO</v>
      </c>
      <c r="K71" s="26" t="s">
        <v>468</v>
      </c>
      <c r="L71" s="34">
        <f t="shared" si="14"/>
        <v>5</v>
      </c>
      <c r="M71" s="58"/>
      <c r="N71" s="160" t="s">
        <v>1525</v>
      </c>
      <c r="O71" s="161" t="s">
        <v>1526</v>
      </c>
    </row>
    <row r="72" spans="1:15" ht="134.25" customHeight="1" x14ac:dyDescent="0.2">
      <c r="A72" s="33">
        <v>65</v>
      </c>
      <c r="B72" s="59" t="s">
        <v>218</v>
      </c>
      <c r="C72" s="27" t="s">
        <v>170</v>
      </c>
      <c r="D72" s="61" t="s">
        <v>954</v>
      </c>
      <c r="E72" s="26" t="s">
        <v>50</v>
      </c>
      <c r="F72" s="26" t="s">
        <v>955</v>
      </c>
      <c r="G72" s="34">
        <v>4</v>
      </c>
      <c r="H72" s="34">
        <v>5</v>
      </c>
      <c r="I72" s="34">
        <f t="shared" ref="I72:I77" si="16">G72*H72</f>
        <v>20</v>
      </c>
      <c r="J72" s="34" t="str">
        <f t="shared" si="13"/>
        <v>ALTO</v>
      </c>
      <c r="K72" s="26" t="s">
        <v>468</v>
      </c>
      <c r="L72" s="34">
        <f t="shared" si="14"/>
        <v>5</v>
      </c>
      <c r="M72" s="58"/>
      <c r="N72" s="160" t="s">
        <v>1525</v>
      </c>
      <c r="O72" s="161" t="s">
        <v>1526</v>
      </c>
    </row>
    <row r="73" spans="1:15" ht="152.25" customHeight="1" x14ac:dyDescent="0.2">
      <c r="A73" s="33">
        <v>66</v>
      </c>
      <c r="B73" s="59" t="s">
        <v>218</v>
      </c>
      <c r="C73" s="27" t="s">
        <v>171</v>
      </c>
      <c r="D73" s="61" t="s">
        <v>908</v>
      </c>
      <c r="E73" s="26" t="s">
        <v>50</v>
      </c>
      <c r="F73" s="26" t="s">
        <v>460</v>
      </c>
      <c r="G73" s="34">
        <v>4</v>
      </c>
      <c r="H73" s="34">
        <v>5</v>
      </c>
      <c r="I73" s="34">
        <f t="shared" si="16"/>
        <v>20</v>
      </c>
      <c r="J73" s="34" t="str">
        <f t="shared" si="13"/>
        <v>ALTO</v>
      </c>
      <c r="K73" s="26" t="s">
        <v>469</v>
      </c>
      <c r="L73" s="34">
        <f t="shared" si="14"/>
        <v>5</v>
      </c>
      <c r="M73" s="58"/>
      <c r="N73" s="160" t="s">
        <v>1525</v>
      </c>
      <c r="O73" s="161" t="s">
        <v>1526</v>
      </c>
    </row>
    <row r="74" spans="1:15" ht="189.75" customHeight="1" x14ac:dyDescent="0.2">
      <c r="A74" s="33">
        <v>67</v>
      </c>
      <c r="B74" s="59" t="s">
        <v>218</v>
      </c>
      <c r="C74" s="27" t="s">
        <v>171</v>
      </c>
      <c r="D74" s="61" t="s">
        <v>947</v>
      </c>
      <c r="E74" s="26" t="s">
        <v>50</v>
      </c>
      <c r="F74" s="26" t="s">
        <v>460</v>
      </c>
      <c r="G74" s="34">
        <v>4</v>
      </c>
      <c r="H74" s="34">
        <v>5</v>
      </c>
      <c r="I74" s="34">
        <f t="shared" si="16"/>
        <v>20</v>
      </c>
      <c r="J74" s="34" t="str">
        <f>IF(I74&lt;12,"BAJO",IF(I74&gt;19,"ALTO","MEDIO"))</f>
        <v>ALTO</v>
      </c>
      <c r="K74" s="26" t="s">
        <v>469</v>
      </c>
      <c r="L74" s="34">
        <f>IF(J74="BAJO",0.1,IF(J74="MEDIO",3,5))</f>
        <v>5</v>
      </c>
      <c r="M74" s="58"/>
      <c r="N74" s="160" t="s">
        <v>1525</v>
      </c>
      <c r="O74" s="161" t="s">
        <v>1526</v>
      </c>
    </row>
    <row r="75" spans="1:15" ht="198" customHeight="1" x14ac:dyDescent="0.2">
      <c r="A75" s="33">
        <v>68</v>
      </c>
      <c r="B75" s="59" t="s">
        <v>218</v>
      </c>
      <c r="C75" s="27" t="s">
        <v>171</v>
      </c>
      <c r="D75" s="61" t="s">
        <v>532</v>
      </c>
      <c r="E75" s="26" t="s">
        <v>50</v>
      </c>
      <c r="F75" s="26" t="s">
        <v>955</v>
      </c>
      <c r="G75" s="34">
        <v>4</v>
      </c>
      <c r="H75" s="34">
        <v>5</v>
      </c>
      <c r="I75" s="34">
        <f t="shared" si="16"/>
        <v>20</v>
      </c>
      <c r="J75" s="34" t="str">
        <f t="shared" ref="J75:J77" si="17">IF(I75&lt;12,"BAJO",IF(I75&gt;19,"ALTO","MEDIO"))</f>
        <v>ALTO</v>
      </c>
      <c r="K75" s="26" t="s">
        <v>470</v>
      </c>
      <c r="L75" s="34">
        <f t="shared" ref="L75:L77" si="18">IF(J75="BAJO",0.1,IF(J75="MEDIO",3,5))</f>
        <v>5</v>
      </c>
      <c r="M75" s="58"/>
      <c r="N75" s="160" t="s">
        <v>1525</v>
      </c>
      <c r="O75" s="161" t="s">
        <v>1526</v>
      </c>
    </row>
    <row r="76" spans="1:15" ht="182.25" customHeight="1" x14ac:dyDescent="0.2">
      <c r="A76" s="33">
        <v>69</v>
      </c>
      <c r="B76" s="59" t="s">
        <v>218</v>
      </c>
      <c r="C76" s="27" t="s">
        <v>171</v>
      </c>
      <c r="D76" s="61" t="s">
        <v>956</v>
      </c>
      <c r="E76" s="26" t="s">
        <v>50</v>
      </c>
      <c r="F76" s="26" t="s">
        <v>460</v>
      </c>
      <c r="G76" s="34">
        <v>3</v>
      </c>
      <c r="H76" s="34">
        <v>5</v>
      </c>
      <c r="I76" s="34">
        <f t="shared" si="16"/>
        <v>15</v>
      </c>
      <c r="J76" s="34" t="str">
        <f t="shared" si="17"/>
        <v>MEDIO</v>
      </c>
      <c r="K76" s="26" t="s">
        <v>469</v>
      </c>
      <c r="L76" s="34">
        <f t="shared" si="18"/>
        <v>3</v>
      </c>
      <c r="M76" s="58"/>
      <c r="N76" s="160" t="s">
        <v>1525</v>
      </c>
      <c r="O76" s="161" t="s">
        <v>1526</v>
      </c>
    </row>
    <row r="77" spans="1:15" ht="202.5" customHeight="1" x14ac:dyDescent="0.2">
      <c r="A77" s="33">
        <v>70</v>
      </c>
      <c r="B77" s="59" t="s">
        <v>218</v>
      </c>
      <c r="C77" s="27" t="s">
        <v>171</v>
      </c>
      <c r="D77" s="61" t="s">
        <v>957</v>
      </c>
      <c r="E77" s="26" t="s">
        <v>50</v>
      </c>
      <c r="F77" s="26" t="s">
        <v>955</v>
      </c>
      <c r="G77" s="34">
        <v>3</v>
      </c>
      <c r="H77" s="34">
        <v>5</v>
      </c>
      <c r="I77" s="34">
        <f t="shared" si="16"/>
        <v>15</v>
      </c>
      <c r="J77" s="34" t="str">
        <f t="shared" si="17"/>
        <v>MEDIO</v>
      </c>
      <c r="K77" s="26" t="s">
        <v>470</v>
      </c>
      <c r="L77" s="34">
        <f t="shared" si="18"/>
        <v>3</v>
      </c>
      <c r="M77" s="58"/>
      <c r="N77" s="160" t="s">
        <v>1525</v>
      </c>
      <c r="O77" s="161" t="s">
        <v>1526</v>
      </c>
    </row>
    <row r="78" spans="1:15" x14ac:dyDescent="0.2">
      <c r="C78" s="70"/>
      <c r="L78" s="23">
        <f>SUM(L8:L77)</f>
        <v>179.79999999999995</v>
      </c>
      <c r="N78" s="23">
        <f>COUNT(L8:L77)</f>
        <v>70</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41:J51">
    <cfRule type="cellIs" dxfId="590" priority="10" stopIfTrue="1" operator="equal">
      <formula>"ALTO"</formula>
    </cfRule>
    <cfRule type="cellIs" dxfId="589" priority="11" stopIfTrue="1" operator="equal">
      <formula>"MEDIO"</formula>
    </cfRule>
    <cfRule type="cellIs" dxfId="588" priority="12" stopIfTrue="1" operator="equal">
      <formula>"BAJO"</formula>
    </cfRule>
  </conditionalFormatting>
  <conditionalFormatting sqref="J52:J62">
    <cfRule type="cellIs" dxfId="587" priority="7" stopIfTrue="1" operator="equal">
      <formula>"ALTO"</formula>
    </cfRule>
    <cfRule type="cellIs" dxfId="586" priority="8" stopIfTrue="1" operator="equal">
      <formula>"MEDIO"</formula>
    </cfRule>
    <cfRule type="cellIs" dxfId="585" priority="9" stopIfTrue="1" operator="equal">
      <formula>"BAJO"</formula>
    </cfRule>
  </conditionalFormatting>
  <conditionalFormatting sqref="J63:J73">
    <cfRule type="cellIs" dxfId="584" priority="4" stopIfTrue="1" operator="equal">
      <formula>"ALTO"</formula>
    </cfRule>
    <cfRule type="cellIs" dxfId="583" priority="5" stopIfTrue="1" operator="equal">
      <formula>"MEDIO"</formula>
    </cfRule>
    <cfRule type="cellIs" dxfId="582" priority="6" stopIfTrue="1" operator="equal">
      <formula>"BAJO"</formula>
    </cfRule>
  </conditionalFormatting>
  <conditionalFormatting sqref="J74:J77">
    <cfRule type="cellIs" dxfId="581" priority="1" stopIfTrue="1" operator="equal">
      <formula>"ALTO"</formula>
    </cfRule>
    <cfRule type="cellIs" dxfId="580" priority="2" stopIfTrue="1" operator="equal">
      <formula>"MEDIO"</formula>
    </cfRule>
    <cfRule type="cellIs" dxfId="579" priority="3" stopIfTrue="1" operator="equal">
      <formula>"BAJO"</formula>
    </cfRule>
  </conditionalFormatting>
  <conditionalFormatting sqref="J8:J18">
    <cfRule type="cellIs" dxfId="578" priority="19" stopIfTrue="1" operator="equal">
      <formula>"ALTO"</formula>
    </cfRule>
    <cfRule type="cellIs" dxfId="577" priority="20" stopIfTrue="1" operator="equal">
      <formula>"MEDIO"</formula>
    </cfRule>
    <cfRule type="cellIs" dxfId="576" priority="21" stopIfTrue="1" operator="equal">
      <formula>"BAJO"</formula>
    </cfRule>
  </conditionalFormatting>
  <conditionalFormatting sqref="J19:J29">
    <cfRule type="cellIs" dxfId="575" priority="16" stopIfTrue="1" operator="equal">
      <formula>"ALTO"</formula>
    </cfRule>
    <cfRule type="cellIs" dxfId="574" priority="17" stopIfTrue="1" operator="equal">
      <formula>"MEDIO"</formula>
    </cfRule>
    <cfRule type="cellIs" dxfId="573" priority="18" stopIfTrue="1" operator="equal">
      <formula>"BAJO"</formula>
    </cfRule>
  </conditionalFormatting>
  <conditionalFormatting sqref="J30:J40">
    <cfRule type="cellIs" dxfId="572" priority="13" stopIfTrue="1" operator="equal">
      <formula>"ALTO"</formula>
    </cfRule>
    <cfRule type="cellIs" dxfId="571" priority="14" stopIfTrue="1" operator="equal">
      <formula>"MEDIO"</formula>
    </cfRule>
    <cfRule type="cellIs" dxfId="570" priority="15" stopIfTrue="1" operator="equal">
      <formula>"BAJO"</formula>
    </cfRule>
  </conditionalFormatting>
  <pageMargins left="0.31496062992125984" right="0.31496062992125984" top="0.35433070866141736" bottom="0.35433070866141736" header="0.31496062992125984" footer="0.31496062992125984"/>
  <pageSetup paperSize="14" scale="33" orientation="landscape"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5"/>
  <sheetViews>
    <sheetView topLeftCell="G1" zoomScale="70" zoomScaleNormal="70" workbookViewId="0">
      <selection activeCell="O5" sqref="O5"/>
    </sheetView>
  </sheetViews>
  <sheetFormatPr baseColWidth="10" defaultColWidth="11.42578125" defaultRowHeight="90.75" customHeight="1" x14ac:dyDescent="0.2"/>
  <cols>
    <col min="1" max="1" width="11.42578125" style="33"/>
    <col min="2" max="2" width="23.42578125" style="23" customWidth="1"/>
    <col min="3" max="3" width="52.140625" style="23" customWidth="1"/>
    <col min="4" max="4" width="30.140625" style="23" customWidth="1"/>
    <col min="5" max="5" width="33.28515625" style="40" customWidth="1"/>
    <col min="6" max="6" width="57.140625" style="23" customWidth="1"/>
    <col min="7" max="7" width="20.140625" style="23" customWidth="1"/>
    <col min="8" max="8" width="16" style="23" customWidth="1"/>
    <col min="9" max="9" width="12.7109375" style="23" customWidth="1"/>
    <col min="10" max="10" width="21.85546875" style="23" customWidth="1"/>
    <col min="11" max="11" width="54.85546875" style="23" customWidth="1"/>
    <col min="12" max="12" width="11.42578125" style="23"/>
    <col min="13" max="13" width="4.140625" style="23" customWidth="1"/>
    <col min="14" max="14" width="77" style="23" customWidth="1"/>
    <col min="15" max="15" width="72.28515625" style="23" customWidth="1"/>
    <col min="16" max="16384" width="11.42578125" style="23"/>
  </cols>
  <sheetData>
    <row r="1" spans="1:73" ht="27.75" customHeight="1" thickBot="1" x14ac:dyDescent="0.25">
      <c r="B1" s="183" t="s">
        <v>10</v>
      </c>
      <c r="C1" s="184"/>
      <c r="D1" s="184"/>
      <c r="E1" s="184"/>
      <c r="F1" s="184"/>
      <c r="G1" s="184"/>
      <c r="H1" s="184"/>
      <c r="I1" s="184"/>
      <c r="J1" s="185"/>
      <c r="K1" s="186"/>
      <c r="L1" s="187"/>
    </row>
    <row r="2" spans="1:73" ht="22.5" customHeight="1" thickTop="1" x14ac:dyDescent="0.2">
      <c r="B2" s="192" t="s">
        <v>220</v>
      </c>
      <c r="C2" s="193"/>
      <c r="D2" s="193"/>
      <c r="E2" s="193"/>
      <c r="F2" s="193"/>
      <c r="G2" s="193"/>
      <c r="H2" s="193"/>
      <c r="I2" s="193"/>
      <c r="J2" s="194"/>
      <c r="K2" s="188"/>
      <c r="L2" s="189"/>
    </row>
    <row r="3" spans="1:73" ht="26.25" customHeight="1" x14ac:dyDescent="0.2">
      <c r="B3" s="195" t="s">
        <v>11</v>
      </c>
      <c r="C3" s="196"/>
      <c r="D3" s="197" t="s">
        <v>12</v>
      </c>
      <c r="E3" s="198"/>
      <c r="F3" s="198"/>
      <c r="G3" s="198"/>
      <c r="H3" s="198"/>
      <c r="I3" s="196"/>
      <c r="J3" s="41" t="s">
        <v>208</v>
      </c>
      <c r="K3" s="188"/>
      <c r="L3" s="189"/>
    </row>
    <row r="4" spans="1:73" ht="21.75" customHeight="1" thickBot="1" x14ac:dyDescent="0.25">
      <c r="B4" s="199" t="s">
        <v>209</v>
      </c>
      <c r="C4" s="200"/>
      <c r="D4" s="201" t="s">
        <v>221</v>
      </c>
      <c r="E4" s="202"/>
      <c r="F4" s="202"/>
      <c r="G4" s="202"/>
      <c r="H4" s="202"/>
      <c r="I4" s="200"/>
      <c r="J4" s="42" t="s">
        <v>959</v>
      </c>
      <c r="K4" s="190"/>
      <c r="L4" s="191"/>
    </row>
    <row r="5" spans="1:73" ht="90.75" customHeight="1" thickTop="1" x14ac:dyDescent="0.2">
      <c r="B5" s="174" t="s">
        <v>13</v>
      </c>
      <c r="C5" s="175"/>
      <c r="D5" s="176" t="s">
        <v>14</v>
      </c>
      <c r="E5" s="177"/>
      <c r="F5" s="43" t="s">
        <v>15</v>
      </c>
      <c r="G5" s="178" t="s">
        <v>196</v>
      </c>
      <c r="H5" s="179"/>
      <c r="I5" s="44" t="s">
        <v>16</v>
      </c>
      <c r="J5" s="203" t="s">
        <v>960</v>
      </c>
      <c r="K5" s="204"/>
      <c r="L5" s="205"/>
      <c r="N5" s="50" t="s">
        <v>958</v>
      </c>
      <c r="O5" s="51">
        <v>44439</v>
      </c>
    </row>
    <row r="6" spans="1:73" ht="9" customHeight="1" x14ac:dyDescent="0.2">
      <c r="B6" s="43"/>
      <c r="C6" s="45"/>
      <c r="D6" s="46"/>
      <c r="E6" s="47"/>
      <c r="F6" s="43"/>
      <c r="G6" s="48"/>
      <c r="H6" s="48"/>
      <c r="I6" s="44"/>
      <c r="J6" s="49"/>
      <c r="K6" s="49"/>
      <c r="L6" s="49"/>
    </row>
    <row r="7" spans="1:73" ht="90.75" customHeight="1" x14ac:dyDescent="0.2">
      <c r="B7" s="22" t="s">
        <v>6</v>
      </c>
      <c r="C7" s="22" t="s">
        <v>8</v>
      </c>
      <c r="D7" s="22" t="s">
        <v>9</v>
      </c>
      <c r="E7" s="22" t="s">
        <v>24</v>
      </c>
      <c r="F7" s="22" t="s">
        <v>5</v>
      </c>
      <c r="G7" s="22" t="s">
        <v>0</v>
      </c>
      <c r="H7" s="22" t="s">
        <v>1</v>
      </c>
      <c r="I7" s="22" t="s">
        <v>2</v>
      </c>
      <c r="J7" s="22" t="s">
        <v>3</v>
      </c>
      <c r="K7" s="22" t="s">
        <v>4</v>
      </c>
      <c r="L7" s="22" t="s">
        <v>222</v>
      </c>
      <c r="N7" s="52" t="s">
        <v>466</v>
      </c>
      <c r="O7" s="53" t="s">
        <v>467</v>
      </c>
    </row>
    <row r="8" spans="1:73" ht="85.5" x14ac:dyDescent="0.2">
      <c r="A8" s="33">
        <v>1</v>
      </c>
      <c r="B8" s="34" t="s">
        <v>368</v>
      </c>
      <c r="C8" s="26" t="s">
        <v>275</v>
      </c>
      <c r="D8" s="26" t="s">
        <v>998</v>
      </c>
      <c r="E8" s="26" t="s">
        <v>23</v>
      </c>
      <c r="F8" s="26" t="s">
        <v>961</v>
      </c>
      <c r="G8" s="34">
        <v>3</v>
      </c>
      <c r="H8" s="34">
        <v>5</v>
      </c>
      <c r="I8" s="34">
        <f t="shared" ref="I8:I56" si="0">G8*H8</f>
        <v>15</v>
      </c>
      <c r="J8" s="34" t="str">
        <f>IF(I8&lt;12,"BAJO",IF(I8&gt;19,"ALTO","MEDIO"))</f>
        <v>MEDIO</v>
      </c>
      <c r="K8" s="26" t="s">
        <v>468</v>
      </c>
      <c r="L8" s="34">
        <f>IF(J8="BAJO",0.1,IF(J8="MEDIO",3,5))</f>
        <v>3</v>
      </c>
      <c r="N8" s="26" t="s">
        <v>1527</v>
      </c>
      <c r="O8" s="162" t="s">
        <v>1528</v>
      </c>
      <c r="BT8" s="23">
        <v>1</v>
      </c>
      <c r="BU8" s="23">
        <v>1</v>
      </c>
    </row>
    <row r="9" spans="1:73" ht="191.25" customHeight="1" x14ac:dyDescent="0.2">
      <c r="A9" s="33">
        <v>2</v>
      </c>
      <c r="B9" s="34" t="s">
        <v>368</v>
      </c>
      <c r="C9" s="26" t="s">
        <v>161</v>
      </c>
      <c r="D9" s="26" t="s">
        <v>999</v>
      </c>
      <c r="E9" s="26" t="s">
        <v>23</v>
      </c>
      <c r="F9" s="26" t="s">
        <v>1000</v>
      </c>
      <c r="G9" s="34">
        <v>3</v>
      </c>
      <c r="H9" s="34">
        <v>5</v>
      </c>
      <c r="I9" s="34">
        <f t="shared" si="0"/>
        <v>15</v>
      </c>
      <c r="J9" s="34" t="str">
        <f t="shared" ref="J9:J53" si="1">IF(I9&lt;12,"BAJO",IF(I9&gt;19,"ALTO","MEDIO"))</f>
        <v>MEDIO</v>
      </c>
      <c r="K9" s="26" t="s">
        <v>470</v>
      </c>
      <c r="L9" s="34">
        <f t="shared" ref="L9:L59" si="2">IF(J9="BAJO",0.1,IF(J9="MEDIO",3,5))</f>
        <v>3</v>
      </c>
      <c r="N9" s="26" t="s">
        <v>1529</v>
      </c>
      <c r="O9" s="162" t="s">
        <v>1528</v>
      </c>
      <c r="BT9" s="23">
        <v>2</v>
      </c>
      <c r="BU9" s="23">
        <v>2</v>
      </c>
    </row>
    <row r="10" spans="1:73" ht="136.5" customHeight="1" x14ac:dyDescent="0.2">
      <c r="A10" s="33">
        <v>3</v>
      </c>
      <c r="B10" s="34" t="s">
        <v>368</v>
      </c>
      <c r="C10" s="26" t="s">
        <v>474</v>
      </c>
      <c r="D10" s="26" t="s">
        <v>1001</v>
      </c>
      <c r="E10" s="26" t="s">
        <v>23</v>
      </c>
      <c r="F10" s="26" t="s">
        <v>961</v>
      </c>
      <c r="G10" s="34">
        <v>2</v>
      </c>
      <c r="H10" s="34">
        <v>5</v>
      </c>
      <c r="I10" s="34">
        <f t="shared" si="0"/>
        <v>10</v>
      </c>
      <c r="J10" s="34" t="str">
        <f t="shared" si="1"/>
        <v>BAJO</v>
      </c>
      <c r="K10" s="26" t="str">
        <f t="shared" ref="K10:K11" si="3">IF(J10="BAJO","El nivel de riesgo es bajo y no se requieren controles adicionales","Favor establezca acá controles adicionales requeridos")</f>
        <v>El nivel de riesgo es bajo y no se requieren controles adicionales</v>
      </c>
      <c r="L10" s="34">
        <f t="shared" si="2"/>
        <v>0.1</v>
      </c>
      <c r="N10" s="26" t="s">
        <v>1527</v>
      </c>
      <c r="O10" s="162" t="s">
        <v>1528</v>
      </c>
    </row>
    <row r="11" spans="1:73" ht="120.75" customHeight="1" x14ac:dyDescent="0.2">
      <c r="A11" s="33">
        <v>4</v>
      </c>
      <c r="B11" s="34" t="s">
        <v>368</v>
      </c>
      <c r="C11" s="26" t="s">
        <v>278</v>
      </c>
      <c r="D11" s="26" t="s">
        <v>962</v>
      </c>
      <c r="E11" s="26" t="s">
        <v>23</v>
      </c>
      <c r="F11" s="26" t="s">
        <v>1002</v>
      </c>
      <c r="G11" s="34">
        <v>2</v>
      </c>
      <c r="H11" s="34">
        <v>5</v>
      </c>
      <c r="I11" s="34">
        <f t="shared" si="0"/>
        <v>10</v>
      </c>
      <c r="J11" s="34" t="str">
        <f t="shared" si="1"/>
        <v>BAJO</v>
      </c>
      <c r="K11" s="26" t="str">
        <f t="shared" si="3"/>
        <v>El nivel de riesgo es bajo y no se requieren controles adicionales</v>
      </c>
      <c r="L11" s="34">
        <f t="shared" si="2"/>
        <v>0.1</v>
      </c>
      <c r="N11" s="26" t="s">
        <v>1527</v>
      </c>
      <c r="O11" s="162" t="s">
        <v>1528</v>
      </c>
    </row>
    <row r="12" spans="1:73" ht="201.75" customHeight="1" x14ac:dyDescent="0.2">
      <c r="A12" s="33">
        <v>5</v>
      </c>
      <c r="B12" s="34" t="s">
        <v>476</v>
      </c>
      <c r="C12" s="26" t="s">
        <v>1003</v>
      </c>
      <c r="D12" s="26" t="s">
        <v>1004</v>
      </c>
      <c r="E12" s="26" t="s">
        <v>19</v>
      </c>
      <c r="F12" s="26" t="s">
        <v>963</v>
      </c>
      <c r="G12" s="34">
        <v>4</v>
      </c>
      <c r="H12" s="34">
        <v>5</v>
      </c>
      <c r="I12" s="34">
        <f t="shared" si="0"/>
        <v>20</v>
      </c>
      <c r="J12" s="34" t="str">
        <f t="shared" si="1"/>
        <v>ALTO</v>
      </c>
      <c r="K12" s="26" t="s">
        <v>470</v>
      </c>
      <c r="L12" s="34">
        <f t="shared" si="2"/>
        <v>5</v>
      </c>
      <c r="N12" s="26" t="s">
        <v>1530</v>
      </c>
      <c r="O12" s="162" t="s">
        <v>1528</v>
      </c>
    </row>
    <row r="13" spans="1:73" ht="118.5" customHeight="1" x14ac:dyDescent="0.2">
      <c r="A13" s="33">
        <v>6</v>
      </c>
      <c r="B13" s="34" t="s">
        <v>476</v>
      </c>
      <c r="C13" s="26" t="s">
        <v>477</v>
      </c>
      <c r="D13" s="26" t="s">
        <v>478</v>
      </c>
      <c r="E13" s="26" t="s">
        <v>19</v>
      </c>
      <c r="F13" s="26" t="s">
        <v>964</v>
      </c>
      <c r="G13" s="34">
        <v>4</v>
      </c>
      <c r="H13" s="34">
        <v>5</v>
      </c>
      <c r="I13" s="34">
        <f t="shared" si="0"/>
        <v>20</v>
      </c>
      <c r="J13" s="34" t="str">
        <f t="shared" si="1"/>
        <v>ALTO</v>
      </c>
      <c r="K13" s="26" t="s">
        <v>469</v>
      </c>
      <c r="L13" s="34">
        <f t="shared" si="2"/>
        <v>5</v>
      </c>
      <c r="N13" s="26" t="s">
        <v>1531</v>
      </c>
      <c r="O13" s="162" t="s">
        <v>1532</v>
      </c>
    </row>
    <row r="14" spans="1:73" ht="138.75" customHeight="1" x14ac:dyDescent="0.2">
      <c r="A14" s="33">
        <v>7</v>
      </c>
      <c r="B14" s="34" t="s">
        <v>476</v>
      </c>
      <c r="C14" s="26" t="s">
        <v>1005</v>
      </c>
      <c r="D14" s="26" t="s">
        <v>1006</v>
      </c>
      <c r="E14" s="26" t="s">
        <v>965</v>
      </c>
      <c r="F14" s="26" t="s">
        <v>966</v>
      </c>
      <c r="G14" s="34">
        <v>4</v>
      </c>
      <c r="H14" s="34">
        <v>5</v>
      </c>
      <c r="I14" s="34">
        <f t="shared" si="0"/>
        <v>20</v>
      </c>
      <c r="J14" s="34" t="str">
        <f t="shared" si="1"/>
        <v>ALTO</v>
      </c>
      <c r="K14" s="26" t="s">
        <v>468</v>
      </c>
      <c r="L14" s="34">
        <f t="shared" si="2"/>
        <v>5</v>
      </c>
      <c r="N14" s="26" t="s">
        <v>1530</v>
      </c>
      <c r="O14" s="162" t="s">
        <v>1532</v>
      </c>
    </row>
    <row r="15" spans="1:73" ht="186.75" customHeight="1" x14ac:dyDescent="0.2">
      <c r="A15" s="33">
        <v>8</v>
      </c>
      <c r="B15" s="34" t="s">
        <v>368</v>
      </c>
      <c r="C15" s="26" t="s">
        <v>162</v>
      </c>
      <c r="D15" s="26" t="s">
        <v>1007</v>
      </c>
      <c r="E15" s="26" t="s">
        <v>23</v>
      </c>
      <c r="F15" s="26" t="s">
        <v>967</v>
      </c>
      <c r="G15" s="34">
        <v>3</v>
      </c>
      <c r="H15" s="34">
        <v>4</v>
      </c>
      <c r="I15" s="34">
        <f t="shared" si="0"/>
        <v>12</v>
      </c>
      <c r="J15" s="34" t="str">
        <f t="shared" si="1"/>
        <v>MEDIO</v>
      </c>
      <c r="K15" s="26" t="s">
        <v>470</v>
      </c>
      <c r="L15" s="34">
        <f t="shared" si="2"/>
        <v>3</v>
      </c>
      <c r="N15" s="26" t="s">
        <v>1533</v>
      </c>
      <c r="O15" s="162" t="s">
        <v>1532</v>
      </c>
    </row>
    <row r="16" spans="1:73" ht="198" customHeight="1" x14ac:dyDescent="0.2">
      <c r="A16" s="33">
        <v>9</v>
      </c>
      <c r="B16" s="34" t="s">
        <v>368</v>
      </c>
      <c r="C16" s="26" t="s">
        <v>479</v>
      </c>
      <c r="D16" s="26" t="s">
        <v>478</v>
      </c>
      <c r="E16" s="26" t="s">
        <v>23</v>
      </c>
      <c r="F16" s="26" t="s">
        <v>990</v>
      </c>
      <c r="G16" s="34">
        <v>3</v>
      </c>
      <c r="H16" s="34">
        <v>4</v>
      </c>
      <c r="I16" s="34">
        <f t="shared" si="0"/>
        <v>12</v>
      </c>
      <c r="J16" s="34" t="str">
        <f t="shared" si="1"/>
        <v>MEDIO</v>
      </c>
      <c r="K16" s="26" t="s">
        <v>469</v>
      </c>
      <c r="L16" s="34">
        <f t="shared" si="2"/>
        <v>3</v>
      </c>
      <c r="N16" s="26" t="s">
        <v>1533</v>
      </c>
      <c r="O16" s="162" t="s">
        <v>1532</v>
      </c>
    </row>
    <row r="17" spans="1:15" ht="175.5" customHeight="1" x14ac:dyDescent="0.2">
      <c r="A17" s="33">
        <v>10</v>
      </c>
      <c r="B17" s="34" t="s">
        <v>368</v>
      </c>
      <c r="C17" s="26" t="s">
        <v>480</v>
      </c>
      <c r="D17" s="26" t="s">
        <v>481</v>
      </c>
      <c r="E17" s="26" t="s">
        <v>23</v>
      </c>
      <c r="F17" s="26" t="s">
        <v>968</v>
      </c>
      <c r="G17" s="34">
        <v>3</v>
      </c>
      <c r="H17" s="34">
        <v>4</v>
      </c>
      <c r="I17" s="34">
        <f t="shared" si="0"/>
        <v>12</v>
      </c>
      <c r="J17" s="34" t="str">
        <f t="shared" si="1"/>
        <v>MEDIO</v>
      </c>
      <c r="K17" s="26" t="s">
        <v>468</v>
      </c>
      <c r="L17" s="34">
        <f t="shared" si="2"/>
        <v>3</v>
      </c>
      <c r="N17" s="26" t="s">
        <v>1534</v>
      </c>
      <c r="O17" s="162" t="s">
        <v>1532</v>
      </c>
    </row>
    <row r="18" spans="1:15" ht="235.5" customHeight="1" x14ac:dyDescent="0.2">
      <c r="A18" s="33">
        <v>11</v>
      </c>
      <c r="B18" s="34" t="s">
        <v>368</v>
      </c>
      <c r="C18" s="26" t="s">
        <v>163</v>
      </c>
      <c r="D18" s="26" t="s">
        <v>1008</v>
      </c>
      <c r="E18" s="26" t="s">
        <v>23</v>
      </c>
      <c r="F18" s="26" t="s">
        <v>1009</v>
      </c>
      <c r="G18" s="34">
        <v>3</v>
      </c>
      <c r="H18" s="34">
        <v>4</v>
      </c>
      <c r="I18" s="34">
        <f t="shared" si="0"/>
        <v>12</v>
      </c>
      <c r="J18" s="34" t="str">
        <f t="shared" si="1"/>
        <v>MEDIO</v>
      </c>
      <c r="K18" s="26" t="s">
        <v>470</v>
      </c>
      <c r="L18" s="34">
        <f t="shared" si="2"/>
        <v>3</v>
      </c>
      <c r="N18" s="26" t="s">
        <v>1535</v>
      </c>
      <c r="O18" s="162" t="s">
        <v>1532</v>
      </c>
    </row>
    <row r="19" spans="1:15" ht="206.25" customHeight="1" x14ac:dyDescent="0.2">
      <c r="A19" s="33">
        <v>12</v>
      </c>
      <c r="B19" s="34" t="s">
        <v>368</v>
      </c>
      <c r="C19" s="26" t="s">
        <v>482</v>
      </c>
      <c r="D19" s="26" t="s">
        <v>478</v>
      </c>
      <c r="E19" s="26" t="s">
        <v>23</v>
      </c>
      <c r="F19" s="26" t="s">
        <v>990</v>
      </c>
      <c r="G19" s="34">
        <v>3</v>
      </c>
      <c r="H19" s="34">
        <v>4</v>
      </c>
      <c r="I19" s="34">
        <f t="shared" ref="I19" si="4">G19*H19</f>
        <v>12</v>
      </c>
      <c r="J19" s="34" t="str">
        <f t="shared" si="1"/>
        <v>MEDIO</v>
      </c>
      <c r="K19" s="26" t="s">
        <v>469</v>
      </c>
      <c r="L19" s="34">
        <f t="shared" si="2"/>
        <v>3</v>
      </c>
      <c r="N19" s="26" t="s">
        <v>1535</v>
      </c>
      <c r="O19" s="162" t="s">
        <v>1532</v>
      </c>
    </row>
    <row r="20" spans="1:15" ht="192" customHeight="1" x14ac:dyDescent="0.2">
      <c r="A20" s="33">
        <v>13</v>
      </c>
      <c r="B20" s="34" t="s">
        <v>368</v>
      </c>
      <c r="C20" s="26" t="s">
        <v>164</v>
      </c>
      <c r="D20" s="26" t="s">
        <v>1010</v>
      </c>
      <c r="E20" s="26" t="s">
        <v>23</v>
      </c>
      <c r="F20" s="26" t="s">
        <v>968</v>
      </c>
      <c r="G20" s="34">
        <v>3</v>
      </c>
      <c r="H20" s="34">
        <v>4</v>
      </c>
      <c r="I20" s="34">
        <f t="shared" si="0"/>
        <v>12</v>
      </c>
      <c r="J20" s="34" t="str">
        <f t="shared" si="1"/>
        <v>MEDIO</v>
      </c>
      <c r="K20" s="26" t="s">
        <v>468</v>
      </c>
      <c r="L20" s="34">
        <f t="shared" si="2"/>
        <v>3</v>
      </c>
      <c r="N20" s="26" t="s">
        <v>1535</v>
      </c>
      <c r="O20" s="162" t="s">
        <v>1532</v>
      </c>
    </row>
    <row r="21" spans="1:15" s="36" customFormat="1" ht="209.25" customHeight="1" x14ac:dyDescent="0.2">
      <c r="A21" s="33">
        <v>14</v>
      </c>
      <c r="B21" s="34" t="s">
        <v>368</v>
      </c>
      <c r="C21" s="26" t="s">
        <v>165</v>
      </c>
      <c r="D21" s="26" t="s">
        <v>1011</v>
      </c>
      <c r="E21" s="26" t="s">
        <v>23</v>
      </c>
      <c r="F21" s="26" t="s">
        <v>991</v>
      </c>
      <c r="G21" s="34">
        <v>3</v>
      </c>
      <c r="H21" s="34">
        <v>4</v>
      </c>
      <c r="I21" s="34">
        <f t="shared" si="0"/>
        <v>12</v>
      </c>
      <c r="J21" s="34" t="str">
        <f t="shared" si="1"/>
        <v>MEDIO</v>
      </c>
      <c r="K21" s="26" t="s">
        <v>470</v>
      </c>
      <c r="L21" s="34">
        <f t="shared" si="2"/>
        <v>3</v>
      </c>
      <c r="M21" s="23"/>
      <c r="N21" s="26" t="s">
        <v>1535</v>
      </c>
      <c r="O21" s="162" t="s">
        <v>1532</v>
      </c>
    </row>
    <row r="22" spans="1:15" ht="192.75" customHeight="1" x14ac:dyDescent="0.2">
      <c r="A22" s="33">
        <v>15</v>
      </c>
      <c r="B22" s="34" t="s">
        <v>368</v>
      </c>
      <c r="C22" s="26" t="s">
        <v>483</v>
      </c>
      <c r="D22" s="26" t="s">
        <v>478</v>
      </c>
      <c r="E22" s="26" t="s">
        <v>23</v>
      </c>
      <c r="F22" s="26" t="s">
        <v>969</v>
      </c>
      <c r="G22" s="34">
        <v>3</v>
      </c>
      <c r="H22" s="34">
        <v>4</v>
      </c>
      <c r="I22" s="34">
        <f t="shared" si="0"/>
        <v>12</v>
      </c>
      <c r="J22" s="34" t="str">
        <f t="shared" si="1"/>
        <v>MEDIO</v>
      </c>
      <c r="K22" s="26" t="s">
        <v>469</v>
      </c>
      <c r="L22" s="34">
        <f t="shared" si="2"/>
        <v>3</v>
      </c>
      <c r="N22" s="26" t="s">
        <v>1535</v>
      </c>
      <c r="O22" s="162" t="s">
        <v>1532</v>
      </c>
    </row>
    <row r="23" spans="1:15" ht="185.25" customHeight="1" x14ac:dyDescent="0.2">
      <c r="A23" s="33">
        <v>16</v>
      </c>
      <c r="B23" s="34" t="s">
        <v>368</v>
      </c>
      <c r="C23" s="26" t="s">
        <v>166</v>
      </c>
      <c r="D23" s="26" t="s">
        <v>62</v>
      </c>
      <c r="E23" s="26" t="s">
        <v>23</v>
      </c>
      <c r="F23" s="26" t="s">
        <v>970</v>
      </c>
      <c r="G23" s="34">
        <v>3</v>
      </c>
      <c r="H23" s="34">
        <v>4</v>
      </c>
      <c r="I23" s="34">
        <f t="shared" si="0"/>
        <v>12</v>
      </c>
      <c r="J23" s="34" t="str">
        <f t="shared" si="1"/>
        <v>MEDIO</v>
      </c>
      <c r="K23" s="26" t="s">
        <v>468</v>
      </c>
      <c r="L23" s="34">
        <f t="shared" si="2"/>
        <v>3</v>
      </c>
      <c r="N23" s="26" t="s">
        <v>1535</v>
      </c>
      <c r="O23" s="162" t="s">
        <v>1532</v>
      </c>
    </row>
    <row r="24" spans="1:15" s="37" customFormat="1" ht="157.5" customHeight="1" x14ac:dyDescent="0.2">
      <c r="A24" s="33">
        <v>17</v>
      </c>
      <c r="B24" s="34" t="s">
        <v>292</v>
      </c>
      <c r="C24" s="26" t="s">
        <v>484</v>
      </c>
      <c r="D24" s="26" t="s">
        <v>62</v>
      </c>
      <c r="E24" s="26" t="s">
        <v>19</v>
      </c>
      <c r="F24" s="26" t="s">
        <v>971</v>
      </c>
      <c r="G24" s="34">
        <v>3</v>
      </c>
      <c r="H24" s="34">
        <v>5</v>
      </c>
      <c r="I24" s="34">
        <f t="shared" si="0"/>
        <v>15</v>
      </c>
      <c r="J24" s="34" t="str">
        <f t="shared" si="1"/>
        <v>MEDIO</v>
      </c>
      <c r="K24" s="26" t="s">
        <v>468</v>
      </c>
      <c r="L24" s="34">
        <f t="shared" si="2"/>
        <v>3</v>
      </c>
      <c r="M24" s="23"/>
      <c r="N24" s="26" t="s">
        <v>1536</v>
      </c>
      <c r="O24" s="162" t="s">
        <v>1537</v>
      </c>
    </row>
    <row r="25" spans="1:15" s="37" customFormat="1" ht="188.25" customHeight="1" x14ac:dyDescent="0.2">
      <c r="A25" s="33">
        <v>18</v>
      </c>
      <c r="B25" s="34" t="s">
        <v>292</v>
      </c>
      <c r="C25" s="26" t="s">
        <v>485</v>
      </c>
      <c r="D25" s="26" t="s">
        <v>1012</v>
      </c>
      <c r="E25" s="26" t="s">
        <v>19</v>
      </c>
      <c r="F25" s="26" t="s">
        <v>972</v>
      </c>
      <c r="G25" s="34">
        <v>3</v>
      </c>
      <c r="H25" s="34">
        <v>5</v>
      </c>
      <c r="I25" s="34">
        <f t="shared" si="0"/>
        <v>15</v>
      </c>
      <c r="J25" s="34" t="str">
        <f t="shared" si="1"/>
        <v>MEDIO</v>
      </c>
      <c r="K25" s="26" t="s">
        <v>470</v>
      </c>
      <c r="L25" s="34">
        <f t="shared" si="2"/>
        <v>3</v>
      </c>
      <c r="M25" s="23"/>
      <c r="N25" s="26" t="s">
        <v>1536</v>
      </c>
      <c r="O25" s="162" t="s">
        <v>1537</v>
      </c>
    </row>
    <row r="26" spans="1:15" s="37" customFormat="1" ht="205.5" customHeight="1" x14ac:dyDescent="0.2">
      <c r="A26" s="33">
        <v>19</v>
      </c>
      <c r="B26" s="34" t="s">
        <v>292</v>
      </c>
      <c r="C26" s="26" t="s">
        <v>486</v>
      </c>
      <c r="D26" s="26" t="s">
        <v>487</v>
      </c>
      <c r="E26" s="26" t="s">
        <v>19</v>
      </c>
      <c r="F26" s="26" t="s">
        <v>973</v>
      </c>
      <c r="G26" s="34">
        <v>3</v>
      </c>
      <c r="H26" s="34">
        <v>5</v>
      </c>
      <c r="I26" s="34">
        <f t="shared" si="0"/>
        <v>15</v>
      </c>
      <c r="J26" s="34" t="str">
        <f t="shared" si="1"/>
        <v>MEDIO</v>
      </c>
      <c r="K26" s="26" t="s">
        <v>469</v>
      </c>
      <c r="L26" s="34">
        <f t="shared" si="2"/>
        <v>3</v>
      </c>
      <c r="M26" s="23"/>
      <c r="N26" s="26" t="s">
        <v>1536</v>
      </c>
      <c r="O26" s="162" t="s">
        <v>1537</v>
      </c>
    </row>
    <row r="27" spans="1:15" s="37" customFormat="1" ht="135" customHeight="1" x14ac:dyDescent="0.2">
      <c r="A27" s="33">
        <v>20</v>
      </c>
      <c r="B27" s="28" t="s">
        <v>292</v>
      </c>
      <c r="C27" s="26" t="s">
        <v>488</v>
      </c>
      <c r="D27" s="26" t="s">
        <v>62</v>
      </c>
      <c r="E27" s="26" t="s">
        <v>276</v>
      </c>
      <c r="F27" s="26" t="s">
        <v>974</v>
      </c>
      <c r="G27" s="34">
        <v>2</v>
      </c>
      <c r="H27" s="34">
        <v>5</v>
      </c>
      <c r="I27" s="34">
        <f t="shared" si="0"/>
        <v>10</v>
      </c>
      <c r="J27" s="34" t="str">
        <f t="shared" si="1"/>
        <v>BAJO</v>
      </c>
      <c r="K27" s="26" t="str">
        <f t="shared" ref="K27:K29" si="5">IF(J27="BAJO","El nivel de riesgo es bajo y no se requieren controles adicionales","Favor establezca acá controles adicionales requeridos")</f>
        <v>El nivel de riesgo es bajo y no se requieren controles adicionales</v>
      </c>
      <c r="L27" s="34">
        <f t="shared" si="2"/>
        <v>0.1</v>
      </c>
      <c r="M27" s="23"/>
      <c r="N27" s="26" t="s">
        <v>1536</v>
      </c>
      <c r="O27" s="162" t="s">
        <v>1538</v>
      </c>
    </row>
    <row r="28" spans="1:15" ht="124.5" customHeight="1" x14ac:dyDescent="0.2">
      <c r="A28" s="33">
        <v>21</v>
      </c>
      <c r="B28" s="28" t="s">
        <v>292</v>
      </c>
      <c r="C28" s="26" t="s">
        <v>1013</v>
      </c>
      <c r="D28" s="26" t="s">
        <v>70</v>
      </c>
      <c r="E28" s="26" t="s">
        <v>276</v>
      </c>
      <c r="F28" s="26" t="s">
        <v>975</v>
      </c>
      <c r="G28" s="34">
        <v>2</v>
      </c>
      <c r="H28" s="34">
        <v>5</v>
      </c>
      <c r="I28" s="34">
        <f t="shared" si="0"/>
        <v>10</v>
      </c>
      <c r="J28" s="34" t="str">
        <f t="shared" si="1"/>
        <v>BAJO</v>
      </c>
      <c r="K28" s="26" t="str">
        <f t="shared" si="5"/>
        <v>El nivel de riesgo es bajo y no se requieren controles adicionales</v>
      </c>
      <c r="L28" s="34">
        <f t="shared" si="2"/>
        <v>0.1</v>
      </c>
      <c r="N28" s="26" t="s">
        <v>1536</v>
      </c>
      <c r="O28" s="162" t="s">
        <v>1538</v>
      </c>
    </row>
    <row r="29" spans="1:15" ht="112.5" customHeight="1" x14ac:dyDescent="0.2">
      <c r="A29" s="33">
        <v>22</v>
      </c>
      <c r="B29" s="28" t="s">
        <v>292</v>
      </c>
      <c r="C29" s="26" t="s">
        <v>489</v>
      </c>
      <c r="D29" s="26" t="s">
        <v>490</v>
      </c>
      <c r="E29" s="26" t="s">
        <v>276</v>
      </c>
      <c r="F29" s="26" t="s">
        <v>976</v>
      </c>
      <c r="G29" s="34">
        <v>2</v>
      </c>
      <c r="H29" s="34">
        <v>5</v>
      </c>
      <c r="I29" s="34">
        <f t="shared" si="0"/>
        <v>10</v>
      </c>
      <c r="J29" s="34" t="str">
        <f t="shared" si="1"/>
        <v>BAJO</v>
      </c>
      <c r="K29" s="26" t="str">
        <f t="shared" si="5"/>
        <v>El nivel de riesgo es bajo y no se requieren controles adicionales</v>
      </c>
      <c r="L29" s="34">
        <f t="shared" si="2"/>
        <v>0.1</v>
      </c>
      <c r="N29" s="26" t="s">
        <v>1536</v>
      </c>
      <c r="O29" s="162" t="s">
        <v>1538</v>
      </c>
    </row>
    <row r="30" spans="1:15" ht="155.25" customHeight="1" x14ac:dyDescent="0.2">
      <c r="A30" s="33">
        <v>23</v>
      </c>
      <c r="B30" s="34" t="s">
        <v>292</v>
      </c>
      <c r="C30" s="26" t="s">
        <v>366</v>
      </c>
      <c r="D30" s="26" t="s">
        <v>1014</v>
      </c>
      <c r="E30" s="26" t="s">
        <v>23</v>
      </c>
      <c r="F30" s="26" t="s">
        <v>977</v>
      </c>
      <c r="G30" s="34">
        <v>3</v>
      </c>
      <c r="H30" s="34">
        <v>5</v>
      </c>
      <c r="I30" s="34">
        <f t="shared" si="0"/>
        <v>15</v>
      </c>
      <c r="J30" s="34" t="str">
        <f t="shared" si="1"/>
        <v>MEDIO</v>
      </c>
      <c r="K30" s="26" t="s">
        <v>468</v>
      </c>
      <c r="L30" s="34">
        <f t="shared" si="2"/>
        <v>3</v>
      </c>
      <c r="N30" s="26" t="s">
        <v>1536</v>
      </c>
      <c r="O30" s="162" t="s">
        <v>1538</v>
      </c>
    </row>
    <row r="31" spans="1:15" s="37" customFormat="1" ht="201" customHeight="1" x14ac:dyDescent="0.2">
      <c r="A31" s="33">
        <v>24</v>
      </c>
      <c r="B31" s="34" t="s">
        <v>292</v>
      </c>
      <c r="C31" s="26" t="s">
        <v>367</v>
      </c>
      <c r="D31" s="26" t="s">
        <v>1012</v>
      </c>
      <c r="E31" s="26" t="s">
        <v>23</v>
      </c>
      <c r="F31" s="26" t="s">
        <v>978</v>
      </c>
      <c r="G31" s="34">
        <v>3</v>
      </c>
      <c r="H31" s="34">
        <v>5</v>
      </c>
      <c r="I31" s="34">
        <f t="shared" si="0"/>
        <v>15</v>
      </c>
      <c r="J31" s="34" t="str">
        <f t="shared" si="1"/>
        <v>MEDIO</v>
      </c>
      <c r="K31" s="26" t="s">
        <v>470</v>
      </c>
      <c r="L31" s="34">
        <f t="shared" si="2"/>
        <v>3</v>
      </c>
      <c r="M31" s="23"/>
      <c r="N31" s="26" t="s">
        <v>1536</v>
      </c>
      <c r="O31" s="162" t="s">
        <v>1539</v>
      </c>
    </row>
    <row r="32" spans="1:15" s="37" customFormat="1" ht="196.5" customHeight="1" x14ac:dyDescent="0.2">
      <c r="A32" s="33">
        <v>25</v>
      </c>
      <c r="B32" s="34" t="s">
        <v>292</v>
      </c>
      <c r="C32" s="26" t="s">
        <v>491</v>
      </c>
      <c r="D32" s="26" t="s">
        <v>478</v>
      </c>
      <c r="E32" s="26" t="s">
        <v>23</v>
      </c>
      <c r="F32" s="26" t="s">
        <v>979</v>
      </c>
      <c r="G32" s="34">
        <v>3</v>
      </c>
      <c r="H32" s="34">
        <v>5</v>
      </c>
      <c r="I32" s="34">
        <f t="shared" si="0"/>
        <v>15</v>
      </c>
      <c r="J32" s="34" t="str">
        <f t="shared" si="1"/>
        <v>MEDIO</v>
      </c>
      <c r="K32" s="26" t="s">
        <v>469</v>
      </c>
      <c r="L32" s="34">
        <f t="shared" si="2"/>
        <v>3</v>
      </c>
      <c r="M32" s="23"/>
      <c r="N32" s="26" t="s">
        <v>1536</v>
      </c>
      <c r="O32" s="162" t="s">
        <v>1539</v>
      </c>
    </row>
    <row r="33" spans="1:15" ht="154.5" customHeight="1" x14ac:dyDescent="0.2">
      <c r="A33" s="33">
        <v>26</v>
      </c>
      <c r="B33" s="34" t="s">
        <v>292</v>
      </c>
      <c r="C33" s="26" t="s">
        <v>1015</v>
      </c>
      <c r="D33" s="26" t="s">
        <v>62</v>
      </c>
      <c r="E33" s="26" t="s">
        <v>19</v>
      </c>
      <c r="F33" s="26" t="s">
        <v>980</v>
      </c>
      <c r="G33" s="34">
        <v>4</v>
      </c>
      <c r="H33" s="34">
        <v>5</v>
      </c>
      <c r="I33" s="34">
        <f t="shared" si="0"/>
        <v>20</v>
      </c>
      <c r="J33" s="34" t="str">
        <f t="shared" si="1"/>
        <v>ALTO</v>
      </c>
      <c r="K33" s="26" t="s">
        <v>468</v>
      </c>
      <c r="L33" s="34">
        <f t="shared" si="2"/>
        <v>5</v>
      </c>
      <c r="N33" s="26" t="s">
        <v>1536</v>
      </c>
      <c r="O33" s="162" t="s">
        <v>1540</v>
      </c>
    </row>
    <row r="34" spans="1:15" ht="207.75" customHeight="1" x14ac:dyDescent="0.2">
      <c r="A34" s="33">
        <v>27</v>
      </c>
      <c r="B34" s="34" t="s">
        <v>292</v>
      </c>
      <c r="C34" s="26" t="s">
        <v>1016</v>
      </c>
      <c r="D34" s="26" t="s">
        <v>1017</v>
      </c>
      <c r="E34" s="26" t="s">
        <v>19</v>
      </c>
      <c r="F34" s="26" t="s">
        <v>981</v>
      </c>
      <c r="G34" s="34">
        <v>4</v>
      </c>
      <c r="H34" s="34">
        <v>5</v>
      </c>
      <c r="I34" s="34">
        <f t="shared" si="0"/>
        <v>20</v>
      </c>
      <c r="J34" s="34" t="str">
        <f t="shared" si="1"/>
        <v>ALTO</v>
      </c>
      <c r="K34" s="26" t="s">
        <v>470</v>
      </c>
      <c r="L34" s="34">
        <f t="shared" si="2"/>
        <v>5</v>
      </c>
      <c r="N34" s="26" t="s">
        <v>1536</v>
      </c>
      <c r="O34" s="162" t="s">
        <v>1540</v>
      </c>
    </row>
    <row r="35" spans="1:15" s="37" customFormat="1" ht="186" customHeight="1" x14ac:dyDescent="0.2">
      <c r="A35" s="33">
        <v>28</v>
      </c>
      <c r="B35" s="34" t="s">
        <v>292</v>
      </c>
      <c r="C35" s="26" t="s">
        <v>492</v>
      </c>
      <c r="D35" s="26" t="s">
        <v>478</v>
      </c>
      <c r="E35" s="26" t="s">
        <v>19</v>
      </c>
      <c r="F35" s="26" t="s">
        <v>982</v>
      </c>
      <c r="G35" s="34">
        <v>4</v>
      </c>
      <c r="H35" s="34">
        <v>5</v>
      </c>
      <c r="I35" s="34">
        <f t="shared" si="0"/>
        <v>20</v>
      </c>
      <c r="J35" s="34" t="str">
        <f t="shared" si="1"/>
        <v>ALTO</v>
      </c>
      <c r="K35" s="26" t="s">
        <v>469</v>
      </c>
      <c r="L35" s="34">
        <f t="shared" si="2"/>
        <v>5</v>
      </c>
      <c r="M35" s="23"/>
      <c r="N35" s="26" t="s">
        <v>1536</v>
      </c>
      <c r="O35" s="162" t="s">
        <v>1540</v>
      </c>
    </row>
    <row r="36" spans="1:15" s="37" customFormat="1" ht="205.5" customHeight="1" x14ac:dyDescent="0.2">
      <c r="A36" s="33">
        <v>29</v>
      </c>
      <c r="B36" s="34" t="s">
        <v>292</v>
      </c>
      <c r="C36" s="26" t="s">
        <v>983</v>
      </c>
      <c r="D36" s="26" t="s">
        <v>1018</v>
      </c>
      <c r="E36" s="26" t="s">
        <v>19</v>
      </c>
      <c r="F36" s="26" t="s">
        <v>1019</v>
      </c>
      <c r="G36" s="34">
        <v>3</v>
      </c>
      <c r="H36" s="34">
        <v>5</v>
      </c>
      <c r="I36" s="34">
        <f t="shared" si="0"/>
        <v>15</v>
      </c>
      <c r="J36" s="34" t="str">
        <f t="shared" si="1"/>
        <v>MEDIO</v>
      </c>
      <c r="K36" s="26" t="s">
        <v>470</v>
      </c>
      <c r="L36" s="34">
        <f t="shared" si="2"/>
        <v>3</v>
      </c>
      <c r="M36" s="23"/>
      <c r="N36" s="26" t="s">
        <v>1536</v>
      </c>
      <c r="O36" s="162" t="s">
        <v>1541</v>
      </c>
    </row>
    <row r="37" spans="1:15" ht="174" customHeight="1" x14ac:dyDescent="0.2">
      <c r="A37" s="33">
        <v>30</v>
      </c>
      <c r="B37" s="34" t="s">
        <v>292</v>
      </c>
      <c r="C37" s="26" t="s">
        <v>493</v>
      </c>
      <c r="D37" s="26" t="s">
        <v>494</v>
      </c>
      <c r="E37" s="26" t="s">
        <v>19</v>
      </c>
      <c r="F37" s="26" t="s">
        <v>984</v>
      </c>
      <c r="G37" s="34">
        <v>3</v>
      </c>
      <c r="H37" s="34">
        <v>5</v>
      </c>
      <c r="I37" s="34">
        <f t="shared" ref="I37" si="6">G37*H37</f>
        <v>15</v>
      </c>
      <c r="J37" s="34" t="str">
        <f t="shared" si="1"/>
        <v>MEDIO</v>
      </c>
      <c r="K37" s="26" t="s">
        <v>469</v>
      </c>
      <c r="L37" s="34">
        <f t="shared" si="2"/>
        <v>3</v>
      </c>
      <c r="N37" s="26" t="s">
        <v>1536</v>
      </c>
      <c r="O37" s="162" t="s">
        <v>1541</v>
      </c>
    </row>
    <row r="38" spans="1:15" ht="169.5" customHeight="1" x14ac:dyDescent="0.2">
      <c r="A38" s="33">
        <v>31</v>
      </c>
      <c r="B38" s="34" t="s">
        <v>292</v>
      </c>
      <c r="C38" s="26" t="s">
        <v>495</v>
      </c>
      <c r="D38" s="26" t="s">
        <v>62</v>
      </c>
      <c r="E38" s="26" t="s">
        <v>19</v>
      </c>
      <c r="F38" s="26" t="s">
        <v>985</v>
      </c>
      <c r="G38" s="34">
        <v>3</v>
      </c>
      <c r="H38" s="34">
        <v>5</v>
      </c>
      <c r="I38" s="34">
        <f t="shared" si="0"/>
        <v>15</v>
      </c>
      <c r="J38" s="34" t="str">
        <f t="shared" si="1"/>
        <v>MEDIO</v>
      </c>
      <c r="K38" s="26" t="s">
        <v>468</v>
      </c>
      <c r="L38" s="34">
        <f t="shared" si="2"/>
        <v>3</v>
      </c>
      <c r="N38" s="26" t="s">
        <v>1536</v>
      </c>
      <c r="O38" s="162" t="s">
        <v>1542</v>
      </c>
    </row>
    <row r="39" spans="1:15" ht="193.5" customHeight="1" x14ac:dyDescent="0.2">
      <c r="A39" s="33">
        <v>32</v>
      </c>
      <c r="B39" s="34" t="s">
        <v>292</v>
      </c>
      <c r="C39" s="26" t="s">
        <v>167</v>
      </c>
      <c r="D39" s="26" t="s">
        <v>1020</v>
      </c>
      <c r="E39" s="26" t="s">
        <v>19</v>
      </c>
      <c r="F39" s="26" t="s">
        <v>1021</v>
      </c>
      <c r="G39" s="34">
        <v>4</v>
      </c>
      <c r="H39" s="34">
        <v>4</v>
      </c>
      <c r="I39" s="34">
        <f t="shared" si="0"/>
        <v>16</v>
      </c>
      <c r="J39" s="34" t="str">
        <f t="shared" si="1"/>
        <v>MEDIO</v>
      </c>
      <c r="K39" s="26" t="s">
        <v>470</v>
      </c>
      <c r="L39" s="34">
        <f t="shared" si="2"/>
        <v>3</v>
      </c>
      <c r="N39" s="26" t="s">
        <v>1536</v>
      </c>
      <c r="O39" s="162" t="s">
        <v>1543</v>
      </c>
    </row>
    <row r="40" spans="1:15" ht="180" customHeight="1" x14ac:dyDescent="0.2">
      <c r="A40" s="33">
        <v>33</v>
      </c>
      <c r="B40" s="34" t="s">
        <v>292</v>
      </c>
      <c r="C40" s="26" t="s">
        <v>496</v>
      </c>
      <c r="D40" s="26" t="s">
        <v>494</v>
      </c>
      <c r="E40" s="26" t="s">
        <v>19</v>
      </c>
      <c r="F40" s="26" t="s">
        <v>986</v>
      </c>
      <c r="G40" s="34">
        <v>4</v>
      </c>
      <c r="H40" s="34">
        <v>4</v>
      </c>
      <c r="I40" s="34">
        <f t="shared" si="0"/>
        <v>16</v>
      </c>
      <c r="J40" s="34" t="str">
        <f t="shared" si="1"/>
        <v>MEDIO</v>
      </c>
      <c r="K40" s="26" t="s">
        <v>469</v>
      </c>
      <c r="L40" s="34">
        <f t="shared" si="2"/>
        <v>3</v>
      </c>
      <c r="N40" s="26" t="s">
        <v>1536</v>
      </c>
      <c r="O40" s="162" t="s">
        <v>1544</v>
      </c>
    </row>
    <row r="41" spans="1:15" ht="156.75" customHeight="1" x14ac:dyDescent="0.2">
      <c r="A41" s="33">
        <v>34</v>
      </c>
      <c r="B41" s="34" t="s">
        <v>292</v>
      </c>
      <c r="C41" s="26" t="s">
        <v>168</v>
      </c>
      <c r="D41" s="26" t="s">
        <v>62</v>
      </c>
      <c r="E41" s="26" t="s">
        <v>19</v>
      </c>
      <c r="F41" s="26" t="s">
        <v>987</v>
      </c>
      <c r="G41" s="34">
        <v>4</v>
      </c>
      <c r="H41" s="34">
        <v>4</v>
      </c>
      <c r="I41" s="34">
        <f t="shared" si="0"/>
        <v>16</v>
      </c>
      <c r="J41" s="34" t="str">
        <f t="shared" si="1"/>
        <v>MEDIO</v>
      </c>
      <c r="K41" s="26" t="s">
        <v>468</v>
      </c>
      <c r="L41" s="34">
        <f t="shared" si="2"/>
        <v>3</v>
      </c>
      <c r="N41" s="26" t="s">
        <v>1536</v>
      </c>
      <c r="O41" s="162" t="s">
        <v>1544</v>
      </c>
    </row>
    <row r="42" spans="1:15" ht="203.25" customHeight="1" x14ac:dyDescent="0.2">
      <c r="A42" s="33">
        <v>35</v>
      </c>
      <c r="B42" s="34" t="s">
        <v>497</v>
      </c>
      <c r="C42" s="26" t="s">
        <v>1022</v>
      </c>
      <c r="D42" s="26" t="s">
        <v>1023</v>
      </c>
      <c r="E42" s="26" t="s">
        <v>19</v>
      </c>
      <c r="F42" s="26" t="s">
        <v>1024</v>
      </c>
      <c r="G42" s="34">
        <v>4</v>
      </c>
      <c r="H42" s="34">
        <v>5</v>
      </c>
      <c r="I42" s="34">
        <f t="shared" si="0"/>
        <v>20</v>
      </c>
      <c r="J42" s="34" t="str">
        <f t="shared" si="1"/>
        <v>ALTO</v>
      </c>
      <c r="K42" s="26" t="s">
        <v>470</v>
      </c>
      <c r="L42" s="34">
        <f t="shared" si="2"/>
        <v>5</v>
      </c>
      <c r="N42" s="26" t="s">
        <v>1545</v>
      </c>
      <c r="O42" s="162" t="s">
        <v>1546</v>
      </c>
    </row>
    <row r="43" spans="1:15" ht="177" customHeight="1" x14ac:dyDescent="0.2">
      <c r="A43" s="33">
        <v>36</v>
      </c>
      <c r="B43" s="34" t="s">
        <v>497</v>
      </c>
      <c r="C43" s="26" t="s">
        <v>498</v>
      </c>
      <c r="D43" s="26" t="s">
        <v>499</v>
      </c>
      <c r="E43" s="26" t="s">
        <v>19</v>
      </c>
      <c r="F43" s="26" t="s">
        <v>988</v>
      </c>
      <c r="G43" s="34">
        <v>4</v>
      </c>
      <c r="H43" s="34">
        <v>5</v>
      </c>
      <c r="I43" s="34">
        <f t="shared" si="0"/>
        <v>20</v>
      </c>
      <c r="J43" s="34" t="str">
        <f t="shared" si="1"/>
        <v>ALTO</v>
      </c>
      <c r="K43" s="26" t="s">
        <v>469</v>
      </c>
      <c r="L43" s="34">
        <f t="shared" si="2"/>
        <v>5</v>
      </c>
      <c r="N43" s="26" t="s">
        <v>1547</v>
      </c>
      <c r="O43" s="162" t="s">
        <v>1546</v>
      </c>
    </row>
    <row r="44" spans="1:15" ht="168.75" customHeight="1" x14ac:dyDescent="0.2">
      <c r="A44" s="33">
        <v>37</v>
      </c>
      <c r="B44" s="34" t="s">
        <v>500</v>
      </c>
      <c r="C44" s="26" t="s">
        <v>169</v>
      </c>
      <c r="D44" s="26" t="s">
        <v>1025</v>
      </c>
      <c r="E44" s="26" t="s">
        <v>19</v>
      </c>
      <c r="F44" s="26" t="s">
        <v>1026</v>
      </c>
      <c r="G44" s="34">
        <v>4</v>
      </c>
      <c r="H44" s="34">
        <v>5</v>
      </c>
      <c r="I44" s="34">
        <f t="shared" si="0"/>
        <v>20</v>
      </c>
      <c r="J44" s="34" t="str">
        <f t="shared" si="1"/>
        <v>ALTO</v>
      </c>
      <c r="K44" s="26" t="s">
        <v>468</v>
      </c>
      <c r="L44" s="34">
        <f t="shared" si="2"/>
        <v>5</v>
      </c>
      <c r="N44" s="26" t="s">
        <v>1548</v>
      </c>
      <c r="O44" s="162" t="s">
        <v>1546</v>
      </c>
    </row>
    <row r="45" spans="1:15" ht="178.5" customHeight="1" x14ac:dyDescent="0.2">
      <c r="A45" s="33">
        <v>38</v>
      </c>
      <c r="B45" s="28" t="s">
        <v>293</v>
      </c>
      <c r="C45" s="27" t="s">
        <v>1027</v>
      </c>
      <c r="D45" s="27" t="s">
        <v>998</v>
      </c>
      <c r="E45" s="27" t="s">
        <v>23</v>
      </c>
      <c r="F45" s="27" t="s">
        <v>1028</v>
      </c>
      <c r="G45" s="28">
        <v>3</v>
      </c>
      <c r="H45" s="28">
        <v>4</v>
      </c>
      <c r="I45" s="28">
        <f t="shared" si="0"/>
        <v>12</v>
      </c>
      <c r="J45" s="28" t="str">
        <f t="shared" si="1"/>
        <v>MEDIO</v>
      </c>
      <c r="K45" s="26" t="s">
        <v>468</v>
      </c>
      <c r="L45" s="34">
        <f t="shared" si="2"/>
        <v>3</v>
      </c>
      <c r="M45" s="37"/>
      <c r="N45" s="26" t="s">
        <v>1547</v>
      </c>
      <c r="O45" s="162" t="s">
        <v>1549</v>
      </c>
    </row>
    <row r="46" spans="1:15" ht="231.75" customHeight="1" x14ac:dyDescent="0.2">
      <c r="A46" s="33">
        <v>39</v>
      </c>
      <c r="B46" s="34" t="s">
        <v>293</v>
      </c>
      <c r="C46" s="26" t="s">
        <v>1029</v>
      </c>
      <c r="D46" s="26" t="s">
        <v>1030</v>
      </c>
      <c r="E46" s="26" t="s">
        <v>23</v>
      </c>
      <c r="F46" s="27" t="s">
        <v>1031</v>
      </c>
      <c r="G46" s="34">
        <v>3</v>
      </c>
      <c r="H46" s="34">
        <v>4</v>
      </c>
      <c r="I46" s="34">
        <f t="shared" si="0"/>
        <v>12</v>
      </c>
      <c r="J46" s="34" t="str">
        <f t="shared" si="1"/>
        <v>MEDIO</v>
      </c>
      <c r="K46" s="26" t="s">
        <v>470</v>
      </c>
      <c r="L46" s="34">
        <f t="shared" si="2"/>
        <v>3</v>
      </c>
      <c r="N46" s="26" t="s">
        <v>1547</v>
      </c>
      <c r="O46" s="162" t="s">
        <v>1549</v>
      </c>
    </row>
    <row r="47" spans="1:15" ht="237" customHeight="1" x14ac:dyDescent="0.2">
      <c r="A47" s="33">
        <v>40</v>
      </c>
      <c r="B47" s="34" t="s">
        <v>293</v>
      </c>
      <c r="C47" s="26" t="s">
        <v>501</v>
      </c>
      <c r="D47" s="26" t="s">
        <v>502</v>
      </c>
      <c r="E47" s="26" t="s">
        <v>23</v>
      </c>
      <c r="F47" s="27" t="s">
        <v>1032</v>
      </c>
      <c r="G47" s="34">
        <v>3</v>
      </c>
      <c r="H47" s="34">
        <v>4</v>
      </c>
      <c r="I47" s="34">
        <f t="shared" si="0"/>
        <v>12</v>
      </c>
      <c r="J47" s="34" t="str">
        <f t="shared" si="1"/>
        <v>MEDIO</v>
      </c>
      <c r="K47" s="26" t="s">
        <v>469</v>
      </c>
      <c r="L47" s="34">
        <f t="shared" si="2"/>
        <v>3</v>
      </c>
      <c r="N47" s="26" t="s">
        <v>1547</v>
      </c>
      <c r="O47" s="162" t="s">
        <v>1549</v>
      </c>
    </row>
    <row r="48" spans="1:15" ht="199.5" customHeight="1" x14ac:dyDescent="0.2">
      <c r="A48" s="33">
        <v>41</v>
      </c>
      <c r="B48" s="34" t="s">
        <v>293</v>
      </c>
      <c r="C48" s="26" t="s">
        <v>1033</v>
      </c>
      <c r="D48" s="26" t="s">
        <v>1034</v>
      </c>
      <c r="E48" s="26" t="s">
        <v>23</v>
      </c>
      <c r="F48" s="27" t="s">
        <v>1031</v>
      </c>
      <c r="G48" s="34">
        <v>4</v>
      </c>
      <c r="H48" s="34">
        <v>5</v>
      </c>
      <c r="I48" s="34">
        <f t="shared" si="0"/>
        <v>20</v>
      </c>
      <c r="J48" s="34" t="str">
        <f t="shared" si="1"/>
        <v>ALTO</v>
      </c>
      <c r="K48" s="26" t="s">
        <v>470</v>
      </c>
      <c r="L48" s="34">
        <f t="shared" si="2"/>
        <v>5</v>
      </c>
      <c r="N48" s="26" t="s">
        <v>1547</v>
      </c>
      <c r="O48" s="162" t="s">
        <v>1549</v>
      </c>
    </row>
    <row r="49" spans="1:15" ht="184.5" customHeight="1" x14ac:dyDescent="0.2">
      <c r="A49" s="33">
        <v>42</v>
      </c>
      <c r="B49" s="34" t="s">
        <v>293</v>
      </c>
      <c r="C49" s="26" t="s">
        <v>1035</v>
      </c>
      <c r="D49" s="26" t="s">
        <v>478</v>
      </c>
      <c r="E49" s="26" t="s">
        <v>23</v>
      </c>
      <c r="F49" s="27" t="s">
        <v>1036</v>
      </c>
      <c r="G49" s="34">
        <v>4</v>
      </c>
      <c r="H49" s="34">
        <v>5</v>
      </c>
      <c r="I49" s="34">
        <f t="shared" si="0"/>
        <v>20</v>
      </c>
      <c r="J49" s="34" t="str">
        <f t="shared" si="1"/>
        <v>ALTO</v>
      </c>
      <c r="K49" s="26" t="s">
        <v>469</v>
      </c>
      <c r="L49" s="34">
        <f t="shared" si="2"/>
        <v>5</v>
      </c>
      <c r="N49" s="26" t="s">
        <v>1547</v>
      </c>
      <c r="O49" s="162" t="s">
        <v>1549</v>
      </c>
    </row>
    <row r="50" spans="1:15" ht="196.5" customHeight="1" x14ac:dyDescent="0.2">
      <c r="A50" s="33">
        <v>43</v>
      </c>
      <c r="B50" s="34" t="s">
        <v>293</v>
      </c>
      <c r="C50" s="26" t="s">
        <v>1037</v>
      </c>
      <c r="D50" s="26" t="s">
        <v>1038</v>
      </c>
      <c r="E50" s="26" t="s">
        <v>23</v>
      </c>
      <c r="F50" s="26" t="s">
        <v>989</v>
      </c>
      <c r="G50" s="34">
        <v>4</v>
      </c>
      <c r="H50" s="34">
        <v>5</v>
      </c>
      <c r="I50" s="34">
        <f t="shared" si="0"/>
        <v>20</v>
      </c>
      <c r="J50" s="34" t="str">
        <f t="shared" si="1"/>
        <v>ALTO</v>
      </c>
      <c r="K50" s="26" t="s">
        <v>468</v>
      </c>
      <c r="L50" s="34">
        <f t="shared" si="2"/>
        <v>5</v>
      </c>
      <c r="N50" s="26" t="s">
        <v>1547</v>
      </c>
      <c r="O50" s="162" t="s">
        <v>1549</v>
      </c>
    </row>
    <row r="51" spans="1:15" s="37" customFormat="1" ht="104.25" customHeight="1" x14ac:dyDescent="0.2">
      <c r="A51" s="33">
        <v>44</v>
      </c>
      <c r="B51" s="34" t="s">
        <v>293</v>
      </c>
      <c r="C51" s="26" t="s">
        <v>1039</v>
      </c>
      <c r="D51" s="26" t="s">
        <v>422</v>
      </c>
      <c r="E51" s="26" t="s">
        <v>23</v>
      </c>
      <c r="F51" s="26" t="s">
        <v>1040</v>
      </c>
      <c r="G51" s="34">
        <v>4</v>
      </c>
      <c r="H51" s="34">
        <v>4</v>
      </c>
      <c r="I51" s="34">
        <f t="shared" si="0"/>
        <v>16</v>
      </c>
      <c r="J51" s="34" t="str">
        <f t="shared" si="1"/>
        <v>MEDIO</v>
      </c>
      <c r="K51" s="26" t="s">
        <v>468</v>
      </c>
      <c r="L51" s="34">
        <f t="shared" si="2"/>
        <v>3</v>
      </c>
      <c r="M51" s="23"/>
      <c r="N51" s="26" t="s">
        <v>1547</v>
      </c>
      <c r="O51" s="162" t="s">
        <v>1550</v>
      </c>
    </row>
    <row r="52" spans="1:15" s="37" customFormat="1" ht="194.25" customHeight="1" x14ac:dyDescent="0.2">
      <c r="A52" s="33">
        <v>45</v>
      </c>
      <c r="B52" s="34" t="s">
        <v>293</v>
      </c>
      <c r="C52" s="26" t="s">
        <v>1041</v>
      </c>
      <c r="D52" s="26" t="s">
        <v>1042</v>
      </c>
      <c r="E52" s="26" t="s">
        <v>504</v>
      </c>
      <c r="F52" s="26" t="s">
        <v>1043</v>
      </c>
      <c r="G52" s="34">
        <v>4</v>
      </c>
      <c r="H52" s="34">
        <v>4</v>
      </c>
      <c r="I52" s="34">
        <f>G52*H52</f>
        <v>16</v>
      </c>
      <c r="J52" s="34" t="str">
        <f t="shared" si="1"/>
        <v>MEDIO</v>
      </c>
      <c r="K52" s="26" t="s">
        <v>470</v>
      </c>
      <c r="L52" s="34">
        <f t="shared" si="2"/>
        <v>3</v>
      </c>
      <c r="M52" s="23"/>
      <c r="N52" s="26" t="s">
        <v>1547</v>
      </c>
      <c r="O52" s="162" t="s">
        <v>1550</v>
      </c>
    </row>
    <row r="53" spans="1:15" s="37" customFormat="1" ht="195" customHeight="1" x14ac:dyDescent="0.2">
      <c r="A53" s="33">
        <v>46</v>
      </c>
      <c r="B53" s="34" t="s">
        <v>293</v>
      </c>
      <c r="C53" s="26" t="s">
        <v>503</v>
      </c>
      <c r="D53" s="26" t="s">
        <v>478</v>
      </c>
      <c r="E53" s="26" t="s">
        <v>504</v>
      </c>
      <c r="F53" s="26" t="s">
        <v>992</v>
      </c>
      <c r="G53" s="34">
        <v>4</v>
      </c>
      <c r="H53" s="34">
        <v>4</v>
      </c>
      <c r="I53" s="34">
        <f>G53*H53</f>
        <v>16</v>
      </c>
      <c r="J53" s="34" t="str">
        <f t="shared" si="1"/>
        <v>MEDIO</v>
      </c>
      <c r="K53" s="26" t="s">
        <v>469</v>
      </c>
      <c r="L53" s="34">
        <f t="shared" si="2"/>
        <v>3</v>
      </c>
      <c r="M53" s="23"/>
      <c r="N53" s="26" t="s">
        <v>1547</v>
      </c>
      <c r="O53" s="162" t="s">
        <v>1550</v>
      </c>
    </row>
    <row r="54" spans="1:15" ht="108.75" customHeight="1" x14ac:dyDescent="0.2">
      <c r="A54" s="33">
        <v>47</v>
      </c>
      <c r="B54" s="34" t="s">
        <v>293</v>
      </c>
      <c r="C54" s="26" t="s">
        <v>1044</v>
      </c>
      <c r="D54" s="26" t="s">
        <v>1045</v>
      </c>
      <c r="E54" s="26" t="s">
        <v>19</v>
      </c>
      <c r="F54" s="26" t="s">
        <v>993</v>
      </c>
      <c r="G54" s="34">
        <v>3</v>
      </c>
      <c r="H54" s="34">
        <v>3</v>
      </c>
      <c r="I54" s="34">
        <f t="shared" si="0"/>
        <v>9</v>
      </c>
      <c r="J54" s="34" t="str">
        <f t="shared" ref="J54:J59" si="7">IF(I54&lt;12,"BAJO",IF(I54&gt;19,"ALTO","MEDIO"))</f>
        <v>BAJO</v>
      </c>
      <c r="K54" s="26" t="str">
        <f t="shared" ref="K54:K55" si="8">IF(J54="BAJO","El nivel de riesgo es bajo y no se requieren controles adicionales","Favor establezca acá controles adicionales requeridos")</f>
        <v>El nivel de riesgo es bajo y no se requieren controles adicionales</v>
      </c>
      <c r="L54" s="34">
        <f t="shared" si="2"/>
        <v>0.1</v>
      </c>
      <c r="N54" s="26" t="s">
        <v>1547</v>
      </c>
      <c r="O54" s="162" t="s">
        <v>1551</v>
      </c>
    </row>
    <row r="55" spans="1:15" ht="101.25" customHeight="1" x14ac:dyDescent="0.2">
      <c r="A55" s="33">
        <v>48</v>
      </c>
      <c r="B55" s="34" t="s">
        <v>293</v>
      </c>
      <c r="C55" s="26" t="s">
        <v>997</v>
      </c>
      <c r="D55" s="26" t="s">
        <v>478</v>
      </c>
      <c r="E55" s="26" t="s">
        <v>19</v>
      </c>
      <c r="F55" s="26" t="s">
        <v>994</v>
      </c>
      <c r="G55" s="34">
        <v>3</v>
      </c>
      <c r="H55" s="34">
        <v>3</v>
      </c>
      <c r="I55" s="34">
        <f t="shared" si="0"/>
        <v>9</v>
      </c>
      <c r="J55" s="34" t="str">
        <f t="shared" si="7"/>
        <v>BAJO</v>
      </c>
      <c r="K55" s="26" t="str">
        <f t="shared" si="8"/>
        <v>El nivel de riesgo es bajo y no se requieren controles adicionales</v>
      </c>
      <c r="L55" s="34">
        <f t="shared" si="2"/>
        <v>0.1</v>
      </c>
      <c r="N55" s="26" t="s">
        <v>1547</v>
      </c>
      <c r="O55" s="162" t="s">
        <v>1551</v>
      </c>
    </row>
    <row r="56" spans="1:15" ht="105.75" customHeight="1" x14ac:dyDescent="0.2">
      <c r="A56" s="33">
        <v>49</v>
      </c>
      <c r="B56" s="34" t="s">
        <v>293</v>
      </c>
      <c r="C56" s="26" t="s">
        <v>1046</v>
      </c>
      <c r="D56" s="26" t="s">
        <v>998</v>
      </c>
      <c r="E56" s="26" t="s">
        <v>19</v>
      </c>
      <c r="F56" s="26" t="s">
        <v>1047</v>
      </c>
      <c r="G56" s="34">
        <v>3</v>
      </c>
      <c r="H56" s="34">
        <v>3</v>
      </c>
      <c r="I56" s="34">
        <f t="shared" si="0"/>
        <v>9</v>
      </c>
      <c r="J56" s="34" t="str">
        <f t="shared" si="7"/>
        <v>BAJO</v>
      </c>
      <c r="K56" s="26" t="str">
        <f t="shared" ref="K56" si="9">IF(J56="BAJO","El nivel de riesgo es bajo y no se requieren controles adicionales","Favor establezca acá controles adicionales requeridos")</f>
        <v>El nivel de riesgo es bajo y no se requieren controles adicionales</v>
      </c>
      <c r="L56" s="34">
        <f t="shared" si="2"/>
        <v>0.1</v>
      </c>
      <c r="N56" s="26" t="s">
        <v>1547</v>
      </c>
      <c r="O56" s="162" t="s">
        <v>1551</v>
      </c>
    </row>
    <row r="57" spans="1:15" ht="150" customHeight="1" x14ac:dyDescent="0.2">
      <c r="A57" s="33">
        <v>50</v>
      </c>
      <c r="B57" s="34" t="s">
        <v>293</v>
      </c>
      <c r="C57" s="26" t="s">
        <v>1048</v>
      </c>
      <c r="D57" s="26" t="s">
        <v>998</v>
      </c>
      <c r="E57" s="26" t="s">
        <v>19</v>
      </c>
      <c r="F57" s="26" t="s">
        <v>1049</v>
      </c>
      <c r="G57" s="34">
        <v>2</v>
      </c>
      <c r="H57" s="34">
        <v>5</v>
      </c>
      <c r="I57" s="34">
        <f>G57*H57</f>
        <v>10</v>
      </c>
      <c r="J57" s="34" t="str">
        <f t="shared" si="7"/>
        <v>BAJO</v>
      </c>
      <c r="K57" s="26" t="str">
        <f t="shared" ref="K57:K59" si="10">IF(J57="BAJO","El nivel de riesgo es bajo y no se requieren controles adicionales","Favor establezca acá controles adicionales requeridos")</f>
        <v>El nivel de riesgo es bajo y no se requieren controles adicionales</v>
      </c>
      <c r="L57" s="34">
        <f t="shared" si="2"/>
        <v>0.1</v>
      </c>
      <c r="N57" s="26" t="s">
        <v>1547</v>
      </c>
      <c r="O57" s="162" t="s">
        <v>1552</v>
      </c>
    </row>
    <row r="58" spans="1:15" ht="165" customHeight="1" x14ac:dyDescent="0.2">
      <c r="A58" s="33">
        <v>51</v>
      </c>
      <c r="B58" s="34" t="s">
        <v>293</v>
      </c>
      <c r="C58" s="26" t="s">
        <v>505</v>
      </c>
      <c r="D58" s="26" t="s">
        <v>463</v>
      </c>
      <c r="E58" s="26" t="s">
        <v>19</v>
      </c>
      <c r="F58" s="26" t="s">
        <v>995</v>
      </c>
      <c r="G58" s="34">
        <v>2</v>
      </c>
      <c r="H58" s="34">
        <v>5</v>
      </c>
      <c r="I58" s="34">
        <f>G58*H58</f>
        <v>10</v>
      </c>
      <c r="J58" s="34" t="str">
        <f t="shared" si="7"/>
        <v>BAJO</v>
      </c>
      <c r="K58" s="26" t="str">
        <f t="shared" si="10"/>
        <v>El nivel de riesgo es bajo y no se requieren controles adicionales</v>
      </c>
      <c r="L58" s="34">
        <f t="shared" si="2"/>
        <v>0.1</v>
      </c>
      <c r="N58" s="26" t="s">
        <v>1547</v>
      </c>
      <c r="O58" s="162" t="s">
        <v>1552</v>
      </c>
    </row>
    <row r="59" spans="1:15" ht="148.5" customHeight="1" x14ac:dyDescent="0.2">
      <c r="A59" s="33">
        <v>52</v>
      </c>
      <c r="B59" s="34" t="s">
        <v>293</v>
      </c>
      <c r="C59" s="26" t="s">
        <v>506</v>
      </c>
      <c r="D59" s="26" t="s">
        <v>478</v>
      </c>
      <c r="E59" s="26" t="s">
        <v>19</v>
      </c>
      <c r="F59" s="26" t="s">
        <v>996</v>
      </c>
      <c r="G59" s="34">
        <v>2</v>
      </c>
      <c r="H59" s="34">
        <v>5</v>
      </c>
      <c r="I59" s="34">
        <f>G59*H59</f>
        <v>10</v>
      </c>
      <c r="J59" s="34" t="str">
        <f t="shared" si="7"/>
        <v>BAJO</v>
      </c>
      <c r="K59" s="26" t="str">
        <f t="shared" si="10"/>
        <v>El nivel de riesgo es bajo y no se requieren controles adicionales</v>
      </c>
      <c r="L59" s="34">
        <f t="shared" si="2"/>
        <v>0.1</v>
      </c>
      <c r="N59" s="26" t="s">
        <v>1547</v>
      </c>
      <c r="O59" s="162" t="s">
        <v>1553</v>
      </c>
    </row>
    <row r="60" spans="1:15" ht="23.25" customHeight="1" x14ac:dyDescent="0.2">
      <c r="L60" s="23">
        <f>SUM(L8:L59)</f>
        <v>148.09999999999997</v>
      </c>
      <c r="N60" s="23">
        <f>+COUNT(L8:L59)</f>
        <v>52</v>
      </c>
    </row>
    <row r="61" spans="1:15" ht="23.25" customHeight="1" x14ac:dyDescent="0.2"/>
    <row r="62" spans="1:15" ht="23.25" customHeight="1" x14ac:dyDescent="0.2"/>
    <row r="63" spans="1:15" ht="23.25" customHeight="1" x14ac:dyDescent="0.2"/>
    <row r="64" spans="1:15"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23.25" customHeight="1" x14ac:dyDescent="0.2"/>
    <row r="78" ht="23.25" customHeight="1" x14ac:dyDescent="0.2"/>
    <row r="79" ht="23.25" customHeight="1" x14ac:dyDescent="0.2"/>
    <row r="80" ht="23.25" customHeight="1" x14ac:dyDescent="0.2"/>
    <row r="81" ht="23.25" customHeight="1" x14ac:dyDescent="0.2"/>
    <row r="82" ht="23.25" customHeight="1" x14ac:dyDescent="0.2"/>
    <row r="83" ht="23.25" customHeight="1" x14ac:dyDescent="0.2"/>
    <row r="84" ht="23.25" customHeight="1" x14ac:dyDescent="0.2"/>
    <row r="85" ht="23.25" customHeight="1" x14ac:dyDescent="0.2"/>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 J14:J15 J17:J18 J36 J38:J39 J41:J42 J48 J50:J52 J54 J56:J57">
    <cfRule type="cellIs" dxfId="569" priority="61" stopIfTrue="1" operator="equal">
      <formula>"ALTO"</formula>
    </cfRule>
    <cfRule type="cellIs" dxfId="568" priority="62" stopIfTrue="1" operator="equal">
      <formula>"MEDIO"</formula>
    </cfRule>
    <cfRule type="cellIs" dxfId="567" priority="63" stopIfTrue="1" operator="equal">
      <formula>"BAJO"</formula>
    </cfRule>
  </conditionalFormatting>
  <conditionalFormatting sqref="J12 J20:J21 J23:J25 J28 J30:J31 J33:J34 J44:J46">
    <cfRule type="cellIs" dxfId="566" priority="58" stopIfTrue="1" operator="equal">
      <formula>"ALTO"</formula>
    </cfRule>
    <cfRule type="cellIs" dxfId="565" priority="59" stopIfTrue="1" operator="equal">
      <formula>"MEDIO"</formula>
    </cfRule>
    <cfRule type="cellIs" dxfId="564" priority="60" stopIfTrue="1" operator="equal">
      <formula>"BAJO"</formula>
    </cfRule>
  </conditionalFormatting>
  <conditionalFormatting sqref="J13">
    <cfRule type="cellIs" dxfId="563" priority="52" stopIfTrue="1" operator="equal">
      <formula>"ALTO"</formula>
    </cfRule>
    <cfRule type="cellIs" dxfId="562" priority="53" stopIfTrue="1" operator="equal">
      <formula>"MEDIO"</formula>
    </cfRule>
    <cfRule type="cellIs" dxfId="561" priority="54" stopIfTrue="1" operator="equal">
      <formula>"BAJO"</formula>
    </cfRule>
  </conditionalFormatting>
  <conditionalFormatting sqref="J16">
    <cfRule type="cellIs" dxfId="560" priority="49" stopIfTrue="1" operator="equal">
      <formula>"ALTO"</formula>
    </cfRule>
    <cfRule type="cellIs" dxfId="559" priority="50" stopIfTrue="1" operator="equal">
      <formula>"MEDIO"</formula>
    </cfRule>
    <cfRule type="cellIs" dxfId="558" priority="51" stopIfTrue="1" operator="equal">
      <formula>"BAJO"</formula>
    </cfRule>
  </conditionalFormatting>
  <conditionalFormatting sqref="J19">
    <cfRule type="cellIs" dxfId="557" priority="46" stopIfTrue="1" operator="equal">
      <formula>"ALTO"</formula>
    </cfRule>
    <cfRule type="cellIs" dxfId="556" priority="47" stopIfTrue="1" operator="equal">
      <formula>"MEDIO"</formula>
    </cfRule>
    <cfRule type="cellIs" dxfId="555" priority="48" stopIfTrue="1" operator="equal">
      <formula>"BAJO"</formula>
    </cfRule>
  </conditionalFormatting>
  <conditionalFormatting sqref="J22">
    <cfRule type="cellIs" dxfId="554" priority="43" stopIfTrue="1" operator="equal">
      <formula>"ALTO"</formula>
    </cfRule>
    <cfRule type="cellIs" dxfId="553" priority="44" stopIfTrue="1" operator="equal">
      <formula>"MEDIO"</formula>
    </cfRule>
    <cfRule type="cellIs" dxfId="552" priority="45" stopIfTrue="1" operator="equal">
      <formula>"BAJO"</formula>
    </cfRule>
  </conditionalFormatting>
  <conditionalFormatting sqref="J26">
    <cfRule type="cellIs" dxfId="551" priority="40" stopIfTrue="1" operator="equal">
      <formula>"ALTO"</formula>
    </cfRule>
    <cfRule type="cellIs" dxfId="550" priority="41" stopIfTrue="1" operator="equal">
      <formula>"MEDIO"</formula>
    </cfRule>
    <cfRule type="cellIs" dxfId="549" priority="42" stopIfTrue="1" operator="equal">
      <formula>"BAJO"</formula>
    </cfRule>
  </conditionalFormatting>
  <conditionalFormatting sqref="J27">
    <cfRule type="cellIs" dxfId="548" priority="37" stopIfTrue="1" operator="equal">
      <formula>"ALTO"</formula>
    </cfRule>
    <cfRule type="cellIs" dxfId="547" priority="38" stopIfTrue="1" operator="equal">
      <formula>"MEDIO"</formula>
    </cfRule>
    <cfRule type="cellIs" dxfId="546" priority="39" stopIfTrue="1" operator="equal">
      <formula>"BAJO"</formula>
    </cfRule>
  </conditionalFormatting>
  <conditionalFormatting sqref="J29">
    <cfRule type="cellIs" dxfId="545" priority="34" stopIfTrue="1" operator="equal">
      <formula>"ALTO"</formula>
    </cfRule>
    <cfRule type="cellIs" dxfId="544" priority="35" stopIfTrue="1" operator="equal">
      <formula>"MEDIO"</formula>
    </cfRule>
    <cfRule type="cellIs" dxfId="543" priority="36" stopIfTrue="1" operator="equal">
      <formula>"BAJO"</formula>
    </cfRule>
  </conditionalFormatting>
  <conditionalFormatting sqref="J32">
    <cfRule type="cellIs" dxfId="542" priority="31" stopIfTrue="1" operator="equal">
      <formula>"ALTO"</formula>
    </cfRule>
    <cfRule type="cellIs" dxfId="541" priority="32" stopIfTrue="1" operator="equal">
      <formula>"MEDIO"</formula>
    </cfRule>
    <cfRule type="cellIs" dxfId="540" priority="33" stopIfTrue="1" operator="equal">
      <formula>"BAJO"</formula>
    </cfRule>
  </conditionalFormatting>
  <conditionalFormatting sqref="J35">
    <cfRule type="cellIs" dxfId="539" priority="28" stopIfTrue="1" operator="equal">
      <formula>"ALTO"</formula>
    </cfRule>
    <cfRule type="cellIs" dxfId="538" priority="29" stopIfTrue="1" operator="equal">
      <formula>"MEDIO"</formula>
    </cfRule>
    <cfRule type="cellIs" dxfId="537" priority="30" stopIfTrue="1" operator="equal">
      <formula>"BAJO"</formula>
    </cfRule>
  </conditionalFormatting>
  <conditionalFormatting sqref="J37">
    <cfRule type="cellIs" dxfId="536" priority="25" stopIfTrue="1" operator="equal">
      <formula>"ALTO"</formula>
    </cfRule>
    <cfRule type="cellIs" dxfId="535" priority="26" stopIfTrue="1" operator="equal">
      <formula>"MEDIO"</formula>
    </cfRule>
    <cfRule type="cellIs" dxfId="534" priority="27" stopIfTrue="1" operator="equal">
      <formula>"BAJO"</formula>
    </cfRule>
  </conditionalFormatting>
  <conditionalFormatting sqref="J40">
    <cfRule type="cellIs" dxfId="533" priority="22" stopIfTrue="1" operator="equal">
      <formula>"ALTO"</formula>
    </cfRule>
    <cfRule type="cellIs" dxfId="532" priority="23" stopIfTrue="1" operator="equal">
      <formula>"MEDIO"</formula>
    </cfRule>
    <cfRule type="cellIs" dxfId="531" priority="24" stopIfTrue="1" operator="equal">
      <formula>"BAJO"</formula>
    </cfRule>
  </conditionalFormatting>
  <conditionalFormatting sqref="J43">
    <cfRule type="cellIs" dxfId="530" priority="19" stopIfTrue="1" operator="equal">
      <formula>"ALTO"</formula>
    </cfRule>
    <cfRule type="cellIs" dxfId="529" priority="20" stopIfTrue="1" operator="equal">
      <formula>"MEDIO"</formula>
    </cfRule>
    <cfRule type="cellIs" dxfId="528" priority="21" stopIfTrue="1" operator="equal">
      <formula>"BAJO"</formula>
    </cfRule>
  </conditionalFormatting>
  <conditionalFormatting sqref="J47">
    <cfRule type="cellIs" dxfId="527" priority="16" stopIfTrue="1" operator="equal">
      <formula>"ALTO"</formula>
    </cfRule>
    <cfRule type="cellIs" dxfId="526" priority="17" stopIfTrue="1" operator="equal">
      <formula>"MEDIO"</formula>
    </cfRule>
    <cfRule type="cellIs" dxfId="525" priority="18" stopIfTrue="1" operator="equal">
      <formula>"BAJO"</formula>
    </cfRule>
  </conditionalFormatting>
  <conditionalFormatting sqref="J49">
    <cfRule type="cellIs" dxfId="524" priority="13" stopIfTrue="1" operator="equal">
      <formula>"ALTO"</formula>
    </cfRule>
    <cfRule type="cellIs" dxfId="523" priority="14" stopIfTrue="1" operator="equal">
      <formula>"MEDIO"</formula>
    </cfRule>
    <cfRule type="cellIs" dxfId="522" priority="15" stopIfTrue="1" operator="equal">
      <formula>"BAJO"</formula>
    </cfRule>
  </conditionalFormatting>
  <conditionalFormatting sqref="J53">
    <cfRule type="cellIs" dxfId="521" priority="10" stopIfTrue="1" operator="equal">
      <formula>"ALTO"</formula>
    </cfRule>
    <cfRule type="cellIs" dxfId="520" priority="11" stopIfTrue="1" operator="equal">
      <formula>"MEDIO"</formula>
    </cfRule>
    <cfRule type="cellIs" dxfId="519" priority="12" stopIfTrue="1" operator="equal">
      <formula>"BAJO"</formula>
    </cfRule>
  </conditionalFormatting>
  <conditionalFormatting sqref="J55">
    <cfRule type="cellIs" dxfId="518" priority="7" stopIfTrue="1" operator="equal">
      <formula>"ALTO"</formula>
    </cfRule>
    <cfRule type="cellIs" dxfId="517" priority="8" stopIfTrue="1" operator="equal">
      <formula>"MEDIO"</formula>
    </cfRule>
    <cfRule type="cellIs" dxfId="516" priority="9" stopIfTrue="1" operator="equal">
      <formula>"BAJO"</formula>
    </cfRule>
  </conditionalFormatting>
  <conditionalFormatting sqref="J58">
    <cfRule type="cellIs" dxfId="515" priority="4" stopIfTrue="1" operator="equal">
      <formula>"ALTO"</formula>
    </cfRule>
    <cfRule type="cellIs" dxfId="514" priority="5" stopIfTrue="1" operator="equal">
      <formula>"MEDIO"</formula>
    </cfRule>
    <cfRule type="cellIs" dxfId="513" priority="6" stopIfTrue="1" operator="equal">
      <formula>"BAJO"</formula>
    </cfRule>
  </conditionalFormatting>
  <conditionalFormatting sqref="J59">
    <cfRule type="cellIs" dxfId="512" priority="1" stopIfTrue="1" operator="equal">
      <formula>"ALTO"</formula>
    </cfRule>
    <cfRule type="cellIs" dxfId="511" priority="2" stopIfTrue="1" operator="equal">
      <formula>"MEDIO"</formula>
    </cfRule>
    <cfRule type="cellIs" dxfId="510" priority="3" stopIfTrue="1" operator="equal">
      <formula>"BAJO"</formula>
    </cfRule>
  </conditionalFormatting>
  <conditionalFormatting sqref="J10">
    <cfRule type="cellIs" dxfId="509" priority="55" stopIfTrue="1" operator="equal">
      <formula>"ALTO"</formula>
    </cfRule>
    <cfRule type="cellIs" dxfId="508" priority="56" stopIfTrue="1" operator="equal">
      <formula>"MEDIO"</formula>
    </cfRule>
    <cfRule type="cellIs" dxfId="507" priority="57" stopIfTrue="1" operator="equal">
      <formula>"BAJO"</formula>
    </cfRule>
  </conditionalFormatting>
  <pageMargins left="0.7" right="0.7" top="0.75" bottom="0.75" header="0.3" footer="0.3"/>
  <pageSetup scale="51" orientation="portrait" r:id="rId1"/>
  <colBreaks count="1" manualBreakCount="1">
    <brk id="5" max="8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23"/>
  <sheetViews>
    <sheetView topLeftCell="G3" zoomScale="77" zoomScaleNormal="77" zoomScaleSheetLayoutView="80" workbookViewId="0">
      <selection activeCell="G5" sqref="G5:H5"/>
    </sheetView>
  </sheetViews>
  <sheetFormatPr baseColWidth="10" defaultColWidth="25" defaultRowHeight="14.25" x14ac:dyDescent="0.2"/>
  <cols>
    <col min="1" max="1" width="12.5703125" style="33" customWidth="1"/>
    <col min="2" max="2" width="25" style="23"/>
    <col min="3" max="3" width="48.42578125" style="23" customWidth="1"/>
    <col min="4" max="4" width="32" style="23" customWidth="1"/>
    <col min="5" max="5" width="37.42578125" style="70" customWidth="1"/>
    <col min="6" max="6" width="60.28515625" style="23" customWidth="1"/>
    <col min="7" max="8" width="25" style="72"/>
    <col min="9" max="10" width="25" style="23"/>
    <col min="11" max="11" width="64.85546875" style="23" customWidth="1"/>
    <col min="12" max="12" width="8.42578125" style="23" customWidth="1"/>
    <col min="13" max="13" width="3.7109375" style="23" customWidth="1"/>
    <col min="14" max="14" width="71.140625" style="23" customWidth="1"/>
    <col min="15" max="15" width="51.140625" style="23" customWidth="1"/>
    <col min="16" max="16384" width="25" style="23"/>
  </cols>
  <sheetData>
    <row r="1" spans="1:68" ht="24" customHeight="1" thickBot="1" x14ac:dyDescent="0.25">
      <c r="B1" s="183" t="s">
        <v>10</v>
      </c>
      <c r="C1" s="184"/>
      <c r="D1" s="184"/>
      <c r="E1" s="184"/>
      <c r="F1" s="184"/>
      <c r="G1" s="184"/>
      <c r="H1" s="184"/>
      <c r="I1" s="184"/>
      <c r="J1" s="184"/>
      <c r="K1" s="212"/>
      <c r="L1" s="212"/>
    </row>
    <row r="2" spans="1:68" ht="27" customHeight="1" thickTop="1" x14ac:dyDescent="0.2">
      <c r="B2" s="213" t="s">
        <v>220</v>
      </c>
      <c r="C2" s="214"/>
      <c r="D2" s="214"/>
      <c r="E2" s="214"/>
      <c r="F2" s="214"/>
      <c r="G2" s="214"/>
      <c r="H2" s="214"/>
      <c r="I2" s="214"/>
      <c r="J2" s="214"/>
      <c r="K2" s="212"/>
      <c r="L2" s="212"/>
    </row>
    <row r="3" spans="1:68" ht="31.5" customHeight="1" x14ac:dyDescent="0.2">
      <c r="B3" s="215" t="s">
        <v>11</v>
      </c>
      <c r="C3" s="216"/>
      <c r="D3" s="197" t="s">
        <v>12</v>
      </c>
      <c r="E3" s="198"/>
      <c r="F3" s="198"/>
      <c r="G3" s="198"/>
      <c r="H3" s="198"/>
      <c r="I3" s="196"/>
      <c r="J3" s="41" t="s">
        <v>208</v>
      </c>
      <c r="K3" s="212"/>
      <c r="L3" s="212"/>
    </row>
    <row r="4" spans="1:68" ht="26.25" customHeight="1" thickBot="1" x14ac:dyDescent="0.25">
      <c r="B4" s="217" t="s">
        <v>209</v>
      </c>
      <c r="C4" s="218"/>
      <c r="D4" s="201" t="s">
        <v>221</v>
      </c>
      <c r="E4" s="202"/>
      <c r="F4" s="202"/>
      <c r="G4" s="202"/>
      <c r="H4" s="202"/>
      <c r="I4" s="200"/>
      <c r="J4" s="42" t="s">
        <v>959</v>
      </c>
      <c r="K4" s="212"/>
      <c r="L4" s="212"/>
    </row>
    <row r="5" spans="1:68" ht="72" customHeight="1" thickTop="1" x14ac:dyDescent="0.2">
      <c r="B5" s="206" t="s">
        <v>13</v>
      </c>
      <c r="C5" s="207"/>
      <c r="D5" s="208" t="s">
        <v>14</v>
      </c>
      <c r="E5" s="209"/>
      <c r="F5" s="43" t="s">
        <v>15</v>
      </c>
      <c r="G5" s="210" t="s">
        <v>96</v>
      </c>
      <c r="H5" s="210"/>
      <c r="I5" s="44" t="s">
        <v>16</v>
      </c>
      <c r="J5" s="211" t="s">
        <v>247</v>
      </c>
      <c r="K5" s="211"/>
      <c r="L5" s="211"/>
      <c r="N5" s="50" t="s">
        <v>958</v>
      </c>
      <c r="O5" s="51">
        <v>44439</v>
      </c>
    </row>
    <row r="6" spans="1:68" ht="9.75" customHeight="1" x14ac:dyDescent="0.2">
      <c r="B6" s="43"/>
      <c r="C6" s="45"/>
      <c r="D6" s="46"/>
      <c r="E6" s="79"/>
      <c r="F6" s="43"/>
      <c r="G6" s="48"/>
      <c r="H6" s="48"/>
      <c r="I6" s="44"/>
      <c r="J6" s="49"/>
      <c r="K6" s="49"/>
      <c r="L6" s="49"/>
    </row>
    <row r="7" spans="1:68" ht="92.25" customHeight="1" x14ac:dyDescent="0.2">
      <c r="B7" s="19" t="s">
        <v>6</v>
      </c>
      <c r="C7" s="19" t="s">
        <v>55</v>
      </c>
      <c r="D7" s="19" t="s">
        <v>9</v>
      </c>
      <c r="E7" s="80" t="s">
        <v>24</v>
      </c>
      <c r="F7" s="19" t="s">
        <v>5</v>
      </c>
      <c r="G7" s="19" t="s">
        <v>0</v>
      </c>
      <c r="H7" s="19" t="s">
        <v>1</v>
      </c>
      <c r="I7" s="19" t="s">
        <v>2</v>
      </c>
      <c r="J7" s="19" t="s">
        <v>3</v>
      </c>
      <c r="K7" s="19" t="s">
        <v>3</v>
      </c>
      <c r="L7" s="19" t="s">
        <v>222</v>
      </c>
      <c r="N7" s="52" t="s">
        <v>466</v>
      </c>
      <c r="O7" s="53" t="s">
        <v>467</v>
      </c>
    </row>
    <row r="8" spans="1:68" ht="181.5" customHeight="1" x14ac:dyDescent="0.2">
      <c r="A8" s="33">
        <v>1</v>
      </c>
      <c r="B8" s="73" t="s">
        <v>507</v>
      </c>
      <c r="C8" s="76" t="s">
        <v>343</v>
      </c>
      <c r="D8" s="27" t="s">
        <v>528</v>
      </c>
      <c r="E8" s="27" t="s">
        <v>23</v>
      </c>
      <c r="F8" s="27" t="s">
        <v>508</v>
      </c>
      <c r="G8" s="28">
        <v>1</v>
      </c>
      <c r="H8" s="28">
        <v>3</v>
      </c>
      <c r="I8" s="28">
        <f t="shared" ref="I8:I37" si="0">G8*H8</f>
        <v>3</v>
      </c>
      <c r="J8" s="28" t="str">
        <f>IF(I8&lt;12,"BAJO",IF(I8&gt;19,"ALTO","MEDIO"))</f>
        <v>BAJO</v>
      </c>
      <c r="K8" s="24" t="str">
        <f>IF(J8="BAJO","El nivel de riesgo es bajo y no se requieren controles adicionales","Favor establezca acá controles adicionales requeridos")</f>
        <v>El nivel de riesgo es bajo y no se requieren controles adicionales</v>
      </c>
      <c r="L8" s="81">
        <f>IF(J8="BAJO",0.1,IF(J8="MEDIO",3,5))</f>
        <v>0.1</v>
      </c>
      <c r="M8" s="37"/>
      <c r="N8" s="27" t="s">
        <v>1554</v>
      </c>
      <c r="O8" s="27" t="s">
        <v>1555</v>
      </c>
      <c r="BO8" s="23">
        <v>1</v>
      </c>
      <c r="BP8" s="23">
        <v>1</v>
      </c>
    </row>
    <row r="9" spans="1:68" ht="135" customHeight="1" x14ac:dyDescent="0.2">
      <c r="A9" s="33">
        <v>2</v>
      </c>
      <c r="B9" s="73" t="s">
        <v>507</v>
      </c>
      <c r="C9" s="76" t="s">
        <v>509</v>
      </c>
      <c r="D9" s="27" t="s">
        <v>510</v>
      </c>
      <c r="E9" s="27" t="s">
        <v>1050</v>
      </c>
      <c r="F9" s="27" t="s">
        <v>511</v>
      </c>
      <c r="G9" s="28">
        <v>1</v>
      </c>
      <c r="H9" s="28">
        <v>3</v>
      </c>
      <c r="I9" s="28">
        <f t="shared" si="0"/>
        <v>3</v>
      </c>
      <c r="J9" s="28" t="str">
        <f t="shared" ref="J9:J37" si="1">IF(I9&lt;12,"BAJO",IF(I9&gt;19,"ALTO","MEDIO"))</f>
        <v>BAJO</v>
      </c>
      <c r="K9" s="24" t="str">
        <f t="shared" ref="K9:K46" si="2">IF(J9="BAJO","El nivel de riesgo es bajo y no se requieren controles adicionales","Favor establezca acá controles adicionales requeridos")</f>
        <v>El nivel de riesgo es bajo y no se requieren controles adicionales</v>
      </c>
      <c r="L9" s="81">
        <f t="shared" ref="L9:L72" si="3">IF(J9="BAJO",0.1,IF(J9="MEDIO",3,5))</f>
        <v>0.1</v>
      </c>
      <c r="M9" s="37"/>
      <c r="N9" s="27" t="s">
        <v>1554</v>
      </c>
      <c r="O9" s="27" t="s">
        <v>1555</v>
      </c>
      <c r="BO9" s="23">
        <v>2</v>
      </c>
      <c r="BP9" s="23">
        <v>2</v>
      </c>
    </row>
    <row r="10" spans="1:68" ht="130.5" customHeight="1" x14ac:dyDescent="0.2">
      <c r="A10" s="33">
        <v>3</v>
      </c>
      <c r="B10" s="73" t="s">
        <v>507</v>
      </c>
      <c r="C10" s="76" t="s">
        <v>512</v>
      </c>
      <c r="D10" s="27" t="s">
        <v>70</v>
      </c>
      <c r="E10" s="27" t="s">
        <v>19</v>
      </c>
      <c r="F10" s="27" t="s">
        <v>513</v>
      </c>
      <c r="G10" s="28">
        <v>1</v>
      </c>
      <c r="H10" s="28">
        <v>4</v>
      </c>
      <c r="I10" s="28">
        <f t="shared" si="0"/>
        <v>4</v>
      </c>
      <c r="J10" s="28" t="str">
        <f t="shared" si="1"/>
        <v>BAJO</v>
      </c>
      <c r="K10" s="25" t="s">
        <v>211</v>
      </c>
      <c r="L10" s="81">
        <f t="shared" si="3"/>
        <v>0.1</v>
      </c>
      <c r="M10" s="37"/>
      <c r="N10" s="27" t="s">
        <v>1556</v>
      </c>
      <c r="O10" s="27" t="s">
        <v>1555</v>
      </c>
    </row>
    <row r="11" spans="1:68" ht="137.25" customHeight="1" x14ac:dyDescent="0.2">
      <c r="A11" s="33">
        <v>4</v>
      </c>
      <c r="B11" s="73" t="s">
        <v>507</v>
      </c>
      <c r="C11" s="76" t="s">
        <v>514</v>
      </c>
      <c r="D11" s="27" t="s">
        <v>510</v>
      </c>
      <c r="E11" s="27" t="s">
        <v>19</v>
      </c>
      <c r="F11" s="27" t="s">
        <v>513</v>
      </c>
      <c r="G11" s="28">
        <v>1</v>
      </c>
      <c r="H11" s="28">
        <v>4</v>
      </c>
      <c r="I11" s="28">
        <f t="shared" si="0"/>
        <v>4</v>
      </c>
      <c r="J11" s="28" t="str">
        <f t="shared" si="1"/>
        <v>BAJO</v>
      </c>
      <c r="K11" s="25" t="s">
        <v>31</v>
      </c>
      <c r="L11" s="81">
        <f t="shared" si="3"/>
        <v>0.1</v>
      </c>
      <c r="M11" s="37"/>
      <c r="N11" s="27" t="s">
        <v>1556</v>
      </c>
      <c r="O11" s="27" t="s">
        <v>1555</v>
      </c>
    </row>
    <row r="12" spans="1:68" ht="120.75" customHeight="1" x14ac:dyDescent="0.2">
      <c r="A12" s="33">
        <v>5</v>
      </c>
      <c r="B12" s="73" t="s">
        <v>507</v>
      </c>
      <c r="C12" s="27" t="s">
        <v>515</v>
      </c>
      <c r="D12" s="77" t="s">
        <v>532</v>
      </c>
      <c r="E12" s="27" t="s">
        <v>23</v>
      </c>
      <c r="F12" s="78" t="s">
        <v>516</v>
      </c>
      <c r="G12" s="28">
        <v>2</v>
      </c>
      <c r="H12" s="28">
        <v>2</v>
      </c>
      <c r="I12" s="28">
        <f t="shared" si="0"/>
        <v>4</v>
      </c>
      <c r="J12" s="28" t="str">
        <f t="shared" si="1"/>
        <v>BAJO</v>
      </c>
      <c r="K12" s="24" t="str">
        <f t="shared" si="2"/>
        <v>El nivel de riesgo es bajo y no se requieren controles adicionales</v>
      </c>
      <c r="L12" s="81">
        <f t="shared" si="3"/>
        <v>0.1</v>
      </c>
      <c r="M12" s="37"/>
      <c r="N12" s="27" t="s">
        <v>1557</v>
      </c>
      <c r="O12" s="27" t="s">
        <v>1555</v>
      </c>
    </row>
    <row r="13" spans="1:68" ht="130.5" customHeight="1" x14ac:dyDescent="0.2">
      <c r="A13" s="33">
        <v>6</v>
      </c>
      <c r="B13" s="34" t="s">
        <v>507</v>
      </c>
      <c r="C13" s="27" t="s">
        <v>517</v>
      </c>
      <c r="D13" s="77" t="s">
        <v>518</v>
      </c>
      <c r="E13" s="27" t="s">
        <v>23</v>
      </c>
      <c r="F13" s="78" t="s">
        <v>516</v>
      </c>
      <c r="G13" s="28">
        <v>2</v>
      </c>
      <c r="H13" s="28">
        <v>2</v>
      </c>
      <c r="I13" s="28">
        <f t="shared" si="0"/>
        <v>4</v>
      </c>
      <c r="J13" s="28" t="str">
        <f t="shared" si="1"/>
        <v>BAJO</v>
      </c>
      <c r="K13" s="24" t="str">
        <f t="shared" si="2"/>
        <v>El nivel de riesgo es bajo y no se requieren controles adicionales</v>
      </c>
      <c r="L13" s="81">
        <f t="shared" si="3"/>
        <v>0.1</v>
      </c>
      <c r="M13" s="37"/>
      <c r="N13" s="27" t="s">
        <v>1557</v>
      </c>
      <c r="O13" s="27" t="s">
        <v>1555</v>
      </c>
    </row>
    <row r="14" spans="1:68" ht="151.5" customHeight="1" x14ac:dyDescent="0.2">
      <c r="A14" s="33">
        <v>7</v>
      </c>
      <c r="B14" s="34" t="s">
        <v>507</v>
      </c>
      <c r="C14" s="27" t="s">
        <v>519</v>
      </c>
      <c r="D14" s="77" t="s">
        <v>528</v>
      </c>
      <c r="E14" s="27" t="s">
        <v>23</v>
      </c>
      <c r="F14" s="78" t="s">
        <v>516</v>
      </c>
      <c r="G14" s="28">
        <v>3</v>
      </c>
      <c r="H14" s="28">
        <v>2</v>
      </c>
      <c r="I14" s="28">
        <f t="shared" si="0"/>
        <v>6</v>
      </c>
      <c r="J14" s="28" t="str">
        <f t="shared" si="1"/>
        <v>BAJO</v>
      </c>
      <c r="K14" s="24" t="str">
        <f t="shared" si="2"/>
        <v>El nivel de riesgo es bajo y no se requieren controles adicionales</v>
      </c>
      <c r="L14" s="81">
        <f t="shared" si="3"/>
        <v>0.1</v>
      </c>
      <c r="M14" s="37"/>
      <c r="N14" s="27" t="s">
        <v>1557</v>
      </c>
      <c r="O14" s="27" t="s">
        <v>1555</v>
      </c>
    </row>
    <row r="15" spans="1:68" ht="117.75" customHeight="1" x14ac:dyDescent="0.2">
      <c r="A15" s="33">
        <v>8</v>
      </c>
      <c r="B15" s="34" t="s">
        <v>507</v>
      </c>
      <c r="C15" s="27" t="s">
        <v>520</v>
      </c>
      <c r="D15" s="77" t="s">
        <v>532</v>
      </c>
      <c r="E15" s="27" t="s">
        <v>56</v>
      </c>
      <c r="F15" s="78" t="s">
        <v>521</v>
      </c>
      <c r="G15" s="28">
        <v>1</v>
      </c>
      <c r="H15" s="28">
        <v>4</v>
      </c>
      <c r="I15" s="28">
        <f t="shared" si="0"/>
        <v>4</v>
      </c>
      <c r="J15" s="28" t="str">
        <f t="shared" si="1"/>
        <v>BAJO</v>
      </c>
      <c r="K15" s="24" t="str">
        <f t="shared" si="2"/>
        <v>El nivel de riesgo es bajo y no se requieren controles adicionales</v>
      </c>
      <c r="L15" s="81">
        <f t="shared" si="3"/>
        <v>0.1</v>
      </c>
      <c r="M15" s="37"/>
      <c r="N15" s="27" t="s">
        <v>1558</v>
      </c>
      <c r="O15" s="27" t="s">
        <v>1555</v>
      </c>
    </row>
    <row r="16" spans="1:68" ht="135.75" customHeight="1" x14ac:dyDescent="0.2">
      <c r="A16" s="33">
        <v>9</v>
      </c>
      <c r="B16" s="34" t="s">
        <v>507</v>
      </c>
      <c r="C16" s="27" t="s">
        <v>522</v>
      </c>
      <c r="D16" s="77" t="s">
        <v>523</v>
      </c>
      <c r="E16" s="27" t="s">
        <v>56</v>
      </c>
      <c r="F16" s="78" t="s">
        <v>521</v>
      </c>
      <c r="G16" s="28">
        <v>1</v>
      </c>
      <c r="H16" s="28">
        <v>4</v>
      </c>
      <c r="I16" s="28">
        <f t="shared" si="0"/>
        <v>4</v>
      </c>
      <c r="J16" s="28" t="str">
        <f t="shared" si="1"/>
        <v>BAJO</v>
      </c>
      <c r="K16" s="24" t="str">
        <f t="shared" si="2"/>
        <v>El nivel de riesgo es bajo y no se requieren controles adicionales</v>
      </c>
      <c r="L16" s="81">
        <f t="shared" si="3"/>
        <v>0.1</v>
      </c>
      <c r="M16" s="37"/>
      <c r="N16" s="27" t="s">
        <v>1554</v>
      </c>
      <c r="O16" s="27" t="s">
        <v>1555</v>
      </c>
    </row>
    <row r="17" spans="1:15" ht="150.75" customHeight="1" x14ac:dyDescent="0.2">
      <c r="A17" s="33">
        <v>10</v>
      </c>
      <c r="B17" s="34" t="s">
        <v>507</v>
      </c>
      <c r="C17" s="27" t="s">
        <v>524</v>
      </c>
      <c r="D17" s="77" t="s">
        <v>532</v>
      </c>
      <c r="E17" s="27" t="s">
        <v>20</v>
      </c>
      <c r="F17" s="78" t="s">
        <v>525</v>
      </c>
      <c r="G17" s="28">
        <v>2</v>
      </c>
      <c r="H17" s="28">
        <v>3</v>
      </c>
      <c r="I17" s="28">
        <f t="shared" si="0"/>
        <v>6</v>
      </c>
      <c r="J17" s="28" t="str">
        <f t="shared" si="1"/>
        <v>BAJO</v>
      </c>
      <c r="K17" s="24" t="str">
        <f t="shared" si="2"/>
        <v>El nivel de riesgo es bajo y no se requieren controles adicionales</v>
      </c>
      <c r="L17" s="81">
        <f t="shared" si="3"/>
        <v>0.1</v>
      </c>
      <c r="M17" s="37"/>
      <c r="N17" s="27" t="s">
        <v>1556</v>
      </c>
      <c r="O17" s="27" t="s">
        <v>1555</v>
      </c>
    </row>
    <row r="18" spans="1:15" ht="183.75" customHeight="1" x14ac:dyDescent="0.2">
      <c r="A18" s="33">
        <v>11</v>
      </c>
      <c r="B18" s="34" t="s">
        <v>507</v>
      </c>
      <c r="C18" s="27" t="s">
        <v>526</v>
      </c>
      <c r="D18" s="77" t="s">
        <v>523</v>
      </c>
      <c r="E18" s="27" t="s">
        <v>20</v>
      </c>
      <c r="F18" s="78" t="s">
        <v>525</v>
      </c>
      <c r="G18" s="28">
        <v>2</v>
      </c>
      <c r="H18" s="28">
        <v>3</v>
      </c>
      <c r="I18" s="28">
        <f t="shared" si="0"/>
        <v>6</v>
      </c>
      <c r="J18" s="28" t="str">
        <f t="shared" si="1"/>
        <v>BAJO</v>
      </c>
      <c r="K18" s="24" t="str">
        <f t="shared" si="2"/>
        <v>El nivel de riesgo es bajo y no se requieren controles adicionales</v>
      </c>
      <c r="L18" s="81">
        <f t="shared" si="3"/>
        <v>0.1</v>
      </c>
      <c r="M18" s="37"/>
      <c r="N18" s="27" t="s">
        <v>1556</v>
      </c>
      <c r="O18" s="27" t="s">
        <v>1555</v>
      </c>
    </row>
    <row r="19" spans="1:15" ht="169.5" customHeight="1" x14ac:dyDescent="0.2">
      <c r="A19" s="33">
        <v>12</v>
      </c>
      <c r="B19" s="34" t="s">
        <v>507</v>
      </c>
      <c r="C19" s="27" t="s">
        <v>527</v>
      </c>
      <c r="D19" s="77" t="s">
        <v>528</v>
      </c>
      <c r="E19" s="27" t="s">
        <v>20</v>
      </c>
      <c r="F19" s="78" t="s">
        <v>525</v>
      </c>
      <c r="G19" s="28">
        <v>2</v>
      </c>
      <c r="H19" s="28">
        <v>3</v>
      </c>
      <c r="I19" s="28">
        <f t="shared" si="0"/>
        <v>6</v>
      </c>
      <c r="J19" s="28" t="str">
        <f t="shared" si="1"/>
        <v>BAJO</v>
      </c>
      <c r="K19" s="24" t="str">
        <f t="shared" si="2"/>
        <v>El nivel de riesgo es bajo y no se requieren controles adicionales</v>
      </c>
      <c r="L19" s="81">
        <f t="shared" si="3"/>
        <v>0.1</v>
      </c>
      <c r="M19" s="37"/>
      <c r="N19" s="27" t="s">
        <v>1556</v>
      </c>
      <c r="O19" s="27" t="s">
        <v>1555</v>
      </c>
    </row>
    <row r="20" spans="1:15" ht="159" customHeight="1" x14ac:dyDescent="0.2">
      <c r="A20" s="33">
        <v>13</v>
      </c>
      <c r="B20" s="34" t="s">
        <v>507</v>
      </c>
      <c r="C20" s="27" t="s">
        <v>529</v>
      </c>
      <c r="D20" s="77" t="s">
        <v>675</v>
      </c>
      <c r="E20" s="27" t="s">
        <v>20</v>
      </c>
      <c r="F20" s="78" t="s">
        <v>530</v>
      </c>
      <c r="G20" s="28">
        <v>3</v>
      </c>
      <c r="H20" s="28">
        <v>3</v>
      </c>
      <c r="I20" s="28">
        <f t="shared" si="0"/>
        <v>9</v>
      </c>
      <c r="J20" s="28" t="str">
        <f t="shared" si="1"/>
        <v>BAJO</v>
      </c>
      <c r="K20" s="24" t="str">
        <f t="shared" si="2"/>
        <v>El nivel de riesgo es bajo y no se requieren controles adicionales</v>
      </c>
      <c r="L20" s="81">
        <f t="shared" si="3"/>
        <v>0.1</v>
      </c>
      <c r="M20" s="37"/>
      <c r="N20" s="27" t="s">
        <v>1556</v>
      </c>
      <c r="O20" s="27" t="s">
        <v>1555</v>
      </c>
    </row>
    <row r="21" spans="1:15" ht="159" customHeight="1" x14ac:dyDescent="0.2">
      <c r="A21" s="33">
        <v>14</v>
      </c>
      <c r="B21" s="34" t="s">
        <v>507</v>
      </c>
      <c r="C21" s="27" t="s">
        <v>531</v>
      </c>
      <c r="D21" s="77" t="s">
        <v>532</v>
      </c>
      <c r="E21" s="27" t="s">
        <v>20</v>
      </c>
      <c r="F21" s="78" t="s">
        <v>530</v>
      </c>
      <c r="G21" s="28">
        <v>3</v>
      </c>
      <c r="H21" s="28">
        <v>3</v>
      </c>
      <c r="I21" s="28">
        <f t="shared" si="0"/>
        <v>9</v>
      </c>
      <c r="J21" s="28" t="str">
        <f t="shared" si="1"/>
        <v>BAJO</v>
      </c>
      <c r="K21" s="24" t="str">
        <f t="shared" si="2"/>
        <v>El nivel de riesgo es bajo y no se requieren controles adicionales</v>
      </c>
      <c r="L21" s="81">
        <f t="shared" si="3"/>
        <v>0.1</v>
      </c>
      <c r="M21" s="37"/>
      <c r="N21" s="27" t="s">
        <v>1556</v>
      </c>
      <c r="O21" s="27" t="s">
        <v>1555</v>
      </c>
    </row>
    <row r="22" spans="1:15" ht="140.25" customHeight="1" x14ac:dyDescent="0.2">
      <c r="A22" s="33">
        <v>15</v>
      </c>
      <c r="B22" s="34" t="s">
        <v>507</v>
      </c>
      <c r="C22" s="27" t="s">
        <v>533</v>
      </c>
      <c r="D22" s="77" t="s">
        <v>534</v>
      </c>
      <c r="E22" s="27" t="s">
        <v>20</v>
      </c>
      <c r="F22" s="78" t="s">
        <v>530</v>
      </c>
      <c r="G22" s="28">
        <v>3</v>
      </c>
      <c r="H22" s="28">
        <v>3</v>
      </c>
      <c r="I22" s="28">
        <f t="shared" si="0"/>
        <v>9</v>
      </c>
      <c r="J22" s="28" t="str">
        <f t="shared" si="1"/>
        <v>BAJO</v>
      </c>
      <c r="K22" s="24" t="str">
        <f t="shared" si="2"/>
        <v>El nivel de riesgo es bajo y no se requieren controles adicionales</v>
      </c>
      <c r="L22" s="81">
        <f t="shared" si="3"/>
        <v>0.1</v>
      </c>
      <c r="M22" s="37"/>
      <c r="N22" s="27" t="s">
        <v>1556</v>
      </c>
      <c r="O22" s="27" t="s">
        <v>1555</v>
      </c>
    </row>
    <row r="23" spans="1:15" ht="118.5" customHeight="1" x14ac:dyDescent="0.2">
      <c r="A23" s="33">
        <v>16</v>
      </c>
      <c r="B23" s="34" t="s">
        <v>507</v>
      </c>
      <c r="C23" s="27" t="s">
        <v>353</v>
      </c>
      <c r="D23" s="77" t="s">
        <v>1051</v>
      </c>
      <c r="E23" s="27" t="s">
        <v>23</v>
      </c>
      <c r="F23" s="78" t="s">
        <v>535</v>
      </c>
      <c r="G23" s="28">
        <v>1</v>
      </c>
      <c r="H23" s="28">
        <v>4</v>
      </c>
      <c r="I23" s="28">
        <f t="shared" si="0"/>
        <v>4</v>
      </c>
      <c r="J23" s="28" t="str">
        <f t="shared" si="1"/>
        <v>BAJO</v>
      </c>
      <c r="K23" s="24" t="str">
        <f t="shared" si="2"/>
        <v>El nivel de riesgo es bajo y no se requieren controles adicionales</v>
      </c>
      <c r="L23" s="81">
        <f t="shared" si="3"/>
        <v>0.1</v>
      </c>
      <c r="M23" s="37"/>
      <c r="N23" s="27" t="s">
        <v>1556</v>
      </c>
      <c r="O23" s="27" t="s">
        <v>1555</v>
      </c>
    </row>
    <row r="24" spans="1:15" ht="147.75" customHeight="1" x14ac:dyDescent="0.2">
      <c r="A24" s="33">
        <v>17</v>
      </c>
      <c r="B24" s="34" t="s">
        <v>507</v>
      </c>
      <c r="C24" s="27" t="s">
        <v>536</v>
      </c>
      <c r="D24" s="77" t="s">
        <v>537</v>
      </c>
      <c r="E24" s="27" t="s">
        <v>23</v>
      </c>
      <c r="F24" s="78" t="s">
        <v>538</v>
      </c>
      <c r="G24" s="28">
        <v>1</v>
      </c>
      <c r="H24" s="28">
        <v>4</v>
      </c>
      <c r="I24" s="28">
        <f t="shared" si="0"/>
        <v>4</v>
      </c>
      <c r="J24" s="28" t="str">
        <f t="shared" si="1"/>
        <v>BAJO</v>
      </c>
      <c r="K24" s="24" t="str">
        <f t="shared" si="2"/>
        <v>El nivel de riesgo es bajo y no se requieren controles adicionales</v>
      </c>
      <c r="L24" s="81">
        <f t="shared" si="3"/>
        <v>0.1</v>
      </c>
      <c r="M24" s="37"/>
      <c r="N24" s="27" t="s">
        <v>1556</v>
      </c>
      <c r="O24" s="27" t="s">
        <v>1555</v>
      </c>
    </row>
    <row r="25" spans="1:15" ht="132.75" customHeight="1" x14ac:dyDescent="0.2">
      <c r="A25" s="33">
        <v>18</v>
      </c>
      <c r="B25" s="34" t="s">
        <v>507</v>
      </c>
      <c r="C25" s="27" t="s">
        <v>354</v>
      </c>
      <c r="D25" s="77" t="s">
        <v>561</v>
      </c>
      <c r="E25" s="27" t="s">
        <v>1050</v>
      </c>
      <c r="F25" s="78" t="s">
        <v>538</v>
      </c>
      <c r="G25" s="28">
        <v>1</v>
      </c>
      <c r="H25" s="28">
        <v>4</v>
      </c>
      <c r="I25" s="28">
        <f t="shared" si="0"/>
        <v>4</v>
      </c>
      <c r="J25" s="28" t="str">
        <f t="shared" si="1"/>
        <v>BAJO</v>
      </c>
      <c r="K25" s="24" t="str">
        <f>IF(J25="BAJO","El nivel de riesgo es bajo y no se requieren controles adicionales","Favor establezca acá controles adicionales requeridos")</f>
        <v>El nivel de riesgo es bajo y no se requieren controles adicionales</v>
      </c>
      <c r="L25" s="81">
        <f t="shared" si="3"/>
        <v>0.1</v>
      </c>
      <c r="M25" s="37"/>
      <c r="N25" s="27" t="s">
        <v>1556</v>
      </c>
      <c r="O25" s="27" t="s">
        <v>1555</v>
      </c>
    </row>
    <row r="26" spans="1:15" ht="132.75" customHeight="1" x14ac:dyDescent="0.2">
      <c r="A26" s="33">
        <v>19</v>
      </c>
      <c r="B26" s="34" t="s">
        <v>507</v>
      </c>
      <c r="C26" s="27" t="s">
        <v>539</v>
      </c>
      <c r="D26" s="77" t="s">
        <v>954</v>
      </c>
      <c r="E26" s="27" t="s">
        <v>27</v>
      </c>
      <c r="F26" s="78" t="s">
        <v>540</v>
      </c>
      <c r="G26" s="28">
        <v>3</v>
      </c>
      <c r="H26" s="28">
        <v>4</v>
      </c>
      <c r="I26" s="28">
        <f t="shared" si="0"/>
        <v>12</v>
      </c>
      <c r="J26" s="28" t="str">
        <f t="shared" si="1"/>
        <v>MEDIO</v>
      </c>
      <c r="K26" s="26" t="s">
        <v>468</v>
      </c>
      <c r="L26" s="81">
        <f t="shared" si="3"/>
        <v>3</v>
      </c>
      <c r="M26" s="37"/>
      <c r="N26" s="27" t="s">
        <v>1556</v>
      </c>
      <c r="O26" s="27" t="s">
        <v>1555</v>
      </c>
    </row>
    <row r="27" spans="1:15" ht="156.75" x14ac:dyDescent="0.2">
      <c r="A27" s="33">
        <v>20</v>
      </c>
      <c r="B27" s="34" t="s">
        <v>507</v>
      </c>
      <c r="C27" s="27" t="s">
        <v>541</v>
      </c>
      <c r="D27" s="77" t="s">
        <v>1052</v>
      </c>
      <c r="E27" s="27" t="s">
        <v>27</v>
      </c>
      <c r="F27" s="78" t="s">
        <v>540</v>
      </c>
      <c r="G27" s="75">
        <v>3</v>
      </c>
      <c r="H27" s="75">
        <v>4</v>
      </c>
      <c r="I27" s="28">
        <f t="shared" si="0"/>
        <v>12</v>
      </c>
      <c r="J27" s="28" t="str">
        <f t="shared" si="1"/>
        <v>MEDIO</v>
      </c>
      <c r="K27" s="26" t="s">
        <v>470</v>
      </c>
      <c r="L27" s="81">
        <f t="shared" si="3"/>
        <v>3</v>
      </c>
      <c r="M27" s="37"/>
      <c r="N27" s="27" t="s">
        <v>1556</v>
      </c>
      <c r="O27" s="27" t="s">
        <v>1559</v>
      </c>
    </row>
    <row r="28" spans="1:15" ht="142.5" x14ac:dyDescent="0.2">
      <c r="A28" s="33">
        <v>21</v>
      </c>
      <c r="B28" s="34" t="s">
        <v>507</v>
      </c>
      <c r="C28" s="27" t="s">
        <v>542</v>
      </c>
      <c r="D28" s="77" t="s">
        <v>537</v>
      </c>
      <c r="E28" s="27" t="s">
        <v>27</v>
      </c>
      <c r="F28" s="78" t="s">
        <v>540</v>
      </c>
      <c r="G28" s="75">
        <v>3</v>
      </c>
      <c r="H28" s="75">
        <v>4</v>
      </c>
      <c r="I28" s="28">
        <f t="shared" si="0"/>
        <v>12</v>
      </c>
      <c r="J28" s="28" t="str">
        <f t="shared" si="1"/>
        <v>MEDIO</v>
      </c>
      <c r="K28" s="26" t="s">
        <v>469</v>
      </c>
      <c r="L28" s="81">
        <f t="shared" si="3"/>
        <v>3</v>
      </c>
      <c r="M28" s="37"/>
      <c r="N28" s="27" t="s">
        <v>1556</v>
      </c>
      <c r="O28" s="27" t="s">
        <v>1559</v>
      </c>
    </row>
    <row r="29" spans="1:15" ht="171" customHeight="1" x14ac:dyDescent="0.2">
      <c r="A29" s="33">
        <v>22</v>
      </c>
      <c r="B29" s="34" t="s">
        <v>507</v>
      </c>
      <c r="C29" s="27" t="s">
        <v>1053</v>
      </c>
      <c r="D29" s="77" t="s">
        <v>532</v>
      </c>
      <c r="E29" s="27" t="s">
        <v>23</v>
      </c>
      <c r="F29" s="78" t="s">
        <v>543</v>
      </c>
      <c r="G29" s="28">
        <v>3</v>
      </c>
      <c r="H29" s="28">
        <v>4</v>
      </c>
      <c r="I29" s="28">
        <f t="shared" si="0"/>
        <v>12</v>
      </c>
      <c r="J29" s="28" t="str">
        <f t="shared" si="1"/>
        <v>MEDIO</v>
      </c>
      <c r="K29" s="26" t="s">
        <v>470</v>
      </c>
      <c r="L29" s="81">
        <f t="shared" si="3"/>
        <v>3</v>
      </c>
      <c r="M29" s="37"/>
      <c r="N29" s="27" t="s">
        <v>1556</v>
      </c>
      <c r="O29" s="27" t="s">
        <v>1560</v>
      </c>
    </row>
    <row r="30" spans="1:15" ht="171" customHeight="1" x14ac:dyDescent="0.2">
      <c r="A30" s="33">
        <v>23</v>
      </c>
      <c r="B30" s="34" t="s">
        <v>507</v>
      </c>
      <c r="C30" s="27" t="s">
        <v>544</v>
      </c>
      <c r="D30" s="77" t="s">
        <v>545</v>
      </c>
      <c r="E30" s="27" t="s">
        <v>23</v>
      </c>
      <c r="F30" s="78" t="s">
        <v>546</v>
      </c>
      <c r="G30" s="28">
        <v>3</v>
      </c>
      <c r="H30" s="28">
        <v>4</v>
      </c>
      <c r="I30" s="28">
        <f t="shared" si="0"/>
        <v>12</v>
      </c>
      <c r="J30" s="28" t="str">
        <f t="shared" si="1"/>
        <v>MEDIO</v>
      </c>
      <c r="K30" s="26" t="s">
        <v>469</v>
      </c>
      <c r="L30" s="81">
        <f t="shared" si="3"/>
        <v>3</v>
      </c>
      <c r="M30" s="37"/>
      <c r="N30" s="27" t="s">
        <v>1554</v>
      </c>
      <c r="O30" s="27" t="s">
        <v>1560</v>
      </c>
    </row>
    <row r="31" spans="1:15" ht="144" customHeight="1" x14ac:dyDescent="0.2">
      <c r="A31" s="33">
        <v>24</v>
      </c>
      <c r="B31" s="34" t="s">
        <v>507</v>
      </c>
      <c r="C31" s="27" t="s">
        <v>547</v>
      </c>
      <c r="D31" s="77" t="s">
        <v>675</v>
      </c>
      <c r="E31" s="27" t="s">
        <v>778</v>
      </c>
      <c r="F31" s="78" t="s">
        <v>546</v>
      </c>
      <c r="G31" s="28">
        <v>3</v>
      </c>
      <c r="H31" s="28">
        <v>4</v>
      </c>
      <c r="I31" s="28">
        <f t="shared" si="0"/>
        <v>12</v>
      </c>
      <c r="J31" s="28" t="str">
        <f t="shared" si="1"/>
        <v>MEDIO</v>
      </c>
      <c r="K31" s="26" t="s">
        <v>468</v>
      </c>
      <c r="L31" s="81">
        <f t="shared" si="3"/>
        <v>3</v>
      </c>
      <c r="M31" s="37"/>
      <c r="N31" s="27" t="s">
        <v>1554</v>
      </c>
      <c r="O31" s="27" t="s">
        <v>1560</v>
      </c>
    </row>
    <row r="32" spans="1:15" ht="155.25" customHeight="1" x14ac:dyDescent="0.2">
      <c r="A32" s="33">
        <v>25</v>
      </c>
      <c r="B32" s="34" t="s">
        <v>507</v>
      </c>
      <c r="C32" s="27" t="s">
        <v>112</v>
      </c>
      <c r="D32" s="77" t="s">
        <v>675</v>
      </c>
      <c r="E32" s="27" t="s">
        <v>23</v>
      </c>
      <c r="F32" s="78" t="s">
        <v>548</v>
      </c>
      <c r="G32" s="28">
        <v>1</v>
      </c>
      <c r="H32" s="28">
        <v>3</v>
      </c>
      <c r="I32" s="28">
        <f t="shared" si="0"/>
        <v>3</v>
      </c>
      <c r="J32" s="28" t="str">
        <f t="shared" si="1"/>
        <v>BAJO</v>
      </c>
      <c r="K32" s="24" t="str">
        <f t="shared" si="2"/>
        <v>El nivel de riesgo es bajo y no se requieren controles adicionales</v>
      </c>
      <c r="L32" s="81">
        <f t="shared" si="3"/>
        <v>0.1</v>
      </c>
      <c r="M32" s="37"/>
      <c r="N32" s="27" t="s">
        <v>1556</v>
      </c>
      <c r="O32" s="27" t="s">
        <v>1559</v>
      </c>
    </row>
    <row r="33" spans="1:15" ht="163.5" customHeight="1" x14ac:dyDescent="0.2">
      <c r="A33" s="33">
        <v>26</v>
      </c>
      <c r="B33" s="34" t="s">
        <v>507</v>
      </c>
      <c r="C33" s="27" t="s">
        <v>1054</v>
      </c>
      <c r="D33" s="77" t="s">
        <v>532</v>
      </c>
      <c r="E33" s="27" t="s">
        <v>1055</v>
      </c>
      <c r="F33" s="78" t="s">
        <v>548</v>
      </c>
      <c r="G33" s="28">
        <v>1</v>
      </c>
      <c r="H33" s="28">
        <v>3</v>
      </c>
      <c r="I33" s="28">
        <f t="shared" si="0"/>
        <v>3</v>
      </c>
      <c r="J33" s="28" t="str">
        <f t="shared" si="1"/>
        <v>BAJO</v>
      </c>
      <c r="K33" s="24" t="str">
        <f t="shared" si="2"/>
        <v>El nivel de riesgo es bajo y no se requieren controles adicionales</v>
      </c>
      <c r="L33" s="81">
        <f t="shared" si="3"/>
        <v>0.1</v>
      </c>
      <c r="M33" s="37"/>
      <c r="N33" s="27" t="s">
        <v>1556</v>
      </c>
      <c r="O33" s="27" t="s">
        <v>1559</v>
      </c>
    </row>
    <row r="34" spans="1:15" ht="148.5" customHeight="1" x14ac:dyDescent="0.2">
      <c r="A34" s="33">
        <v>27</v>
      </c>
      <c r="B34" s="34" t="s">
        <v>507</v>
      </c>
      <c r="C34" s="27" t="s">
        <v>1056</v>
      </c>
      <c r="D34" s="77" t="s">
        <v>537</v>
      </c>
      <c r="E34" s="27" t="s">
        <v>1055</v>
      </c>
      <c r="F34" s="78" t="s">
        <v>548</v>
      </c>
      <c r="G34" s="28">
        <v>1</v>
      </c>
      <c r="H34" s="28">
        <v>3</v>
      </c>
      <c r="I34" s="28">
        <f t="shared" si="0"/>
        <v>3</v>
      </c>
      <c r="J34" s="28" t="str">
        <f t="shared" si="1"/>
        <v>BAJO</v>
      </c>
      <c r="K34" s="24" t="str">
        <f t="shared" si="2"/>
        <v>El nivel de riesgo es bajo y no se requieren controles adicionales</v>
      </c>
      <c r="L34" s="81">
        <f t="shared" si="3"/>
        <v>0.1</v>
      </c>
      <c r="M34" s="37"/>
      <c r="N34" s="27" t="s">
        <v>1556</v>
      </c>
      <c r="O34" s="27" t="s">
        <v>1559</v>
      </c>
    </row>
    <row r="35" spans="1:15" ht="111.75" customHeight="1" x14ac:dyDescent="0.2">
      <c r="A35" s="33">
        <v>28</v>
      </c>
      <c r="B35" s="34" t="s">
        <v>507</v>
      </c>
      <c r="C35" s="27" t="s">
        <v>355</v>
      </c>
      <c r="D35" s="77" t="s">
        <v>561</v>
      </c>
      <c r="E35" s="27" t="s">
        <v>19</v>
      </c>
      <c r="F35" s="78" t="s">
        <v>549</v>
      </c>
      <c r="G35" s="28">
        <v>3</v>
      </c>
      <c r="H35" s="28">
        <v>3</v>
      </c>
      <c r="I35" s="28">
        <f t="shared" si="0"/>
        <v>9</v>
      </c>
      <c r="J35" s="28" t="str">
        <f t="shared" si="1"/>
        <v>BAJO</v>
      </c>
      <c r="K35" s="24" t="str">
        <f t="shared" si="2"/>
        <v>El nivel de riesgo es bajo y no se requieren controles adicionales</v>
      </c>
      <c r="L35" s="81">
        <f t="shared" si="3"/>
        <v>0.1</v>
      </c>
      <c r="M35" s="37"/>
      <c r="N35" s="27" t="s">
        <v>1556</v>
      </c>
      <c r="O35" s="27" t="s">
        <v>1559</v>
      </c>
    </row>
    <row r="36" spans="1:15" ht="127.5" customHeight="1" x14ac:dyDescent="0.2">
      <c r="A36" s="33">
        <v>29</v>
      </c>
      <c r="B36" s="34" t="s">
        <v>507</v>
      </c>
      <c r="C36" s="27" t="s">
        <v>550</v>
      </c>
      <c r="D36" s="77" t="s">
        <v>551</v>
      </c>
      <c r="E36" s="27" t="s">
        <v>19</v>
      </c>
      <c r="F36" s="78" t="s">
        <v>549</v>
      </c>
      <c r="G36" s="28">
        <v>3</v>
      </c>
      <c r="H36" s="28">
        <v>3</v>
      </c>
      <c r="I36" s="28">
        <f t="shared" si="0"/>
        <v>9</v>
      </c>
      <c r="J36" s="28" t="str">
        <f t="shared" si="1"/>
        <v>BAJO</v>
      </c>
      <c r="K36" s="24" t="str">
        <f t="shared" si="2"/>
        <v>El nivel de riesgo es bajo y no se requieren controles adicionales</v>
      </c>
      <c r="L36" s="81">
        <f t="shared" si="3"/>
        <v>0.1</v>
      </c>
      <c r="M36" s="37"/>
      <c r="N36" s="27" t="s">
        <v>1556</v>
      </c>
      <c r="O36" s="27" t="s">
        <v>1559</v>
      </c>
    </row>
    <row r="37" spans="1:15" ht="111.75" customHeight="1" x14ac:dyDescent="0.2">
      <c r="A37" s="33">
        <v>30</v>
      </c>
      <c r="B37" s="34" t="s">
        <v>507</v>
      </c>
      <c r="C37" s="27" t="s">
        <v>552</v>
      </c>
      <c r="D37" s="77" t="s">
        <v>553</v>
      </c>
      <c r="E37" s="27" t="s">
        <v>19</v>
      </c>
      <c r="F37" s="78" t="s">
        <v>549</v>
      </c>
      <c r="G37" s="28">
        <v>3</v>
      </c>
      <c r="H37" s="28">
        <v>3</v>
      </c>
      <c r="I37" s="28">
        <f t="shared" si="0"/>
        <v>9</v>
      </c>
      <c r="J37" s="28" t="str">
        <f t="shared" si="1"/>
        <v>BAJO</v>
      </c>
      <c r="K37" s="24" t="str">
        <f t="shared" si="2"/>
        <v>El nivel de riesgo es bajo y no se requieren controles adicionales</v>
      </c>
      <c r="L37" s="81">
        <f t="shared" si="3"/>
        <v>0.1</v>
      </c>
      <c r="M37" s="37"/>
      <c r="N37" s="27" t="s">
        <v>1556</v>
      </c>
      <c r="O37" s="27" t="s">
        <v>1559</v>
      </c>
    </row>
    <row r="38" spans="1:15" ht="141.75" customHeight="1" x14ac:dyDescent="0.2">
      <c r="A38" s="33">
        <v>31</v>
      </c>
      <c r="B38" s="34" t="s">
        <v>507</v>
      </c>
      <c r="C38" s="27" t="s">
        <v>356</v>
      </c>
      <c r="D38" s="77" t="s">
        <v>561</v>
      </c>
      <c r="E38" s="27" t="s">
        <v>1050</v>
      </c>
      <c r="F38" s="78" t="s">
        <v>554</v>
      </c>
      <c r="G38" s="28">
        <v>3</v>
      </c>
      <c r="H38" s="28">
        <v>3</v>
      </c>
      <c r="I38" s="28">
        <f t="shared" ref="I38:I70" si="4">G38*H38</f>
        <v>9</v>
      </c>
      <c r="J38" s="28" t="str">
        <f t="shared" ref="J38:J71" si="5">IF(I38&lt;12,"BAJO",IF(I38&gt;19,"ALTO","MEDIO"))</f>
        <v>BAJO</v>
      </c>
      <c r="K38" s="24" t="str">
        <f t="shared" si="2"/>
        <v>El nivel de riesgo es bajo y no se requieren controles adicionales</v>
      </c>
      <c r="L38" s="81">
        <f t="shared" si="3"/>
        <v>0.1</v>
      </c>
      <c r="M38" s="37"/>
      <c r="N38" s="27" t="s">
        <v>1556</v>
      </c>
      <c r="O38" s="27" t="s">
        <v>1561</v>
      </c>
    </row>
    <row r="39" spans="1:15" ht="141.75" customHeight="1" x14ac:dyDescent="0.2">
      <c r="A39" s="33">
        <v>32</v>
      </c>
      <c r="B39" s="34" t="s">
        <v>507</v>
      </c>
      <c r="C39" s="27" t="s">
        <v>101</v>
      </c>
      <c r="D39" s="77" t="s">
        <v>532</v>
      </c>
      <c r="E39" s="27" t="s">
        <v>1050</v>
      </c>
      <c r="F39" s="78" t="s">
        <v>554</v>
      </c>
      <c r="G39" s="28">
        <v>2</v>
      </c>
      <c r="H39" s="28">
        <v>3</v>
      </c>
      <c r="I39" s="28">
        <f t="shared" si="4"/>
        <v>6</v>
      </c>
      <c r="J39" s="28" t="str">
        <f t="shared" si="5"/>
        <v>BAJO</v>
      </c>
      <c r="K39" s="24" t="str">
        <f t="shared" si="2"/>
        <v>El nivel de riesgo es bajo y no se requieren controles adicionales</v>
      </c>
      <c r="L39" s="81">
        <f t="shared" si="3"/>
        <v>0.1</v>
      </c>
      <c r="M39" s="37"/>
      <c r="N39" s="27" t="s">
        <v>1556</v>
      </c>
      <c r="O39" s="27" t="s">
        <v>1561</v>
      </c>
    </row>
    <row r="40" spans="1:15" ht="141.75" customHeight="1" x14ac:dyDescent="0.2">
      <c r="A40" s="33">
        <v>33</v>
      </c>
      <c r="B40" s="34" t="s">
        <v>507</v>
      </c>
      <c r="C40" s="27" t="s">
        <v>555</v>
      </c>
      <c r="D40" s="77" t="s">
        <v>545</v>
      </c>
      <c r="E40" s="27" t="s">
        <v>965</v>
      </c>
      <c r="F40" s="78" t="s">
        <v>554</v>
      </c>
      <c r="G40" s="28">
        <v>2</v>
      </c>
      <c r="H40" s="28">
        <v>3</v>
      </c>
      <c r="I40" s="28">
        <f t="shared" si="4"/>
        <v>6</v>
      </c>
      <c r="J40" s="28" t="str">
        <f t="shared" si="5"/>
        <v>BAJO</v>
      </c>
      <c r="K40" s="24" t="str">
        <f t="shared" si="2"/>
        <v>El nivel de riesgo es bajo y no se requieren controles adicionales</v>
      </c>
      <c r="L40" s="81">
        <f t="shared" si="3"/>
        <v>0.1</v>
      </c>
      <c r="M40" s="37"/>
      <c r="N40" s="27" t="s">
        <v>1556</v>
      </c>
      <c r="O40" s="27" t="s">
        <v>1561</v>
      </c>
    </row>
    <row r="41" spans="1:15" ht="135" customHeight="1" x14ac:dyDescent="0.2">
      <c r="A41" s="33">
        <v>34</v>
      </c>
      <c r="B41" s="34" t="s">
        <v>507</v>
      </c>
      <c r="C41" s="27" t="s">
        <v>357</v>
      </c>
      <c r="D41" s="77" t="s">
        <v>556</v>
      </c>
      <c r="E41" s="27" t="s">
        <v>23</v>
      </c>
      <c r="F41" s="78" t="s">
        <v>557</v>
      </c>
      <c r="G41" s="28">
        <v>1</v>
      </c>
      <c r="H41" s="28">
        <v>3</v>
      </c>
      <c r="I41" s="28">
        <f t="shared" si="4"/>
        <v>3</v>
      </c>
      <c r="J41" s="28" t="str">
        <f t="shared" si="5"/>
        <v>BAJO</v>
      </c>
      <c r="K41" s="24" t="str">
        <f t="shared" si="2"/>
        <v>El nivel de riesgo es bajo y no se requieren controles adicionales</v>
      </c>
      <c r="L41" s="81">
        <f t="shared" si="3"/>
        <v>0.1</v>
      </c>
      <c r="M41" s="37"/>
      <c r="N41" s="27" t="s">
        <v>1556</v>
      </c>
      <c r="O41" s="27" t="s">
        <v>1562</v>
      </c>
    </row>
    <row r="42" spans="1:15" ht="135" customHeight="1" x14ac:dyDescent="0.2">
      <c r="A42" s="33">
        <v>35</v>
      </c>
      <c r="B42" s="34" t="s">
        <v>507</v>
      </c>
      <c r="C42" s="27" t="s">
        <v>1057</v>
      </c>
      <c r="D42" s="77" t="s">
        <v>1058</v>
      </c>
      <c r="E42" s="27" t="s">
        <v>1059</v>
      </c>
      <c r="F42" s="78" t="s">
        <v>558</v>
      </c>
      <c r="G42" s="28">
        <v>1</v>
      </c>
      <c r="H42" s="28">
        <v>3</v>
      </c>
      <c r="I42" s="28">
        <f t="shared" si="4"/>
        <v>3</v>
      </c>
      <c r="J42" s="28" t="str">
        <f t="shared" si="5"/>
        <v>BAJO</v>
      </c>
      <c r="K42" s="24" t="str">
        <f t="shared" si="2"/>
        <v>El nivel de riesgo es bajo y no se requieren controles adicionales</v>
      </c>
      <c r="L42" s="81">
        <f t="shared" si="3"/>
        <v>0.1</v>
      </c>
      <c r="M42" s="37"/>
      <c r="N42" s="27" t="s">
        <v>1556</v>
      </c>
      <c r="O42" s="27" t="s">
        <v>1562</v>
      </c>
    </row>
    <row r="43" spans="1:15" ht="154.5" customHeight="1" x14ac:dyDescent="0.2">
      <c r="A43" s="33">
        <v>36</v>
      </c>
      <c r="B43" s="34" t="s">
        <v>507</v>
      </c>
      <c r="C43" s="27" t="s">
        <v>1060</v>
      </c>
      <c r="D43" s="77" t="s">
        <v>559</v>
      </c>
      <c r="E43" s="27" t="s">
        <v>1059</v>
      </c>
      <c r="F43" s="78" t="s">
        <v>358</v>
      </c>
      <c r="G43" s="28">
        <v>1</v>
      </c>
      <c r="H43" s="28">
        <v>3</v>
      </c>
      <c r="I43" s="28">
        <f t="shared" si="4"/>
        <v>3</v>
      </c>
      <c r="J43" s="28" t="str">
        <f t="shared" si="5"/>
        <v>BAJO</v>
      </c>
      <c r="K43" s="24" t="str">
        <f t="shared" si="2"/>
        <v>El nivel de riesgo es bajo y no se requieren controles adicionales</v>
      </c>
      <c r="L43" s="81">
        <f t="shared" si="3"/>
        <v>0.1</v>
      </c>
      <c r="M43" s="37"/>
      <c r="N43" s="27" t="s">
        <v>1556</v>
      </c>
      <c r="O43" s="27" t="s">
        <v>1562</v>
      </c>
    </row>
    <row r="44" spans="1:15" ht="160.5" customHeight="1" x14ac:dyDescent="0.2">
      <c r="A44" s="33">
        <v>37</v>
      </c>
      <c r="B44" s="34" t="s">
        <v>507</v>
      </c>
      <c r="C44" s="27" t="s">
        <v>560</v>
      </c>
      <c r="D44" s="77" t="s">
        <v>561</v>
      </c>
      <c r="E44" s="27" t="s">
        <v>778</v>
      </c>
      <c r="F44" s="78" t="s">
        <v>562</v>
      </c>
      <c r="G44" s="28">
        <v>2</v>
      </c>
      <c r="H44" s="28">
        <v>3</v>
      </c>
      <c r="I44" s="28">
        <f t="shared" si="4"/>
        <v>6</v>
      </c>
      <c r="J44" s="28" t="str">
        <f t="shared" si="5"/>
        <v>BAJO</v>
      </c>
      <c r="K44" s="24" t="str">
        <f t="shared" si="2"/>
        <v>El nivel de riesgo es bajo y no se requieren controles adicionales</v>
      </c>
      <c r="L44" s="81">
        <f t="shared" si="3"/>
        <v>0.1</v>
      </c>
      <c r="M44" s="37"/>
      <c r="N44" s="27" t="s">
        <v>1556</v>
      </c>
      <c r="O44" s="27" t="s">
        <v>1562</v>
      </c>
    </row>
    <row r="45" spans="1:15" ht="160.5" customHeight="1" x14ac:dyDescent="0.2">
      <c r="A45" s="33">
        <v>38</v>
      </c>
      <c r="B45" s="34" t="s">
        <v>507</v>
      </c>
      <c r="C45" s="27" t="s">
        <v>563</v>
      </c>
      <c r="D45" s="77" t="s">
        <v>532</v>
      </c>
      <c r="E45" s="27" t="s">
        <v>23</v>
      </c>
      <c r="F45" s="78" t="s">
        <v>562</v>
      </c>
      <c r="G45" s="28">
        <v>1</v>
      </c>
      <c r="H45" s="28">
        <v>3</v>
      </c>
      <c r="I45" s="28">
        <f t="shared" si="4"/>
        <v>3</v>
      </c>
      <c r="J45" s="28" t="str">
        <f t="shared" si="5"/>
        <v>BAJO</v>
      </c>
      <c r="K45" s="24" t="str">
        <f t="shared" si="2"/>
        <v>El nivel de riesgo es bajo y no se requieren controles adicionales</v>
      </c>
      <c r="L45" s="81">
        <f t="shared" si="3"/>
        <v>0.1</v>
      </c>
      <c r="M45" s="37"/>
      <c r="N45" s="27" t="s">
        <v>1556</v>
      </c>
      <c r="O45" s="27" t="s">
        <v>1562</v>
      </c>
    </row>
    <row r="46" spans="1:15" ht="122.25" customHeight="1" x14ac:dyDescent="0.2">
      <c r="A46" s="33">
        <v>39</v>
      </c>
      <c r="B46" s="34" t="s">
        <v>507</v>
      </c>
      <c r="C46" s="27" t="s">
        <v>1061</v>
      </c>
      <c r="D46" s="77" t="s">
        <v>564</v>
      </c>
      <c r="E46" s="27" t="s">
        <v>23</v>
      </c>
      <c r="F46" s="78" t="s">
        <v>562</v>
      </c>
      <c r="G46" s="28">
        <v>1</v>
      </c>
      <c r="H46" s="28">
        <v>3</v>
      </c>
      <c r="I46" s="28">
        <f t="shared" si="4"/>
        <v>3</v>
      </c>
      <c r="J46" s="28" t="str">
        <f t="shared" si="5"/>
        <v>BAJO</v>
      </c>
      <c r="K46" s="24" t="str">
        <f t="shared" si="2"/>
        <v>El nivel de riesgo es bajo y no se requieren controles adicionales</v>
      </c>
      <c r="L46" s="81">
        <f t="shared" si="3"/>
        <v>0.1</v>
      </c>
      <c r="M46" s="37"/>
      <c r="N46" s="27" t="s">
        <v>1556</v>
      </c>
      <c r="O46" s="27" t="s">
        <v>1562</v>
      </c>
    </row>
    <row r="47" spans="1:15" ht="170.25" customHeight="1" x14ac:dyDescent="0.2">
      <c r="A47" s="33">
        <v>40</v>
      </c>
      <c r="B47" s="34" t="s">
        <v>507</v>
      </c>
      <c r="C47" s="27" t="s">
        <v>229</v>
      </c>
      <c r="D47" s="77" t="s">
        <v>675</v>
      </c>
      <c r="E47" s="27" t="s">
        <v>19</v>
      </c>
      <c r="F47" s="78" t="s">
        <v>565</v>
      </c>
      <c r="G47" s="28">
        <v>3</v>
      </c>
      <c r="H47" s="75">
        <v>4</v>
      </c>
      <c r="I47" s="28">
        <f t="shared" si="4"/>
        <v>12</v>
      </c>
      <c r="J47" s="28" t="str">
        <f t="shared" si="5"/>
        <v>MEDIO</v>
      </c>
      <c r="K47" s="26" t="s">
        <v>468</v>
      </c>
      <c r="L47" s="81">
        <f t="shared" si="3"/>
        <v>3</v>
      </c>
      <c r="M47" s="37"/>
      <c r="N47" s="27" t="s">
        <v>1556</v>
      </c>
      <c r="O47" s="27" t="s">
        <v>1563</v>
      </c>
    </row>
    <row r="48" spans="1:15" ht="156.75" x14ac:dyDescent="0.2">
      <c r="A48" s="33">
        <v>41</v>
      </c>
      <c r="B48" s="34" t="s">
        <v>507</v>
      </c>
      <c r="C48" s="27" t="s">
        <v>566</v>
      </c>
      <c r="D48" s="77" t="s">
        <v>532</v>
      </c>
      <c r="E48" s="27" t="s">
        <v>19</v>
      </c>
      <c r="F48" s="78" t="s">
        <v>565</v>
      </c>
      <c r="G48" s="28">
        <v>3</v>
      </c>
      <c r="H48" s="75">
        <v>4</v>
      </c>
      <c r="I48" s="28">
        <f t="shared" si="4"/>
        <v>12</v>
      </c>
      <c r="J48" s="28" t="str">
        <f t="shared" si="5"/>
        <v>MEDIO</v>
      </c>
      <c r="K48" s="26" t="s">
        <v>470</v>
      </c>
      <c r="L48" s="81">
        <f t="shared" si="3"/>
        <v>3</v>
      </c>
      <c r="M48" s="37"/>
      <c r="N48" s="27" t="s">
        <v>1556</v>
      </c>
      <c r="O48" s="27" t="s">
        <v>1563</v>
      </c>
    </row>
    <row r="49" spans="1:15" ht="142.5" x14ac:dyDescent="0.2">
      <c r="A49" s="33">
        <v>42</v>
      </c>
      <c r="B49" s="34" t="s">
        <v>507</v>
      </c>
      <c r="C49" s="27" t="s">
        <v>567</v>
      </c>
      <c r="D49" s="77" t="s">
        <v>534</v>
      </c>
      <c r="E49" s="27" t="s">
        <v>19</v>
      </c>
      <c r="F49" s="78" t="s">
        <v>565</v>
      </c>
      <c r="G49" s="28">
        <v>3</v>
      </c>
      <c r="H49" s="75">
        <v>4</v>
      </c>
      <c r="I49" s="28">
        <f t="shared" si="4"/>
        <v>12</v>
      </c>
      <c r="J49" s="28" t="str">
        <f t="shared" si="5"/>
        <v>MEDIO</v>
      </c>
      <c r="K49" s="26" t="s">
        <v>469</v>
      </c>
      <c r="L49" s="81">
        <f t="shared" si="3"/>
        <v>3</v>
      </c>
      <c r="M49" s="37"/>
      <c r="N49" s="27" t="s">
        <v>1556</v>
      </c>
      <c r="O49" s="27" t="s">
        <v>1563</v>
      </c>
    </row>
    <row r="50" spans="1:15" ht="146.25" customHeight="1" x14ac:dyDescent="0.2">
      <c r="A50" s="33">
        <v>43</v>
      </c>
      <c r="B50" s="28" t="s">
        <v>507</v>
      </c>
      <c r="C50" s="27" t="s">
        <v>568</v>
      </c>
      <c r="D50" s="77" t="s">
        <v>561</v>
      </c>
      <c r="E50" s="27" t="s">
        <v>965</v>
      </c>
      <c r="F50" s="78" t="s">
        <v>569</v>
      </c>
      <c r="G50" s="28">
        <v>3</v>
      </c>
      <c r="H50" s="28">
        <v>4</v>
      </c>
      <c r="I50" s="28">
        <f t="shared" si="4"/>
        <v>12</v>
      </c>
      <c r="J50" s="28" t="str">
        <f t="shared" si="5"/>
        <v>MEDIO</v>
      </c>
      <c r="K50" s="26" t="s">
        <v>468</v>
      </c>
      <c r="L50" s="81">
        <f t="shared" si="3"/>
        <v>3</v>
      </c>
      <c r="M50" s="83"/>
      <c r="N50" s="27" t="s">
        <v>1556</v>
      </c>
      <c r="O50" s="27" t="s">
        <v>1564</v>
      </c>
    </row>
    <row r="51" spans="1:15" ht="146.25" customHeight="1" x14ac:dyDescent="0.2">
      <c r="A51" s="33">
        <v>44</v>
      </c>
      <c r="B51" s="34" t="s">
        <v>507</v>
      </c>
      <c r="C51" s="27" t="s">
        <v>570</v>
      </c>
      <c r="D51" s="77" t="s">
        <v>571</v>
      </c>
      <c r="E51" s="27" t="s">
        <v>23</v>
      </c>
      <c r="F51" s="78" t="s">
        <v>569</v>
      </c>
      <c r="G51" s="28">
        <v>3</v>
      </c>
      <c r="H51" s="28">
        <v>4</v>
      </c>
      <c r="I51" s="28">
        <f t="shared" si="4"/>
        <v>12</v>
      </c>
      <c r="J51" s="28" t="str">
        <f t="shared" si="5"/>
        <v>MEDIO</v>
      </c>
      <c r="K51" s="26" t="s">
        <v>470</v>
      </c>
      <c r="L51" s="81">
        <f t="shared" si="3"/>
        <v>3</v>
      </c>
      <c r="M51" s="37"/>
      <c r="N51" s="27" t="s">
        <v>1556</v>
      </c>
      <c r="O51" s="27" t="s">
        <v>1564</v>
      </c>
    </row>
    <row r="52" spans="1:15" ht="159" customHeight="1" x14ac:dyDescent="0.2">
      <c r="A52" s="33">
        <v>45</v>
      </c>
      <c r="B52" s="34" t="s">
        <v>507</v>
      </c>
      <c r="C52" s="27" t="s">
        <v>572</v>
      </c>
      <c r="D52" s="77" t="s">
        <v>564</v>
      </c>
      <c r="E52" s="27" t="s">
        <v>23</v>
      </c>
      <c r="F52" s="78" t="s">
        <v>569</v>
      </c>
      <c r="G52" s="28">
        <v>3</v>
      </c>
      <c r="H52" s="28">
        <v>4</v>
      </c>
      <c r="I52" s="28">
        <f t="shared" si="4"/>
        <v>12</v>
      </c>
      <c r="J52" s="28" t="str">
        <f t="shared" si="5"/>
        <v>MEDIO</v>
      </c>
      <c r="K52" s="26" t="s">
        <v>469</v>
      </c>
      <c r="L52" s="81">
        <f t="shared" si="3"/>
        <v>3</v>
      </c>
      <c r="M52" s="37"/>
      <c r="N52" s="27" t="s">
        <v>1556</v>
      </c>
      <c r="O52" s="27" t="s">
        <v>1564</v>
      </c>
    </row>
    <row r="53" spans="1:15" ht="159.75" customHeight="1" x14ac:dyDescent="0.2">
      <c r="A53" s="33">
        <v>46</v>
      </c>
      <c r="B53" s="34" t="s">
        <v>507</v>
      </c>
      <c r="C53" s="27" t="s">
        <v>359</v>
      </c>
      <c r="D53" s="77" t="s">
        <v>561</v>
      </c>
      <c r="E53" s="27" t="s">
        <v>19</v>
      </c>
      <c r="F53" s="78" t="s">
        <v>573</v>
      </c>
      <c r="G53" s="28">
        <v>4</v>
      </c>
      <c r="H53" s="28">
        <v>4</v>
      </c>
      <c r="I53" s="28">
        <f t="shared" si="4"/>
        <v>16</v>
      </c>
      <c r="J53" s="28" t="str">
        <f t="shared" si="5"/>
        <v>MEDIO</v>
      </c>
      <c r="K53" s="26" t="s">
        <v>468</v>
      </c>
      <c r="L53" s="81">
        <f t="shared" si="3"/>
        <v>3</v>
      </c>
      <c r="M53" s="37"/>
      <c r="N53" s="27" t="s">
        <v>1554</v>
      </c>
      <c r="O53" s="27" t="s">
        <v>1565</v>
      </c>
    </row>
    <row r="54" spans="1:15" ht="157.5" customHeight="1" x14ac:dyDescent="0.2">
      <c r="A54" s="33">
        <v>47</v>
      </c>
      <c r="B54" s="34" t="s">
        <v>507</v>
      </c>
      <c r="C54" s="27" t="s">
        <v>360</v>
      </c>
      <c r="D54" s="77" t="s">
        <v>1062</v>
      </c>
      <c r="E54" s="27" t="s">
        <v>1063</v>
      </c>
      <c r="F54" s="78" t="s">
        <v>573</v>
      </c>
      <c r="G54" s="28">
        <v>3</v>
      </c>
      <c r="H54" s="28">
        <v>4</v>
      </c>
      <c r="I54" s="28">
        <f t="shared" si="4"/>
        <v>12</v>
      </c>
      <c r="J54" s="28" t="str">
        <f t="shared" si="5"/>
        <v>MEDIO</v>
      </c>
      <c r="K54" s="26" t="s">
        <v>470</v>
      </c>
      <c r="L54" s="81">
        <f t="shared" si="3"/>
        <v>3</v>
      </c>
      <c r="M54" s="37"/>
      <c r="N54" s="27" t="s">
        <v>1554</v>
      </c>
      <c r="O54" s="27" t="s">
        <v>1565</v>
      </c>
    </row>
    <row r="55" spans="1:15" ht="171" customHeight="1" x14ac:dyDescent="0.2">
      <c r="A55" s="33">
        <v>48</v>
      </c>
      <c r="B55" s="34" t="s">
        <v>507</v>
      </c>
      <c r="C55" s="27" t="s">
        <v>574</v>
      </c>
      <c r="D55" s="77" t="s">
        <v>575</v>
      </c>
      <c r="E55" s="27" t="s">
        <v>1064</v>
      </c>
      <c r="F55" s="78" t="s">
        <v>573</v>
      </c>
      <c r="G55" s="28">
        <v>3</v>
      </c>
      <c r="H55" s="28">
        <v>4</v>
      </c>
      <c r="I55" s="28">
        <f t="shared" si="4"/>
        <v>12</v>
      </c>
      <c r="J55" s="28" t="str">
        <f t="shared" si="5"/>
        <v>MEDIO</v>
      </c>
      <c r="K55" s="26" t="s">
        <v>469</v>
      </c>
      <c r="L55" s="81">
        <f t="shared" si="3"/>
        <v>3</v>
      </c>
      <c r="M55" s="37"/>
      <c r="N55" s="27" t="s">
        <v>1554</v>
      </c>
      <c r="O55" s="27" t="s">
        <v>1565</v>
      </c>
    </row>
    <row r="56" spans="1:15" ht="149.25" customHeight="1" x14ac:dyDescent="0.2">
      <c r="A56" s="33">
        <v>49</v>
      </c>
      <c r="B56" s="34" t="s">
        <v>507</v>
      </c>
      <c r="C56" s="27" t="s">
        <v>576</v>
      </c>
      <c r="D56" s="77" t="s">
        <v>577</v>
      </c>
      <c r="E56" s="27" t="s">
        <v>1064</v>
      </c>
      <c r="F56" s="78" t="s">
        <v>578</v>
      </c>
      <c r="G56" s="28">
        <v>3</v>
      </c>
      <c r="H56" s="28">
        <v>4</v>
      </c>
      <c r="I56" s="28">
        <f t="shared" si="4"/>
        <v>12</v>
      </c>
      <c r="J56" s="28" t="str">
        <f t="shared" si="5"/>
        <v>MEDIO</v>
      </c>
      <c r="K56" s="26" t="s">
        <v>468</v>
      </c>
      <c r="L56" s="81">
        <f t="shared" si="3"/>
        <v>3</v>
      </c>
      <c r="M56" s="37"/>
      <c r="N56" s="27" t="s">
        <v>1566</v>
      </c>
      <c r="O56" s="27" t="s">
        <v>1567</v>
      </c>
    </row>
    <row r="57" spans="1:15" ht="166.5" customHeight="1" x14ac:dyDescent="0.2">
      <c r="A57" s="33">
        <v>50</v>
      </c>
      <c r="B57" s="34" t="s">
        <v>507</v>
      </c>
      <c r="C57" s="27" t="s">
        <v>102</v>
      </c>
      <c r="D57" s="77" t="s">
        <v>532</v>
      </c>
      <c r="E57" s="27" t="s">
        <v>19</v>
      </c>
      <c r="F57" s="78" t="s">
        <v>578</v>
      </c>
      <c r="G57" s="28">
        <v>3</v>
      </c>
      <c r="H57" s="28">
        <v>4</v>
      </c>
      <c r="I57" s="28">
        <f t="shared" si="4"/>
        <v>12</v>
      </c>
      <c r="J57" s="28" t="str">
        <f t="shared" si="5"/>
        <v>MEDIO</v>
      </c>
      <c r="K57" s="26" t="s">
        <v>470</v>
      </c>
      <c r="L57" s="81">
        <f t="shared" si="3"/>
        <v>3</v>
      </c>
      <c r="M57" s="37"/>
      <c r="N57" s="27" t="s">
        <v>1566</v>
      </c>
      <c r="O57" s="27" t="s">
        <v>1567</v>
      </c>
    </row>
    <row r="58" spans="1:15" ht="159" customHeight="1" x14ac:dyDescent="0.2">
      <c r="A58" s="33">
        <v>51</v>
      </c>
      <c r="B58" s="34" t="s">
        <v>507</v>
      </c>
      <c r="C58" s="27" t="s">
        <v>579</v>
      </c>
      <c r="D58" s="77" t="s">
        <v>580</v>
      </c>
      <c r="E58" s="27" t="s">
        <v>19</v>
      </c>
      <c r="F58" s="78" t="s">
        <v>578</v>
      </c>
      <c r="G58" s="28">
        <v>3</v>
      </c>
      <c r="H58" s="28">
        <v>4</v>
      </c>
      <c r="I58" s="28">
        <f t="shared" si="4"/>
        <v>12</v>
      </c>
      <c r="J58" s="28" t="str">
        <f t="shared" si="5"/>
        <v>MEDIO</v>
      </c>
      <c r="K58" s="26" t="s">
        <v>469</v>
      </c>
      <c r="L58" s="81">
        <f t="shared" si="3"/>
        <v>3</v>
      </c>
      <c r="M58" s="37"/>
      <c r="N58" s="27" t="s">
        <v>1566</v>
      </c>
      <c r="O58" s="27" t="s">
        <v>1567</v>
      </c>
    </row>
    <row r="59" spans="1:15" ht="152.25" customHeight="1" x14ac:dyDescent="0.2">
      <c r="A59" s="33">
        <v>52</v>
      </c>
      <c r="B59" s="34" t="s">
        <v>507</v>
      </c>
      <c r="C59" s="27" t="s">
        <v>361</v>
      </c>
      <c r="D59" s="77" t="s">
        <v>561</v>
      </c>
      <c r="E59" s="27" t="s">
        <v>23</v>
      </c>
      <c r="F59" s="78" t="s">
        <v>581</v>
      </c>
      <c r="G59" s="28">
        <v>3</v>
      </c>
      <c r="H59" s="75">
        <v>5</v>
      </c>
      <c r="I59" s="28">
        <f t="shared" si="4"/>
        <v>15</v>
      </c>
      <c r="J59" s="28" t="str">
        <f t="shared" si="5"/>
        <v>MEDIO</v>
      </c>
      <c r="K59" s="26" t="s">
        <v>468</v>
      </c>
      <c r="L59" s="81">
        <f t="shared" si="3"/>
        <v>3</v>
      </c>
      <c r="M59" s="37"/>
      <c r="N59" s="27" t="s">
        <v>1554</v>
      </c>
      <c r="O59" s="27" t="s">
        <v>1560</v>
      </c>
    </row>
    <row r="60" spans="1:15" ht="214.5" customHeight="1" x14ac:dyDescent="0.2">
      <c r="A60" s="33">
        <v>53</v>
      </c>
      <c r="B60" s="34" t="s">
        <v>507</v>
      </c>
      <c r="C60" s="27" t="s">
        <v>103</v>
      </c>
      <c r="D60" s="77" t="s">
        <v>532</v>
      </c>
      <c r="E60" s="27" t="s">
        <v>1065</v>
      </c>
      <c r="F60" s="78" t="s">
        <v>581</v>
      </c>
      <c r="G60" s="75">
        <v>3</v>
      </c>
      <c r="H60" s="75">
        <v>5</v>
      </c>
      <c r="I60" s="28">
        <f t="shared" si="4"/>
        <v>15</v>
      </c>
      <c r="J60" s="28" t="str">
        <f t="shared" si="5"/>
        <v>MEDIO</v>
      </c>
      <c r="K60" s="26" t="s">
        <v>470</v>
      </c>
      <c r="L60" s="81">
        <f t="shared" si="3"/>
        <v>3</v>
      </c>
      <c r="M60" s="37"/>
      <c r="N60" s="27" t="s">
        <v>1554</v>
      </c>
      <c r="O60" s="27" t="s">
        <v>1560</v>
      </c>
    </row>
    <row r="61" spans="1:15" ht="212.25" customHeight="1" x14ac:dyDescent="0.2">
      <c r="A61" s="33">
        <v>54</v>
      </c>
      <c r="B61" s="34" t="s">
        <v>507</v>
      </c>
      <c r="C61" s="27" t="s">
        <v>582</v>
      </c>
      <c r="D61" s="77" t="s">
        <v>583</v>
      </c>
      <c r="E61" s="27" t="s">
        <v>1066</v>
      </c>
      <c r="F61" s="78" t="s">
        <v>581</v>
      </c>
      <c r="G61" s="75">
        <v>3</v>
      </c>
      <c r="H61" s="75">
        <v>5</v>
      </c>
      <c r="I61" s="28">
        <f t="shared" si="4"/>
        <v>15</v>
      </c>
      <c r="J61" s="28" t="str">
        <f t="shared" si="5"/>
        <v>MEDIO</v>
      </c>
      <c r="K61" s="26" t="s">
        <v>469</v>
      </c>
      <c r="L61" s="81">
        <f t="shared" si="3"/>
        <v>3</v>
      </c>
      <c r="M61" s="37"/>
      <c r="N61" s="27" t="s">
        <v>1554</v>
      </c>
      <c r="O61" s="27" t="s">
        <v>1560</v>
      </c>
    </row>
    <row r="62" spans="1:15" ht="123.75" customHeight="1" x14ac:dyDescent="0.2">
      <c r="A62" s="33">
        <v>55</v>
      </c>
      <c r="B62" s="34" t="s">
        <v>507</v>
      </c>
      <c r="C62" s="27" t="s">
        <v>584</v>
      </c>
      <c r="D62" s="77" t="s">
        <v>561</v>
      </c>
      <c r="E62" s="27" t="s">
        <v>19</v>
      </c>
      <c r="F62" s="78" t="s">
        <v>585</v>
      </c>
      <c r="G62" s="75">
        <v>3</v>
      </c>
      <c r="H62" s="75">
        <v>5</v>
      </c>
      <c r="I62" s="28">
        <f t="shared" si="4"/>
        <v>15</v>
      </c>
      <c r="J62" s="28" t="str">
        <f t="shared" si="5"/>
        <v>MEDIO</v>
      </c>
      <c r="K62" s="26" t="s">
        <v>468</v>
      </c>
      <c r="L62" s="81">
        <f t="shared" si="3"/>
        <v>3</v>
      </c>
      <c r="M62" s="37"/>
      <c r="N62" s="27" t="s">
        <v>1556</v>
      </c>
      <c r="O62" s="27" t="s">
        <v>1560</v>
      </c>
    </row>
    <row r="63" spans="1:15" ht="156.75" x14ac:dyDescent="0.2">
      <c r="A63" s="33">
        <v>56</v>
      </c>
      <c r="B63" s="34" t="s">
        <v>507</v>
      </c>
      <c r="C63" s="27" t="s">
        <v>586</v>
      </c>
      <c r="D63" s="77" t="s">
        <v>532</v>
      </c>
      <c r="E63" s="27" t="s">
        <v>1067</v>
      </c>
      <c r="F63" s="78" t="s">
        <v>585</v>
      </c>
      <c r="G63" s="28">
        <v>3</v>
      </c>
      <c r="H63" s="75">
        <v>5</v>
      </c>
      <c r="I63" s="28">
        <f t="shared" si="4"/>
        <v>15</v>
      </c>
      <c r="J63" s="28" t="str">
        <f t="shared" si="5"/>
        <v>MEDIO</v>
      </c>
      <c r="K63" s="26" t="s">
        <v>470</v>
      </c>
      <c r="L63" s="81">
        <f t="shared" si="3"/>
        <v>3</v>
      </c>
      <c r="M63" s="37"/>
      <c r="N63" s="27" t="s">
        <v>1556</v>
      </c>
      <c r="O63" s="27" t="s">
        <v>1560</v>
      </c>
    </row>
    <row r="64" spans="1:15" ht="99.75" customHeight="1" x14ac:dyDescent="0.2">
      <c r="A64" s="33">
        <v>57</v>
      </c>
      <c r="B64" s="34" t="s">
        <v>507</v>
      </c>
      <c r="C64" s="27" t="s">
        <v>587</v>
      </c>
      <c r="D64" s="77" t="s">
        <v>537</v>
      </c>
      <c r="E64" s="27" t="s">
        <v>1068</v>
      </c>
      <c r="F64" s="78" t="s">
        <v>585</v>
      </c>
      <c r="G64" s="28">
        <v>3</v>
      </c>
      <c r="H64" s="75">
        <v>5</v>
      </c>
      <c r="I64" s="28">
        <f t="shared" si="4"/>
        <v>15</v>
      </c>
      <c r="J64" s="28" t="str">
        <f t="shared" si="5"/>
        <v>MEDIO</v>
      </c>
      <c r="K64" s="26" t="s">
        <v>469</v>
      </c>
      <c r="L64" s="81">
        <f t="shared" si="3"/>
        <v>3</v>
      </c>
      <c r="M64" s="37"/>
      <c r="N64" s="27" t="s">
        <v>1556</v>
      </c>
      <c r="O64" s="27" t="s">
        <v>1560</v>
      </c>
    </row>
    <row r="65" spans="1:68" ht="131.25" customHeight="1" x14ac:dyDescent="0.2">
      <c r="A65" s="33">
        <v>58</v>
      </c>
      <c r="B65" s="34" t="s">
        <v>507</v>
      </c>
      <c r="C65" s="27" t="s">
        <v>369</v>
      </c>
      <c r="D65" s="77" t="s">
        <v>561</v>
      </c>
      <c r="E65" s="27" t="s">
        <v>1064</v>
      </c>
      <c r="F65" s="78" t="s">
        <v>588</v>
      </c>
      <c r="G65" s="28">
        <v>3</v>
      </c>
      <c r="H65" s="28">
        <v>4</v>
      </c>
      <c r="I65" s="28">
        <f t="shared" si="4"/>
        <v>12</v>
      </c>
      <c r="J65" s="28" t="str">
        <f t="shared" si="5"/>
        <v>MEDIO</v>
      </c>
      <c r="K65" s="26" t="s">
        <v>468</v>
      </c>
      <c r="L65" s="81">
        <f t="shared" si="3"/>
        <v>3</v>
      </c>
      <c r="M65" s="37"/>
      <c r="N65" s="27" t="s">
        <v>1556</v>
      </c>
      <c r="O65" s="27" t="s">
        <v>1568</v>
      </c>
    </row>
    <row r="66" spans="1:68" ht="156.75" x14ac:dyDescent="0.2">
      <c r="A66" s="33">
        <v>59</v>
      </c>
      <c r="B66" s="34" t="s">
        <v>507</v>
      </c>
      <c r="C66" s="27" t="s">
        <v>370</v>
      </c>
      <c r="D66" s="77" t="s">
        <v>532</v>
      </c>
      <c r="E66" s="27" t="s">
        <v>19</v>
      </c>
      <c r="F66" s="78" t="s">
        <v>588</v>
      </c>
      <c r="G66" s="28">
        <v>3</v>
      </c>
      <c r="H66" s="28">
        <v>4</v>
      </c>
      <c r="I66" s="28">
        <f t="shared" si="4"/>
        <v>12</v>
      </c>
      <c r="J66" s="28" t="str">
        <f t="shared" si="5"/>
        <v>MEDIO</v>
      </c>
      <c r="K66" s="26" t="s">
        <v>470</v>
      </c>
      <c r="L66" s="81">
        <f t="shared" si="3"/>
        <v>3</v>
      </c>
      <c r="M66" s="37"/>
      <c r="N66" s="27" t="s">
        <v>1556</v>
      </c>
      <c r="O66" s="27" t="s">
        <v>1568</v>
      </c>
      <c r="BO66" s="23">
        <v>5</v>
      </c>
      <c r="BP66" s="23">
        <v>5</v>
      </c>
    </row>
    <row r="67" spans="1:68" ht="131.25" customHeight="1" x14ac:dyDescent="0.2">
      <c r="A67" s="33">
        <v>60</v>
      </c>
      <c r="B67" s="34" t="s">
        <v>507</v>
      </c>
      <c r="C67" s="27" t="s">
        <v>589</v>
      </c>
      <c r="D67" s="77" t="s">
        <v>583</v>
      </c>
      <c r="E67" s="27" t="s">
        <v>19</v>
      </c>
      <c r="F67" s="78" t="s">
        <v>588</v>
      </c>
      <c r="G67" s="28">
        <v>3</v>
      </c>
      <c r="H67" s="28">
        <v>4</v>
      </c>
      <c r="I67" s="28">
        <f t="shared" si="4"/>
        <v>12</v>
      </c>
      <c r="J67" s="28" t="str">
        <f t="shared" si="5"/>
        <v>MEDIO</v>
      </c>
      <c r="K67" s="26" t="s">
        <v>469</v>
      </c>
      <c r="L67" s="81">
        <f t="shared" si="3"/>
        <v>3</v>
      </c>
      <c r="M67" s="37"/>
      <c r="N67" s="27" t="s">
        <v>1556</v>
      </c>
      <c r="O67" s="27" t="s">
        <v>1568</v>
      </c>
    </row>
    <row r="68" spans="1:68" ht="75" customHeight="1" x14ac:dyDescent="0.2">
      <c r="A68" s="33">
        <v>61</v>
      </c>
      <c r="B68" s="34" t="s">
        <v>507</v>
      </c>
      <c r="C68" s="27" t="s">
        <v>113</v>
      </c>
      <c r="D68" s="77" t="s">
        <v>561</v>
      </c>
      <c r="E68" s="27" t="s">
        <v>23</v>
      </c>
      <c r="F68" s="78" t="s">
        <v>590</v>
      </c>
      <c r="G68" s="75">
        <v>2</v>
      </c>
      <c r="H68" s="75">
        <v>5</v>
      </c>
      <c r="I68" s="28">
        <f t="shared" si="4"/>
        <v>10</v>
      </c>
      <c r="J68" s="28" t="str">
        <f t="shared" si="5"/>
        <v>BAJO</v>
      </c>
      <c r="K68" s="24" t="str">
        <f t="shared" ref="K68:K108" si="6">IF(J68="BAJO","El nivel de riesgo es bajo y no se requieren controles adicionales","Favor establezca acá controles adicionales requeridos")</f>
        <v>El nivel de riesgo es bajo y no se requieren controles adicionales</v>
      </c>
      <c r="L68" s="81">
        <f t="shared" si="3"/>
        <v>0.1</v>
      </c>
      <c r="M68" s="37"/>
      <c r="N68" s="27" t="s">
        <v>1556</v>
      </c>
      <c r="O68" s="27" t="s">
        <v>1569</v>
      </c>
    </row>
    <row r="69" spans="1:68" s="37" customFormat="1" ht="96.75" customHeight="1" x14ac:dyDescent="0.2">
      <c r="A69" s="33">
        <v>62</v>
      </c>
      <c r="B69" s="34" t="s">
        <v>507</v>
      </c>
      <c r="C69" s="27" t="s">
        <v>591</v>
      </c>
      <c r="D69" s="77" t="s">
        <v>532</v>
      </c>
      <c r="E69" s="27" t="s">
        <v>23</v>
      </c>
      <c r="F69" s="78" t="s">
        <v>590</v>
      </c>
      <c r="G69" s="75">
        <v>2</v>
      </c>
      <c r="H69" s="75">
        <v>5</v>
      </c>
      <c r="I69" s="28">
        <f t="shared" si="4"/>
        <v>10</v>
      </c>
      <c r="J69" s="28" t="str">
        <f t="shared" si="5"/>
        <v>BAJO</v>
      </c>
      <c r="K69" s="24" t="str">
        <f t="shared" si="6"/>
        <v>El nivel de riesgo es bajo y no se requieren controles adicionales</v>
      </c>
      <c r="L69" s="81">
        <f t="shared" si="3"/>
        <v>0.1</v>
      </c>
      <c r="N69" s="27" t="s">
        <v>1556</v>
      </c>
      <c r="O69" s="27" t="s">
        <v>1569</v>
      </c>
    </row>
    <row r="70" spans="1:68" ht="75" customHeight="1" x14ac:dyDescent="0.2">
      <c r="A70" s="33">
        <v>63</v>
      </c>
      <c r="B70" s="34" t="s">
        <v>507</v>
      </c>
      <c r="C70" s="27" t="s">
        <v>592</v>
      </c>
      <c r="D70" s="77" t="s">
        <v>537</v>
      </c>
      <c r="E70" s="27" t="s">
        <v>1069</v>
      </c>
      <c r="F70" s="78" t="s">
        <v>590</v>
      </c>
      <c r="G70" s="75">
        <v>2</v>
      </c>
      <c r="H70" s="75">
        <v>5</v>
      </c>
      <c r="I70" s="28">
        <f t="shared" si="4"/>
        <v>10</v>
      </c>
      <c r="J70" s="28" t="str">
        <f t="shared" si="5"/>
        <v>BAJO</v>
      </c>
      <c r="K70" s="24" t="str">
        <f t="shared" si="6"/>
        <v>El nivel de riesgo es bajo y no se requieren controles adicionales</v>
      </c>
      <c r="L70" s="81">
        <f t="shared" si="3"/>
        <v>0.1</v>
      </c>
      <c r="M70" s="37"/>
      <c r="N70" s="27" t="s">
        <v>1556</v>
      </c>
      <c r="O70" s="27" t="s">
        <v>1569</v>
      </c>
    </row>
    <row r="71" spans="1:68" ht="101.25" customHeight="1" x14ac:dyDescent="0.2">
      <c r="A71" s="33">
        <v>64</v>
      </c>
      <c r="B71" s="34" t="s">
        <v>507</v>
      </c>
      <c r="C71" s="27" t="s">
        <v>593</v>
      </c>
      <c r="D71" s="77" t="s">
        <v>561</v>
      </c>
      <c r="E71" s="27" t="s">
        <v>23</v>
      </c>
      <c r="F71" s="78" t="s">
        <v>594</v>
      </c>
      <c r="G71" s="28">
        <v>1</v>
      </c>
      <c r="H71" s="28">
        <v>3</v>
      </c>
      <c r="I71" s="28">
        <f t="shared" ref="I71:I109" si="7">G71*H71</f>
        <v>3</v>
      </c>
      <c r="J71" s="28" t="str">
        <f t="shared" si="5"/>
        <v>BAJO</v>
      </c>
      <c r="K71" s="24" t="str">
        <f t="shared" si="6"/>
        <v>El nivel de riesgo es bajo y no se requieren controles adicionales</v>
      </c>
      <c r="L71" s="81">
        <f t="shared" si="3"/>
        <v>0.1</v>
      </c>
      <c r="M71" s="37"/>
      <c r="N71" s="27" t="s">
        <v>1556</v>
      </c>
      <c r="O71" s="27" t="s">
        <v>1569</v>
      </c>
    </row>
    <row r="72" spans="1:68" ht="110.25" customHeight="1" x14ac:dyDescent="0.2">
      <c r="A72" s="33">
        <v>65</v>
      </c>
      <c r="B72" s="34" t="s">
        <v>507</v>
      </c>
      <c r="C72" s="27" t="s">
        <v>595</v>
      </c>
      <c r="D72" s="77" t="s">
        <v>532</v>
      </c>
      <c r="E72" s="27" t="s">
        <v>23</v>
      </c>
      <c r="F72" s="78" t="s">
        <v>594</v>
      </c>
      <c r="G72" s="28">
        <v>1</v>
      </c>
      <c r="H72" s="28">
        <v>3</v>
      </c>
      <c r="I72" s="28">
        <f t="shared" si="7"/>
        <v>3</v>
      </c>
      <c r="J72" s="28" t="str">
        <f t="shared" ref="J72:J109" si="8">IF(I72&lt;12,"BAJO",IF(I72&gt;19,"ALTO","MEDIO"))</f>
        <v>BAJO</v>
      </c>
      <c r="K72" s="24" t="str">
        <f t="shared" si="6"/>
        <v>El nivel de riesgo es bajo y no se requieren controles adicionales</v>
      </c>
      <c r="L72" s="81">
        <f t="shared" si="3"/>
        <v>0.1</v>
      </c>
      <c r="M72" s="37"/>
      <c r="N72" s="27" t="s">
        <v>1556</v>
      </c>
      <c r="O72" s="27" t="s">
        <v>1570</v>
      </c>
    </row>
    <row r="73" spans="1:68" ht="104.25" customHeight="1" x14ac:dyDescent="0.2">
      <c r="A73" s="33">
        <v>66</v>
      </c>
      <c r="B73" s="34" t="s">
        <v>507</v>
      </c>
      <c r="C73" s="27" t="s">
        <v>596</v>
      </c>
      <c r="D73" s="77" t="s">
        <v>537</v>
      </c>
      <c r="E73" s="27" t="s">
        <v>23</v>
      </c>
      <c r="F73" s="78" t="s">
        <v>594</v>
      </c>
      <c r="G73" s="28">
        <v>1</v>
      </c>
      <c r="H73" s="28">
        <v>3</v>
      </c>
      <c r="I73" s="28">
        <f t="shared" si="7"/>
        <v>3</v>
      </c>
      <c r="J73" s="28" t="str">
        <f t="shared" si="8"/>
        <v>BAJO</v>
      </c>
      <c r="K73" s="24" t="str">
        <f t="shared" si="6"/>
        <v>El nivel de riesgo es bajo y no se requieren controles adicionales</v>
      </c>
      <c r="L73" s="81">
        <f t="shared" ref="L73:L109" si="9">IF(J73="BAJO",0.1,IF(J73="MEDIO",3,5))</f>
        <v>0.1</v>
      </c>
      <c r="M73" s="37"/>
      <c r="N73" s="27" t="s">
        <v>1556</v>
      </c>
      <c r="O73" s="27" t="s">
        <v>1570</v>
      </c>
    </row>
    <row r="74" spans="1:68" ht="108" customHeight="1" x14ac:dyDescent="0.2">
      <c r="A74" s="33">
        <v>67</v>
      </c>
      <c r="B74" s="34" t="s">
        <v>507</v>
      </c>
      <c r="C74" s="27" t="s">
        <v>114</v>
      </c>
      <c r="D74" s="77" t="s">
        <v>561</v>
      </c>
      <c r="E74" s="27" t="s">
        <v>23</v>
      </c>
      <c r="F74" s="78" t="s">
        <v>230</v>
      </c>
      <c r="G74" s="28">
        <v>3</v>
      </c>
      <c r="H74" s="28">
        <v>3</v>
      </c>
      <c r="I74" s="28">
        <f t="shared" si="7"/>
        <v>9</v>
      </c>
      <c r="J74" s="28" t="str">
        <f t="shared" si="8"/>
        <v>BAJO</v>
      </c>
      <c r="K74" s="24" t="str">
        <f t="shared" si="6"/>
        <v>El nivel de riesgo es bajo y no se requieren controles adicionales</v>
      </c>
      <c r="L74" s="81">
        <f t="shared" si="9"/>
        <v>0.1</v>
      </c>
      <c r="M74" s="37"/>
      <c r="N74" s="27" t="s">
        <v>1556</v>
      </c>
      <c r="O74" s="27" t="s">
        <v>1570</v>
      </c>
    </row>
    <row r="75" spans="1:68" ht="75" customHeight="1" x14ac:dyDescent="0.2">
      <c r="A75" s="33">
        <v>68</v>
      </c>
      <c r="B75" s="34" t="s">
        <v>507</v>
      </c>
      <c r="C75" s="27" t="s">
        <v>104</v>
      </c>
      <c r="D75" s="77" t="s">
        <v>532</v>
      </c>
      <c r="E75" s="27" t="s">
        <v>23</v>
      </c>
      <c r="F75" s="78" t="s">
        <v>230</v>
      </c>
      <c r="G75" s="28">
        <v>3</v>
      </c>
      <c r="H75" s="28">
        <v>3</v>
      </c>
      <c r="I75" s="28">
        <f t="shared" si="7"/>
        <v>9</v>
      </c>
      <c r="J75" s="28" t="str">
        <f t="shared" si="8"/>
        <v>BAJO</v>
      </c>
      <c r="K75" s="24" t="str">
        <f t="shared" si="6"/>
        <v>El nivel de riesgo es bajo y no se requieren controles adicionales</v>
      </c>
      <c r="L75" s="81">
        <f t="shared" si="9"/>
        <v>0.1</v>
      </c>
      <c r="M75" s="37"/>
      <c r="N75" s="27" t="s">
        <v>1556</v>
      </c>
      <c r="O75" s="27" t="s">
        <v>1570</v>
      </c>
    </row>
    <row r="76" spans="1:68" ht="75" customHeight="1" x14ac:dyDescent="0.2">
      <c r="A76" s="33">
        <v>69</v>
      </c>
      <c r="B76" s="34" t="s">
        <v>507</v>
      </c>
      <c r="C76" s="27" t="s">
        <v>597</v>
      </c>
      <c r="D76" s="77" t="s">
        <v>537</v>
      </c>
      <c r="E76" s="27" t="s">
        <v>23</v>
      </c>
      <c r="F76" s="78" t="s">
        <v>230</v>
      </c>
      <c r="G76" s="28">
        <v>3</v>
      </c>
      <c r="H76" s="28">
        <v>3</v>
      </c>
      <c r="I76" s="28">
        <f t="shared" si="7"/>
        <v>9</v>
      </c>
      <c r="J76" s="28" t="str">
        <f t="shared" si="8"/>
        <v>BAJO</v>
      </c>
      <c r="K76" s="24" t="str">
        <f t="shared" si="6"/>
        <v>El nivel de riesgo es bajo y no se requieren controles adicionales</v>
      </c>
      <c r="L76" s="81">
        <f t="shared" si="9"/>
        <v>0.1</v>
      </c>
      <c r="M76" s="37"/>
      <c r="N76" s="27" t="s">
        <v>1556</v>
      </c>
      <c r="O76" s="27" t="s">
        <v>1571</v>
      </c>
    </row>
    <row r="77" spans="1:68" ht="100.5" customHeight="1" x14ac:dyDescent="0.2">
      <c r="A77" s="33">
        <v>70</v>
      </c>
      <c r="B77" s="34" t="s">
        <v>507</v>
      </c>
      <c r="C77" s="27" t="s">
        <v>115</v>
      </c>
      <c r="D77" s="77" t="s">
        <v>561</v>
      </c>
      <c r="E77" s="27" t="s">
        <v>19</v>
      </c>
      <c r="F77" s="78" t="s">
        <v>230</v>
      </c>
      <c r="G77" s="28">
        <v>1</v>
      </c>
      <c r="H77" s="28">
        <v>3</v>
      </c>
      <c r="I77" s="28">
        <f t="shared" si="7"/>
        <v>3</v>
      </c>
      <c r="J77" s="28" t="str">
        <f t="shared" si="8"/>
        <v>BAJO</v>
      </c>
      <c r="K77" s="24" t="str">
        <f t="shared" si="6"/>
        <v>El nivel de riesgo es bajo y no se requieren controles adicionales</v>
      </c>
      <c r="L77" s="81">
        <f t="shared" si="9"/>
        <v>0.1</v>
      </c>
      <c r="M77" s="37"/>
      <c r="N77" s="27" t="s">
        <v>1556</v>
      </c>
      <c r="O77" s="27" t="s">
        <v>1571</v>
      </c>
    </row>
    <row r="78" spans="1:68" ht="97.5" customHeight="1" x14ac:dyDescent="0.2">
      <c r="A78" s="33">
        <v>71</v>
      </c>
      <c r="B78" s="34" t="s">
        <v>507</v>
      </c>
      <c r="C78" s="27" t="s">
        <v>105</v>
      </c>
      <c r="D78" s="77" t="s">
        <v>532</v>
      </c>
      <c r="E78" s="27" t="s">
        <v>19</v>
      </c>
      <c r="F78" s="78" t="s">
        <v>230</v>
      </c>
      <c r="G78" s="28">
        <v>1</v>
      </c>
      <c r="H78" s="28">
        <v>3</v>
      </c>
      <c r="I78" s="28">
        <f t="shared" si="7"/>
        <v>3</v>
      </c>
      <c r="J78" s="28" t="str">
        <f t="shared" si="8"/>
        <v>BAJO</v>
      </c>
      <c r="K78" s="24" t="str">
        <f t="shared" si="6"/>
        <v>El nivel de riesgo es bajo y no se requieren controles adicionales</v>
      </c>
      <c r="L78" s="81">
        <f t="shared" si="9"/>
        <v>0.1</v>
      </c>
      <c r="M78" s="37"/>
      <c r="N78" s="27" t="s">
        <v>1556</v>
      </c>
      <c r="O78" s="27" t="s">
        <v>1571</v>
      </c>
    </row>
    <row r="79" spans="1:68" ht="103.5" customHeight="1" x14ac:dyDescent="0.2">
      <c r="A79" s="33">
        <v>72</v>
      </c>
      <c r="B79" s="34" t="s">
        <v>507</v>
      </c>
      <c r="C79" s="27" t="s">
        <v>598</v>
      </c>
      <c r="D79" s="77" t="s">
        <v>537</v>
      </c>
      <c r="E79" s="27" t="s">
        <v>19</v>
      </c>
      <c r="F79" s="78" t="s">
        <v>230</v>
      </c>
      <c r="G79" s="28">
        <v>1</v>
      </c>
      <c r="H79" s="28">
        <v>3</v>
      </c>
      <c r="I79" s="28">
        <f t="shared" si="7"/>
        <v>3</v>
      </c>
      <c r="J79" s="28" t="str">
        <f t="shared" si="8"/>
        <v>BAJO</v>
      </c>
      <c r="K79" s="24" t="str">
        <f t="shared" si="6"/>
        <v>El nivel de riesgo es bajo y no se requieren controles adicionales</v>
      </c>
      <c r="L79" s="81">
        <f t="shared" si="9"/>
        <v>0.1</v>
      </c>
      <c r="M79" s="37"/>
      <c r="N79" s="27" t="s">
        <v>1556</v>
      </c>
      <c r="O79" s="27" t="s">
        <v>1571</v>
      </c>
    </row>
    <row r="80" spans="1:68" ht="85.5" x14ac:dyDescent="0.2">
      <c r="A80" s="33">
        <v>73</v>
      </c>
      <c r="B80" s="34" t="s">
        <v>507</v>
      </c>
      <c r="C80" s="27" t="s">
        <v>1070</v>
      </c>
      <c r="D80" s="77" t="s">
        <v>954</v>
      </c>
      <c r="E80" s="27" t="s">
        <v>23</v>
      </c>
      <c r="F80" s="78" t="s">
        <v>210</v>
      </c>
      <c r="G80" s="28">
        <v>3</v>
      </c>
      <c r="H80" s="28">
        <v>5</v>
      </c>
      <c r="I80" s="28">
        <f t="shared" si="7"/>
        <v>15</v>
      </c>
      <c r="J80" s="28" t="str">
        <f t="shared" si="8"/>
        <v>MEDIO</v>
      </c>
      <c r="K80" s="26" t="s">
        <v>468</v>
      </c>
      <c r="L80" s="81">
        <f t="shared" si="9"/>
        <v>3</v>
      </c>
      <c r="M80" s="37"/>
      <c r="N80" s="27" t="s">
        <v>1556</v>
      </c>
      <c r="O80" s="27" t="s">
        <v>1572</v>
      </c>
    </row>
    <row r="81" spans="1:15" ht="156.75" x14ac:dyDescent="0.2">
      <c r="A81" s="33">
        <v>74</v>
      </c>
      <c r="B81" s="34" t="s">
        <v>507</v>
      </c>
      <c r="C81" s="27" t="s">
        <v>231</v>
      </c>
      <c r="D81" s="77" t="s">
        <v>532</v>
      </c>
      <c r="E81" s="27" t="s">
        <v>23</v>
      </c>
      <c r="F81" s="78" t="s">
        <v>210</v>
      </c>
      <c r="G81" s="28">
        <v>3</v>
      </c>
      <c r="H81" s="28">
        <v>5</v>
      </c>
      <c r="I81" s="28">
        <f t="shared" si="7"/>
        <v>15</v>
      </c>
      <c r="J81" s="28" t="str">
        <f t="shared" si="8"/>
        <v>MEDIO</v>
      </c>
      <c r="K81" s="26" t="s">
        <v>470</v>
      </c>
      <c r="L81" s="81">
        <f t="shared" si="9"/>
        <v>3</v>
      </c>
      <c r="M81" s="37"/>
      <c r="N81" s="27" t="s">
        <v>1556</v>
      </c>
      <c r="O81" s="27" t="s">
        <v>1572</v>
      </c>
    </row>
    <row r="82" spans="1:15" ht="142.5" x14ac:dyDescent="0.2">
      <c r="A82" s="33">
        <v>75</v>
      </c>
      <c r="B82" s="34" t="s">
        <v>507</v>
      </c>
      <c r="C82" s="27" t="s">
        <v>599</v>
      </c>
      <c r="D82" s="77" t="s">
        <v>537</v>
      </c>
      <c r="E82" s="27" t="s">
        <v>23</v>
      </c>
      <c r="F82" s="78" t="s">
        <v>210</v>
      </c>
      <c r="G82" s="28">
        <v>3</v>
      </c>
      <c r="H82" s="28">
        <v>5</v>
      </c>
      <c r="I82" s="28">
        <f t="shared" si="7"/>
        <v>15</v>
      </c>
      <c r="J82" s="28" t="str">
        <f t="shared" si="8"/>
        <v>MEDIO</v>
      </c>
      <c r="K82" s="26" t="s">
        <v>469</v>
      </c>
      <c r="L82" s="81">
        <f t="shared" si="9"/>
        <v>3</v>
      </c>
      <c r="M82" s="37"/>
      <c r="N82" s="27" t="s">
        <v>1556</v>
      </c>
      <c r="O82" s="27" t="s">
        <v>1572</v>
      </c>
    </row>
    <row r="83" spans="1:15" ht="98.25" customHeight="1" x14ac:dyDescent="0.2">
      <c r="A83" s="33">
        <v>76</v>
      </c>
      <c r="B83" s="34" t="s">
        <v>507</v>
      </c>
      <c r="C83" s="27" t="s">
        <v>116</v>
      </c>
      <c r="D83" s="77" t="s">
        <v>561</v>
      </c>
      <c r="E83" s="27" t="s">
        <v>23</v>
      </c>
      <c r="F83" s="78" t="s">
        <v>600</v>
      </c>
      <c r="G83" s="28">
        <v>1</v>
      </c>
      <c r="H83" s="28">
        <v>3</v>
      </c>
      <c r="I83" s="28">
        <f t="shared" si="7"/>
        <v>3</v>
      </c>
      <c r="J83" s="28" t="str">
        <f t="shared" si="8"/>
        <v>BAJO</v>
      </c>
      <c r="K83" s="24" t="str">
        <f t="shared" si="6"/>
        <v>El nivel de riesgo es bajo y no se requieren controles adicionales</v>
      </c>
      <c r="L83" s="81">
        <f t="shared" si="9"/>
        <v>0.1</v>
      </c>
      <c r="M83" s="37"/>
      <c r="N83" s="27" t="s">
        <v>1556</v>
      </c>
      <c r="O83" s="27" t="s">
        <v>1572</v>
      </c>
    </row>
    <row r="84" spans="1:15" ht="75" customHeight="1" x14ac:dyDescent="0.2">
      <c r="A84" s="33">
        <v>77</v>
      </c>
      <c r="B84" s="34" t="s">
        <v>507</v>
      </c>
      <c r="C84" s="27" t="s">
        <v>106</v>
      </c>
      <c r="D84" s="77" t="s">
        <v>532</v>
      </c>
      <c r="E84" s="27" t="s">
        <v>23</v>
      </c>
      <c r="F84" s="78" t="s">
        <v>600</v>
      </c>
      <c r="G84" s="28">
        <v>1</v>
      </c>
      <c r="H84" s="28">
        <v>3</v>
      </c>
      <c r="I84" s="28">
        <f t="shared" si="7"/>
        <v>3</v>
      </c>
      <c r="J84" s="28" t="str">
        <f t="shared" si="8"/>
        <v>BAJO</v>
      </c>
      <c r="K84" s="24" t="str">
        <f t="shared" si="6"/>
        <v>El nivel de riesgo es bajo y no se requieren controles adicionales</v>
      </c>
      <c r="L84" s="81">
        <f t="shared" si="9"/>
        <v>0.1</v>
      </c>
      <c r="M84" s="37"/>
      <c r="N84" s="27" t="s">
        <v>1556</v>
      </c>
      <c r="O84" s="27" t="s">
        <v>1572</v>
      </c>
    </row>
    <row r="85" spans="1:15" ht="95.25" customHeight="1" x14ac:dyDescent="0.2">
      <c r="A85" s="33">
        <v>78</v>
      </c>
      <c r="B85" s="34" t="s">
        <v>507</v>
      </c>
      <c r="C85" s="27" t="s">
        <v>601</v>
      </c>
      <c r="D85" s="77" t="s">
        <v>583</v>
      </c>
      <c r="E85" s="27" t="s">
        <v>23</v>
      </c>
      <c r="F85" s="78" t="s">
        <v>600</v>
      </c>
      <c r="G85" s="28">
        <v>1</v>
      </c>
      <c r="H85" s="28">
        <v>3</v>
      </c>
      <c r="I85" s="28">
        <f t="shared" si="7"/>
        <v>3</v>
      </c>
      <c r="J85" s="28" t="str">
        <f t="shared" si="8"/>
        <v>BAJO</v>
      </c>
      <c r="K85" s="24" t="str">
        <f t="shared" si="6"/>
        <v>El nivel de riesgo es bajo y no se requieren controles adicionales</v>
      </c>
      <c r="L85" s="81">
        <f t="shared" si="9"/>
        <v>0.1</v>
      </c>
      <c r="M85" s="37"/>
      <c r="N85" s="27" t="s">
        <v>1556</v>
      </c>
      <c r="O85" s="27" t="s">
        <v>1572</v>
      </c>
    </row>
    <row r="86" spans="1:15" ht="75" customHeight="1" x14ac:dyDescent="0.2">
      <c r="A86" s="33">
        <v>79</v>
      </c>
      <c r="B86" s="34" t="s">
        <v>507</v>
      </c>
      <c r="C86" s="27" t="s">
        <v>117</v>
      </c>
      <c r="D86" s="77" t="s">
        <v>577</v>
      </c>
      <c r="E86" s="27" t="s">
        <v>19</v>
      </c>
      <c r="F86" s="78" t="s">
        <v>602</v>
      </c>
      <c r="G86" s="28">
        <v>1</v>
      </c>
      <c r="H86" s="28">
        <v>1</v>
      </c>
      <c r="I86" s="28">
        <f t="shared" si="7"/>
        <v>1</v>
      </c>
      <c r="J86" s="28" t="str">
        <f t="shared" si="8"/>
        <v>BAJO</v>
      </c>
      <c r="K86" s="24" t="str">
        <f t="shared" si="6"/>
        <v>El nivel de riesgo es bajo y no se requieren controles adicionales</v>
      </c>
      <c r="L86" s="81">
        <f t="shared" si="9"/>
        <v>0.1</v>
      </c>
      <c r="M86" s="37"/>
      <c r="N86" s="27" t="s">
        <v>1556</v>
      </c>
      <c r="O86" s="27" t="s">
        <v>1572</v>
      </c>
    </row>
    <row r="87" spans="1:15" ht="75" customHeight="1" x14ac:dyDescent="0.2">
      <c r="A87" s="33">
        <v>80</v>
      </c>
      <c r="B87" s="34" t="s">
        <v>507</v>
      </c>
      <c r="C87" s="27" t="s">
        <v>107</v>
      </c>
      <c r="D87" s="77" t="s">
        <v>1071</v>
      </c>
      <c r="E87" s="27" t="s">
        <v>19</v>
      </c>
      <c r="F87" s="78" t="s">
        <v>602</v>
      </c>
      <c r="G87" s="28">
        <v>1</v>
      </c>
      <c r="H87" s="28">
        <v>1</v>
      </c>
      <c r="I87" s="28">
        <f t="shared" si="7"/>
        <v>1</v>
      </c>
      <c r="J87" s="28" t="str">
        <f t="shared" si="8"/>
        <v>BAJO</v>
      </c>
      <c r="K87" s="24" t="str">
        <f t="shared" si="6"/>
        <v>El nivel de riesgo es bajo y no se requieren controles adicionales</v>
      </c>
      <c r="L87" s="81">
        <f t="shared" si="9"/>
        <v>0.1</v>
      </c>
      <c r="M87" s="37"/>
      <c r="N87" s="27" t="s">
        <v>1556</v>
      </c>
      <c r="O87" s="27" t="s">
        <v>1573</v>
      </c>
    </row>
    <row r="88" spans="1:15" ht="75" customHeight="1" x14ac:dyDescent="0.2">
      <c r="A88" s="33">
        <v>81</v>
      </c>
      <c r="B88" s="34" t="s">
        <v>507</v>
      </c>
      <c r="C88" s="27" t="s">
        <v>603</v>
      </c>
      <c r="D88" s="77" t="s">
        <v>537</v>
      </c>
      <c r="E88" s="27" t="s">
        <v>19</v>
      </c>
      <c r="F88" s="78" t="s">
        <v>602</v>
      </c>
      <c r="G88" s="28">
        <v>1</v>
      </c>
      <c r="H88" s="28">
        <v>1</v>
      </c>
      <c r="I88" s="28">
        <f t="shared" si="7"/>
        <v>1</v>
      </c>
      <c r="J88" s="28" t="str">
        <f t="shared" si="8"/>
        <v>BAJO</v>
      </c>
      <c r="K88" s="24" t="str">
        <f t="shared" si="6"/>
        <v>El nivel de riesgo es bajo y no se requieren controles adicionales</v>
      </c>
      <c r="L88" s="81">
        <f t="shared" si="9"/>
        <v>0.1</v>
      </c>
      <c r="M88" s="37"/>
      <c r="N88" s="27" t="s">
        <v>1556</v>
      </c>
      <c r="O88" s="27" t="s">
        <v>1573</v>
      </c>
    </row>
    <row r="89" spans="1:15" ht="75" customHeight="1" x14ac:dyDescent="0.2">
      <c r="A89" s="33">
        <v>82</v>
      </c>
      <c r="B89" s="34" t="s">
        <v>507</v>
      </c>
      <c r="C89" s="27" t="s">
        <v>118</v>
      </c>
      <c r="D89" s="77" t="s">
        <v>561</v>
      </c>
      <c r="E89" s="27" t="s">
        <v>23</v>
      </c>
      <c r="F89" s="78" t="s">
        <v>604</v>
      </c>
      <c r="G89" s="28">
        <v>1</v>
      </c>
      <c r="H89" s="28">
        <v>3</v>
      </c>
      <c r="I89" s="28">
        <f t="shared" si="7"/>
        <v>3</v>
      </c>
      <c r="J89" s="28" t="str">
        <f t="shared" si="8"/>
        <v>BAJO</v>
      </c>
      <c r="K89" s="24" t="str">
        <f t="shared" si="6"/>
        <v>El nivel de riesgo es bajo y no se requieren controles adicionales</v>
      </c>
      <c r="L89" s="81">
        <f t="shared" si="9"/>
        <v>0.1</v>
      </c>
      <c r="M89" s="37"/>
      <c r="N89" s="27" t="s">
        <v>1556</v>
      </c>
      <c r="O89" s="27" t="s">
        <v>1573</v>
      </c>
    </row>
    <row r="90" spans="1:15" ht="75" customHeight="1" x14ac:dyDescent="0.2">
      <c r="A90" s="33">
        <v>83</v>
      </c>
      <c r="B90" s="34" t="s">
        <v>507</v>
      </c>
      <c r="C90" s="27" t="s">
        <v>108</v>
      </c>
      <c r="D90" s="77" t="s">
        <v>532</v>
      </c>
      <c r="E90" s="27" t="s">
        <v>23</v>
      </c>
      <c r="F90" s="78" t="s">
        <v>604</v>
      </c>
      <c r="G90" s="28">
        <v>1</v>
      </c>
      <c r="H90" s="28">
        <v>3</v>
      </c>
      <c r="I90" s="28">
        <f t="shared" si="7"/>
        <v>3</v>
      </c>
      <c r="J90" s="28" t="str">
        <f t="shared" si="8"/>
        <v>BAJO</v>
      </c>
      <c r="K90" s="24" t="str">
        <f t="shared" si="6"/>
        <v>El nivel de riesgo es bajo y no se requieren controles adicionales</v>
      </c>
      <c r="L90" s="81">
        <f t="shared" si="9"/>
        <v>0.1</v>
      </c>
      <c r="M90" s="37"/>
      <c r="N90" s="27" t="s">
        <v>1556</v>
      </c>
      <c r="O90" s="27" t="s">
        <v>1573</v>
      </c>
    </row>
    <row r="91" spans="1:15" ht="75" customHeight="1" x14ac:dyDescent="0.2">
      <c r="A91" s="33">
        <v>84</v>
      </c>
      <c r="B91" s="34" t="s">
        <v>507</v>
      </c>
      <c r="C91" s="27" t="s">
        <v>605</v>
      </c>
      <c r="D91" s="77" t="s">
        <v>583</v>
      </c>
      <c r="E91" s="27" t="s">
        <v>23</v>
      </c>
      <c r="F91" s="78" t="s">
        <v>604</v>
      </c>
      <c r="G91" s="28">
        <v>1</v>
      </c>
      <c r="H91" s="28">
        <v>3</v>
      </c>
      <c r="I91" s="28">
        <f t="shared" si="7"/>
        <v>3</v>
      </c>
      <c r="J91" s="28" t="str">
        <f t="shared" si="8"/>
        <v>BAJO</v>
      </c>
      <c r="K91" s="24" t="str">
        <f t="shared" si="6"/>
        <v>El nivel de riesgo es bajo y no se requieren controles adicionales</v>
      </c>
      <c r="L91" s="81">
        <f t="shared" si="9"/>
        <v>0.1</v>
      </c>
      <c r="M91" s="37"/>
      <c r="N91" s="27" t="s">
        <v>1556</v>
      </c>
      <c r="O91" s="27" t="s">
        <v>1573</v>
      </c>
    </row>
    <row r="92" spans="1:15" ht="111.75" customHeight="1" x14ac:dyDescent="0.2">
      <c r="A92" s="33">
        <v>85</v>
      </c>
      <c r="B92" s="34" t="s">
        <v>507</v>
      </c>
      <c r="C92" s="27" t="s">
        <v>154</v>
      </c>
      <c r="D92" s="77" t="s">
        <v>561</v>
      </c>
      <c r="E92" s="27" t="s">
        <v>23</v>
      </c>
      <c r="F92" s="78" t="s">
        <v>606</v>
      </c>
      <c r="G92" s="28">
        <v>2</v>
      </c>
      <c r="H92" s="28">
        <v>4</v>
      </c>
      <c r="I92" s="28">
        <f t="shared" si="7"/>
        <v>8</v>
      </c>
      <c r="J92" s="28" t="str">
        <f t="shared" si="8"/>
        <v>BAJO</v>
      </c>
      <c r="K92" s="24" t="str">
        <f t="shared" si="6"/>
        <v>El nivel de riesgo es bajo y no se requieren controles adicionales</v>
      </c>
      <c r="L92" s="81">
        <f t="shared" si="9"/>
        <v>0.1</v>
      </c>
      <c r="M92" s="37"/>
      <c r="N92" s="27" t="s">
        <v>1554</v>
      </c>
      <c r="O92" s="27" t="s">
        <v>1574</v>
      </c>
    </row>
    <row r="93" spans="1:15" ht="111.75" customHeight="1" x14ac:dyDescent="0.2">
      <c r="A93" s="33">
        <v>86</v>
      </c>
      <c r="B93" s="34" t="s">
        <v>507</v>
      </c>
      <c r="C93" s="27" t="s">
        <v>155</v>
      </c>
      <c r="D93" s="77" t="s">
        <v>532</v>
      </c>
      <c r="E93" s="27" t="s">
        <v>23</v>
      </c>
      <c r="F93" s="78" t="s">
        <v>606</v>
      </c>
      <c r="G93" s="28">
        <v>2</v>
      </c>
      <c r="H93" s="28">
        <v>4</v>
      </c>
      <c r="I93" s="28">
        <f t="shared" si="7"/>
        <v>8</v>
      </c>
      <c r="J93" s="28" t="str">
        <f t="shared" si="8"/>
        <v>BAJO</v>
      </c>
      <c r="K93" s="24" t="str">
        <f t="shared" si="6"/>
        <v>El nivel de riesgo es bajo y no se requieren controles adicionales</v>
      </c>
      <c r="L93" s="81">
        <f t="shared" si="9"/>
        <v>0.1</v>
      </c>
      <c r="M93" s="37"/>
      <c r="N93" s="27" t="s">
        <v>1554</v>
      </c>
      <c r="O93" s="27" t="s">
        <v>1574</v>
      </c>
    </row>
    <row r="94" spans="1:15" ht="116.25" customHeight="1" x14ac:dyDescent="0.2">
      <c r="A94" s="33">
        <v>87</v>
      </c>
      <c r="B94" s="34" t="s">
        <v>507</v>
      </c>
      <c r="C94" s="27" t="s">
        <v>607</v>
      </c>
      <c r="D94" s="77" t="s">
        <v>537</v>
      </c>
      <c r="E94" s="27" t="s">
        <v>23</v>
      </c>
      <c r="F94" s="78" t="s">
        <v>606</v>
      </c>
      <c r="G94" s="28">
        <v>2</v>
      </c>
      <c r="H94" s="28">
        <v>4</v>
      </c>
      <c r="I94" s="28">
        <f t="shared" si="7"/>
        <v>8</v>
      </c>
      <c r="J94" s="28" t="str">
        <f t="shared" si="8"/>
        <v>BAJO</v>
      </c>
      <c r="K94" s="24" t="str">
        <f t="shared" si="6"/>
        <v>El nivel de riesgo es bajo y no se requieren controles adicionales</v>
      </c>
      <c r="L94" s="81">
        <f t="shared" si="9"/>
        <v>0.1</v>
      </c>
      <c r="M94" s="37"/>
      <c r="N94" s="27" t="s">
        <v>1554</v>
      </c>
      <c r="O94" s="27" t="s">
        <v>1574</v>
      </c>
    </row>
    <row r="95" spans="1:15" ht="85.5" x14ac:dyDescent="0.2">
      <c r="A95" s="33">
        <v>88</v>
      </c>
      <c r="B95" s="34" t="s">
        <v>507</v>
      </c>
      <c r="C95" s="27" t="s">
        <v>156</v>
      </c>
      <c r="D95" s="77" t="s">
        <v>561</v>
      </c>
      <c r="E95" s="27" t="s">
        <v>23</v>
      </c>
      <c r="F95" s="78" t="s">
        <v>608</v>
      </c>
      <c r="G95" s="28">
        <v>3</v>
      </c>
      <c r="H95" s="28">
        <v>5</v>
      </c>
      <c r="I95" s="28">
        <f t="shared" si="7"/>
        <v>15</v>
      </c>
      <c r="J95" s="28" t="str">
        <f t="shared" si="8"/>
        <v>MEDIO</v>
      </c>
      <c r="K95" s="26" t="s">
        <v>468</v>
      </c>
      <c r="L95" s="81">
        <f t="shared" si="9"/>
        <v>3</v>
      </c>
      <c r="M95" s="37"/>
      <c r="N95" s="27" t="s">
        <v>1556</v>
      </c>
      <c r="O95" s="27" t="s">
        <v>1575</v>
      </c>
    </row>
    <row r="96" spans="1:15" ht="156.75" x14ac:dyDescent="0.2">
      <c r="A96" s="33">
        <v>89</v>
      </c>
      <c r="B96" s="34" t="s">
        <v>507</v>
      </c>
      <c r="C96" s="27" t="s">
        <v>157</v>
      </c>
      <c r="D96" s="77" t="s">
        <v>532</v>
      </c>
      <c r="E96" s="27" t="s">
        <v>23</v>
      </c>
      <c r="F96" s="78" t="s">
        <v>608</v>
      </c>
      <c r="G96" s="28">
        <v>3</v>
      </c>
      <c r="H96" s="28">
        <v>5</v>
      </c>
      <c r="I96" s="28">
        <f t="shared" si="7"/>
        <v>15</v>
      </c>
      <c r="J96" s="28" t="str">
        <f t="shared" si="8"/>
        <v>MEDIO</v>
      </c>
      <c r="K96" s="26" t="s">
        <v>470</v>
      </c>
      <c r="L96" s="81">
        <f t="shared" si="9"/>
        <v>3</v>
      </c>
      <c r="M96" s="37"/>
      <c r="N96" s="27" t="s">
        <v>1556</v>
      </c>
      <c r="O96" s="27" t="s">
        <v>1575</v>
      </c>
    </row>
    <row r="97" spans="1:15" ht="142.5" x14ac:dyDescent="0.2">
      <c r="A97" s="33">
        <v>90</v>
      </c>
      <c r="B97" s="34" t="s">
        <v>507</v>
      </c>
      <c r="C97" s="27" t="s">
        <v>609</v>
      </c>
      <c r="D97" s="77" t="s">
        <v>583</v>
      </c>
      <c r="E97" s="27" t="s">
        <v>23</v>
      </c>
      <c r="F97" s="78" t="s">
        <v>608</v>
      </c>
      <c r="G97" s="28">
        <v>3</v>
      </c>
      <c r="H97" s="28">
        <v>5</v>
      </c>
      <c r="I97" s="28">
        <f t="shared" si="7"/>
        <v>15</v>
      </c>
      <c r="J97" s="28" t="str">
        <f t="shared" si="8"/>
        <v>MEDIO</v>
      </c>
      <c r="K97" s="26" t="s">
        <v>469</v>
      </c>
      <c r="L97" s="81">
        <f t="shared" si="9"/>
        <v>3</v>
      </c>
      <c r="M97" s="37"/>
      <c r="N97" s="27" t="s">
        <v>1556</v>
      </c>
      <c r="O97" s="27" t="s">
        <v>1575</v>
      </c>
    </row>
    <row r="98" spans="1:15" ht="114" customHeight="1" x14ac:dyDescent="0.2">
      <c r="A98" s="33">
        <v>91</v>
      </c>
      <c r="B98" s="34" t="s">
        <v>507</v>
      </c>
      <c r="C98" s="27" t="s">
        <v>158</v>
      </c>
      <c r="D98" s="77" t="s">
        <v>954</v>
      </c>
      <c r="E98" s="27" t="s">
        <v>23</v>
      </c>
      <c r="F98" s="78" t="s">
        <v>610</v>
      </c>
      <c r="G98" s="28">
        <v>3</v>
      </c>
      <c r="H98" s="28">
        <v>5</v>
      </c>
      <c r="I98" s="28">
        <f t="shared" si="7"/>
        <v>15</v>
      </c>
      <c r="J98" s="28" t="str">
        <f t="shared" si="8"/>
        <v>MEDIO</v>
      </c>
      <c r="K98" s="26" t="s">
        <v>468</v>
      </c>
      <c r="L98" s="81">
        <f t="shared" si="9"/>
        <v>3</v>
      </c>
      <c r="M98" s="37"/>
      <c r="N98" s="27" t="s">
        <v>1556</v>
      </c>
      <c r="O98" s="27" t="s">
        <v>1575</v>
      </c>
    </row>
    <row r="99" spans="1:15" ht="147" customHeight="1" x14ac:dyDescent="0.2">
      <c r="A99" s="33">
        <v>92</v>
      </c>
      <c r="B99" s="34" t="s">
        <v>507</v>
      </c>
      <c r="C99" s="27" t="s">
        <v>109</v>
      </c>
      <c r="D99" s="77" t="s">
        <v>532</v>
      </c>
      <c r="E99" s="27" t="s">
        <v>23</v>
      </c>
      <c r="F99" s="78" t="s">
        <v>610</v>
      </c>
      <c r="G99" s="28">
        <v>3</v>
      </c>
      <c r="H99" s="28">
        <v>5</v>
      </c>
      <c r="I99" s="28">
        <f t="shared" si="7"/>
        <v>15</v>
      </c>
      <c r="J99" s="28" t="str">
        <f t="shared" si="8"/>
        <v>MEDIO</v>
      </c>
      <c r="K99" s="26" t="s">
        <v>470</v>
      </c>
      <c r="L99" s="81">
        <f t="shared" si="9"/>
        <v>3</v>
      </c>
      <c r="M99" s="37"/>
      <c r="N99" s="27" t="s">
        <v>1556</v>
      </c>
      <c r="O99" s="27" t="s">
        <v>1575</v>
      </c>
    </row>
    <row r="100" spans="1:15" ht="186.75" customHeight="1" x14ac:dyDescent="0.2">
      <c r="A100" s="33">
        <v>93</v>
      </c>
      <c r="B100" s="34" t="s">
        <v>507</v>
      </c>
      <c r="C100" s="27" t="s">
        <v>611</v>
      </c>
      <c r="D100" s="77" t="s">
        <v>583</v>
      </c>
      <c r="E100" s="27" t="s">
        <v>23</v>
      </c>
      <c r="F100" s="78" t="s">
        <v>610</v>
      </c>
      <c r="G100" s="28">
        <v>3</v>
      </c>
      <c r="H100" s="28">
        <v>5</v>
      </c>
      <c r="I100" s="28">
        <f t="shared" si="7"/>
        <v>15</v>
      </c>
      <c r="J100" s="28" t="str">
        <f t="shared" si="8"/>
        <v>MEDIO</v>
      </c>
      <c r="K100" s="26" t="s">
        <v>469</v>
      </c>
      <c r="L100" s="81">
        <f t="shared" si="9"/>
        <v>3</v>
      </c>
      <c r="M100" s="37"/>
      <c r="N100" s="27" t="s">
        <v>1556</v>
      </c>
      <c r="O100" s="27" t="s">
        <v>1575</v>
      </c>
    </row>
    <row r="101" spans="1:15" ht="132.75" customHeight="1" x14ac:dyDescent="0.2">
      <c r="A101" s="33">
        <v>94</v>
      </c>
      <c r="B101" s="34" t="s">
        <v>507</v>
      </c>
      <c r="C101" s="27" t="s">
        <v>119</v>
      </c>
      <c r="D101" s="77" t="s">
        <v>1072</v>
      </c>
      <c r="E101" s="27" t="s">
        <v>23</v>
      </c>
      <c r="F101" s="78" t="s">
        <v>612</v>
      </c>
      <c r="G101" s="28">
        <v>3</v>
      </c>
      <c r="H101" s="28">
        <v>4</v>
      </c>
      <c r="I101" s="28">
        <f t="shared" si="7"/>
        <v>12</v>
      </c>
      <c r="J101" s="28" t="str">
        <f t="shared" si="8"/>
        <v>MEDIO</v>
      </c>
      <c r="K101" s="26" t="s">
        <v>468</v>
      </c>
      <c r="L101" s="81">
        <f t="shared" si="9"/>
        <v>3</v>
      </c>
      <c r="M101" s="37"/>
      <c r="N101" s="27" t="s">
        <v>1576</v>
      </c>
      <c r="O101" s="27" t="s">
        <v>1572</v>
      </c>
    </row>
    <row r="102" spans="1:15" ht="195" customHeight="1" x14ac:dyDescent="0.2">
      <c r="A102" s="33">
        <v>95</v>
      </c>
      <c r="B102" s="34" t="s">
        <v>507</v>
      </c>
      <c r="C102" s="27" t="s">
        <v>110</v>
      </c>
      <c r="D102" s="77" t="s">
        <v>532</v>
      </c>
      <c r="E102" s="27" t="s">
        <v>23</v>
      </c>
      <c r="F102" s="78" t="s">
        <v>612</v>
      </c>
      <c r="G102" s="28">
        <v>3</v>
      </c>
      <c r="H102" s="28">
        <v>4</v>
      </c>
      <c r="I102" s="28">
        <f t="shared" si="7"/>
        <v>12</v>
      </c>
      <c r="J102" s="28" t="str">
        <f t="shared" si="8"/>
        <v>MEDIO</v>
      </c>
      <c r="K102" s="26" t="s">
        <v>470</v>
      </c>
      <c r="L102" s="81">
        <f t="shared" si="9"/>
        <v>3</v>
      </c>
      <c r="M102" s="37"/>
      <c r="N102" s="27" t="s">
        <v>1576</v>
      </c>
      <c r="O102" s="27" t="s">
        <v>1572</v>
      </c>
    </row>
    <row r="103" spans="1:15" ht="163.5" customHeight="1" x14ac:dyDescent="0.2">
      <c r="A103" s="33">
        <v>96</v>
      </c>
      <c r="B103" s="34" t="s">
        <v>507</v>
      </c>
      <c r="C103" s="27" t="s">
        <v>613</v>
      </c>
      <c r="D103" s="77" t="s">
        <v>583</v>
      </c>
      <c r="E103" s="27" t="s">
        <v>23</v>
      </c>
      <c r="F103" s="78" t="s">
        <v>612</v>
      </c>
      <c r="G103" s="28">
        <v>3</v>
      </c>
      <c r="H103" s="28">
        <v>4</v>
      </c>
      <c r="I103" s="28">
        <f t="shared" si="7"/>
        <v>12</v>
      </c>
      <c r="J103" s="28" t="str">
        <f t="shared" si="8"/>
        <v>MEDIO</v>
      </c>
      <c r="K103" s="26" t="s">
        <v>469</v>
      </c>
      <c r="L103" s="81">
        <f t="shared" si="9"/>
        <v>3</v>
      </c>
      <c r="M103" s="37"/>
      <c r="N103" s="27" t="s">
        <v>1576</v>
      </c>
      <c r="O103" s="27" t="s">
        <v>1572</v>
      </c>
    </row>
    <row r="104" spans="1:15" ht="153.75" customHeight="1" x14ac:dyDescent="0.2">
      <c r="A104" s="33">
        <v>97</v>
      </c>
      <c r="B104" s="34" t="s">
        <v>507</v>
      </c>
      <c r="C104" s="27" t="s">
        <v>120</v>
      </c>
      <c r="D104" s="77" t="s">
        <v>1072</v>
      </c>
      <c r="E104" s="27" t="s">
        <v>23</v>
      </c>
      <c r="F104" s="78" t="s">
        <v>614</v>
      </c>
      <c r="G104" s="28">
        <v>3</v>
      </c>
      <c r="H104" s="28">
        <v>4</v>
      </c>
      <c r="I104" s="28">
        <f t="shared" si="7"/>
        <v>12</v>
      </c>
      <c r="J104" s="28" t="str">
        <f t="shared" si="8"/>
        <v>MEDIO</v>
      </c>
      <c r="K104" s="26" t="s">
        <v>468</v>
      </c>
      <c r="L104" s="81">
        <f t="shared" si="9"/>
        <v>3</v>
      </c>
      <c r="M104" s="37"/>
      <c r="N104" s="27" t="s">
        <v>1576</v>
      </c>
      <c r="O104" s="27" t="s">
        <v>1577</v>
      </c>
    </row>
    <row r="105" spans="1:15" ht="205.5" customHeight="1" x14ac:dyDescent="0.2">
      <c r="A105" s="33">
        <v>98</v>
      </c>
      <c r="B105" s="34" t="s">
        <v>507</v>
      </c>
      <c r="C105" s="27" t="s">
        <v>111</v>
      </c>
      <c r="D105" s="77" t="s">
        <v>532</v>
      </c>
      <c r="E105" s="27" t="s">
        <v>23</v>
      </c>
      <c r="F105" s="78" t="s">
        <v>614</v>
      </c>
      <c r="G105" s="28">
        <v>3</v>
      </c>
      <c r="H105" s="28">
        <v>4</v>
      </c>
      <c r="I105" s="28">
        <f t="shared" si="7"/>
        <v>12</v>
      </c>
      <c r="J105" s="28" t="str">
        <f t="shared" si="8"/>
        <v>MEDIO</v>
      </c>
      <c r="K105" s="26" t="s">
        <v>470</v>
      </c>
      <c r="L105" s="81">
        <f t="shared" si="9"/>
        <v>3</v>
      </c>
      <c r="M105" s="37"/>
      <c r="N105" s="27" t="s">
        <v>1576</v>
      </c>
      <c r="O105" s="27" t="s">
        <v>1577</v>
      </c>
    </row>
    <row r="106" spans="1:15" ht="144" customHeight="1" x14ac:dyDescent="0.2">
      <c r="A106" s="33">
        <v>99</v>
      </c>
      <c r="B106" s="34" t="s">
        <v>507</v>
      </c>
      <c r="C106" s="27" t="s">
        <v>615</v>
      </c>
      <c r="D106" s="77" t="s">
        <v>583</v>
      </c>
      <c r="E106" s="27" t="s">
        <v>23</v>
      </c>
      <c r="F106" s="78" t="s">
        <v>614</v>
      </c>
      <c r="G106" s="28">
        <v>3</v>
      </c>
      <c r="H106" s="28">
        <v>4</v>
      </c>
      <c r="I106" s="28">
        <f t="shared" si="7"/>
        <v>12</v>
      </c>
      <c r="J106" s="28" t="str">
        <f t="shared" si="8"/>
        <v>MEDIO</v>
      </c>
      <c r="K106" s="26" t="s">
        <v>469</v>
      </c>
      <c r="L106" s="81">
        <f t="shared" si="9"/>
        <v>3</v>
      </c>
      <c r="M106" s="37"/>
      <c r="N106" s="27" t="s">
        <v>1576</v>
      </c>
      <c r="O106" s="27" t="s">
        <v>1577</v>
      </c>
    </row>
    <row r="107" spans="1:15" ht="123.75" customHeight="1" x14ac:dyDescent="0.2">
      <c r="A107" s="33">
        <v>100</v>
      </c>
      <c r="B107" s="34" t="s">
        <v>507</v>
      </c>
      <c r="C107" s="27" t="s">
        <v>159</v>
      </c>
      <c r="D107" s="77" t="s">
        <v>1072</v>
      </c>
      <c r="E107" s="27" t="s">
        <v>23</v>
      </c>
      <c r="F107" s="78" t="s">
        <v>616</v>
      </c>
      <c r="G107" s="28">
        <v>2</v>
      </c>
      <c r="H107" s="28">
        <v>5</v>
      </c>
      <c r="I107" s="28">
        <f t="shared" si="7"/>
        <v>10</v>
      </c>
      <c r="J107" s="28" t="str">
        <f t="shared" si="8"/>
        <v>BAJO</v>
      </c>
      <c r="K107" s="24" t="str">
        <f t="shared" si="6"/>
        <v>El nivel de riesgo es bajo y no se requieren controles adicionales</v>
      </c>
      <c r="L107" s="81">
        <f t="shared" si="9"/>
        <v>0.1</v>
      </c>
      <c r="M107" s="37"/>
      <c r="N107" s="27" t="s">
        <v>1556</v>
      </c>
      <c r="O107" s="27" t="s">
        <v>1578</v>
      </c>
    </row>
    <row r="108" spans="1:15" ht="109.5" customHeight="1" x14ac:dyDescent="0.2">
      <c r="A108" s="33">
        <v>101</v>
      </c>
      <c r="B108" s="34" t="s">
        <v>507</v>
      </c>
      <c r="C108" s="27" t="s">
        <v>160</v>
      </c>
      <c r="D108" s="77" t="s">
        <v>532</v>
      </c>
      <c r="E108" s="27" t="s">
        <v>23</v>
      </c>
      <c r="F108" s="78" t="s">
        <v>616</v>
      </c>
      <c r="G108" s="28">
        <v>2</v>
      </c>
      <c r="H108" s="28">
        <v>5</v>
      </c>
      <c r="I108" s="28">
        <f t="shared" si="7"/>
        <v>10</v>
      </c>
      <c r="J108" s="28" t="str">
        <f t="shared" si="8"/>
        <v>BAJO</v>
      </c>
      <c r="K108" s="24" t="str">
        <f t="shared" si="6"/>
        <v>El nivel de riesgo es bajo y no se requieren controles adicionales</v>
      </c>
      <c r="L108" s="81">
        <f t="shared" si="9"/>
        <v>0.1</v>
      </c>
      <c r="M108" s="37"/>
      <c r="N108" s="27" t="s">
        <v>1556</v>
      </c>
      <c r="O108" s="27" t="s">
        <v>1578</v>
      </c>
    </row>
    <row r="109" spans="1:15" ht="122.25" customHeight="1" x14ac:dyDescent="0.2">
      <c r="A109" s="33">
        <v>102</v>
      </c>
      <c r="B109" s="34" t="s">
        <v>507</v>
      </c>
      <c r="C109" s="27" t="s">
        <v>617</v>
      </c>
      <c r="D109" s="77" t="s">
        <v>583</v>
      </c>
      <c r="E109" s="27" t="s">
        <v>23</v>
      </c>
      <c r="F109" s="78" t="s">
        <v>616</v>
      </c>
      <c r="G109" s="28">
        <v>2</v>
      </c>
      <c r="H109" s="28">
        <v>5</v>
      </c>
      <c r="I109" s="28">
        <f t="shared" si="7"/>
        <v>10</v>
      </c>
      <c r="J109" s="28" t="str">
        <f t="shared" si="8"/>
        <v>BAJO</v>
      </c>
      <c r="K109" s="24" t="str">
        <f>IF(J109="BAJO","El nivel de riesgo es bajo y no se requieren controles adicionales","Favor establezca acá controles adicionales requeridos")</f>
        <v>El nivel de riesgo es bajo y no se requieren controles adicionales</v>
      </c>
      <c r="L109" s="81">
        <f t="shared" si="9"/>
        <v>0.1</v>
      </c>
      <c r="M109" s="37"/>
      <c r="N109" s="27" t="s">
        <v>1556</v>
      </c>
      <c r="O109" s="27" t="s">
        <v>1578</v>
      </c>
    </row>
    <row r="110" spans="1:15" x14ac:dyDescent="0.2">
      <c r="L110" s="23">
        <f>SUM(L8:L109)</f>
        <v>131.99999999999986</v>
      </c>
      <c r="N110" s="172"/>
      <c r="O110" s="172"/>
    </row>
    <row r="111" spans="1:15" x14ac:dyDescent="0.2">
      <c r="N111" s="172"/>
      <c r="O111" s="172"/>
    </row>
    <row r="112" spans="1:15" x14ac:dyDescent="0.2">
      <c r="N112" s="172"/>
      <c r="O112" s="172"/>
    </row>
    <row r="113" spans="14:15" x14ac:dyDescent="0.2">
      <c r="N113" s="57"/>
      <c r="O113" s="57"/>
    </row>
    <row r="114" spans="14:15" x14ac:dyDescent="0.2">
      <c r="N114" s="57"/>
      <c r="O114" s="57"/>
    </row>
    <row r="115" spans="14:15" x14ac:dyDescent="0.2">
      <c r="N115" s="57"/>
      <c r="O115" s="57"/>
    </row>
    <row r="116" spans="14:15" x14ac:dyDescent="0.2">
      <c r="N116" s="57"/>
      <c r="O116" s="57"/>
    </row>
    <row r="117" spans="14:15" x14ac:dyDescent="0.2">
      <c r="N117" s="57"/>
      <c r="O117" s="57"/>
    </row>
    <row r="118" spans="14:15" x14ac:dyDescent="0.2">
      <c r="N118" s="57"/>
      <c r="O118" s="57"/>
    </row>
    <row r="119" spans="14:15" x14ac:dyDescent="0.2">
      <c r="N119" s="57"/>
      <c r="O119" s="57"/>
    </row>
    <row r="120" spans="14:15" x14ac:dyDescent="0.2">
      <c r="N120" s="57"/>
      <c r="O120" s="57"/>
    </row>
    <row r="121" spans="14:15" x14ac:dyDescent="0.2">
      <c r="N121" s="57"/>
      <c r="O121" s="57"/>
    </row>
    <row r="122" spans="14:15" x14ac:dyDescent="0.2">
      <c r="N122" s="57"/>
      <c r="O122" s="57"/>
    </row>
    <row r="123" spans="14:15" x14ac:dyDescent="0.2">
      <c r="N123" s="57"/>
      <c r="O123" s="57"/>
    </row>
  </sheetData>
  <autoFilter ref="B7:N106"/>
  <dataConsolidate/>
  <mergeCells count="11">
    <mergeCell ref="B5:C5"/>
    <mergeCell ref="D5:E5"/>
    <mergeCell ref="G5:H5"/>
    <mergeCell ref="J5:L5"/>
    <mergeCell ref="B1:J1"/>
    <mergeCell ref="K1:L4"/>
    <mergeCell ref="B2:J2"/>
    <mergeCell ref="B3:C3"/>
    <mergeCell ref="D3:I3"/>
    <mergeCell ref="B4:C4"/>
    <mergeCell ref="D4:I4"/>
  </mergeCells>
  <conditionalFormatting sqref="J8:J18 J20 J23:J35 J38:J109">
    <cfRule type="cellIs" dxfId="506" priority="13" stopIfTrue="1" operator="equal">
      <formula>"ALTO"</formula>
    </cfRule>
    <cfRule type="cellIs" dxfId="505" priority="14" stopIfTrue="1" operator="equal">
      <formula>"MEDIO"</formula>
    </cfRule>
    <cfRule type="cellIs" dxfId="504" priority="15" stopIfTrue="1" operator="equal">
      <formula>"BAJO"</formula>
    </cfRule>
  </conditionalFormatting>
  <conditionalFormatting sqref="J19">
    <cfRule type="cellIs" dxfId="503" priority="10" stopIfTrue="1" operator="equal">
      <formula>"ALTO"</formula>
    </cfRule>
    <cfRule type="cellIs" dxfId="502" priority="11" stopIfTrue="1" operator="equal">
      <formula>"MEDIO"</formula>
    </cfRule>
    <cfRule type="cellIs" dxfId="501" priority="12" stopIfTrue="1" operator="equal">
      <formula>"BAJO"</formula>
    </cfRule>
  </conditionalFormatting>
  <conditionalFormatting sqref="J21:J22">
    <cfRule type="cellIs" dxfId="500" priority="7" stopIfTrue="1" operator="equal">
      <formula>"ALTO"</formula>
    </cfRule>
    <cfRule type="cellIs" dxfId="499" priority="8" stopIfTrue="1" operator="equal">
      <formula>"MEDIO"</formula>
    </cfRule>
    <cfRule type="cellIs" dxfId="498" priority="9" stopIfTrue="1" operator="equal">
      <formula>"BAJO"</formula>
    </cfRule>
  </conditionalFormatting>
  <conditionalFormatting sqref="J36">
    <cfRule type="cellIs" dxfId="497" priority="4" stopIfTrue="1" operator="equal">
      <formula>"ALTO"</formula>
    </cfRule>
    <cfRule type="cellIs" dxfId="496" priority="5" stopIfTrue="1" operator="equal">
      <formula>"MEDIO"</formula>
    </cfRule>
    <cfRule type="cellIs" dxfId="495" priority="6" stopIfTrue="1" operator="equal">
      <formula>"BAJO"</formula>
    </cfRule>
  </conditionalFormatting>
  <conditionalFormatting sqref="J37">
    <cfRule type="cellIs" dxfId="494" priority="1" stopIfTrue="1" operator="equal">
      <formula>"ALTO"</formula>
    </cfRule>
    <cfRule type="cellIs" dxfId="493" priority="2" stopIfTrue="1" operator="equal">
      <formula>"MEDIO"</formula>
    </cfRule>
    <cfRule type="cellIs" dxfId="492" priority="3" stopIfTrue="1" operator="equal">
      <formula>"BAJO"</formula>
    </cfRule>
  </conditionalFormatting>
  <pageMargins left="0.70866141732283472" right="0.70866141732283472" top="0.74803149606299213" bottom="0.74803149606299213" header="0.31496062992125984" footer="0.31496062992125984"/>
  <pageSetup paperSize="14" scale="23" fitToHeight="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9"/>
  <sheetViews>
    <sheetView topLeftCell="G1" zoomScale="77" zoomScaleNormal="77" workbookViewId="0">
      <selection activeCell="G5" sqref="G5:H5"/>
    </sheetView>
  </sheetViews>
  <sheetFormatPr baseColWidth="10" defaultColWidth="19.5703125" defaultRowHeight="87" customHeight="1" x14ac:dyDescent="0.2"/>
  <cols>
    <col min="1" max="1" width="9.140625" style="37" customWidth="1"/>
    <col min="2" max="2" width="27.5703125" style="37" customWidth="1"/>
    <col min="3" max="3" width="50.7109375" style="37" customWidth="1"/>
    <col min="4" max="4" width="26.5703125" style="37" customWidth="1"/>
    <col min="5" max="5" width="34" style="99" customWidth="1"/>
    <col min="6" max="6" width="79.5703125" style="37" customWidth="1"/>
    <col min="7" max="8" width="19.5703125" style="74"/>
    <col min="9" max="9" width="19.5703125" style="100"/>
    <col min="10" max="10" width="19.5703125" style="37"/>
    <col min="11" max="11" width="59.85546875" style="37" customWidth="1"/>
    <col min="12" max="12" width="8.42578125" style="37" customWidth="1"/>
    <col min="13" max="13" width="3.42578125" style="37" customWidth="1"/>
    <col min="14" max="14" width="61.7109375" style="37" customWidth="1"/>
    <col min="15" max="15" width="60.28515625" style="37" customWidth="1"/>
    <col min="16" max="16384" width="19.5703125" style="37"/>
  </cols>
  <sheetData>
    <row r="1" spans="1:15" ht="15.75" thickBot="1" x14ac:dyDescent="0.25">
      <c r="B1" s="225" t="s">
        <v>10</v>
      </c>
      <c r="C1" s="226"/>
      <c r="D1" s="226"/>
      <c r="E1" s="226"/>
      <c r="F1" s="226"/>
      <c r="G1" s="226"/>
      <c r="H1" s="226"/>
      <c r="I1" s="226"/>
      <c r="J1" s="226"/>
      <c r="K1" s="212"/>
      <c r="L1" s="212"/>
    </row>
    <row r="2" spans="1:15" ht="15.75" thickTop="1" x14ac:dyDescent="0.2">
      <c r="B2" s="213" t="s">
        <v>220</v>
      </c>
      <c r="C2" s="214"/>
      <c r="D2" s="214"/>
      <c r="E2" s="214"/>
      <c r="F2" s="214"/>
      <c r="G2" s="214"/>
      <c r="H2" s="214"/>
      <c r="I2" s="214"/>
      <c r="J2" s="214"/>
      <c r="K2" s="212"/>
      <c r="L2" s="212"/>
    </row>
    <row r="3" spans="1:15" ht="15" x14ac:dyDescent="0.2">
      <c r="B3" s="227" t="s">
        <v>11</v>
      </c>
      <c r="C3" s="228"/>
      <c r="D3" s="229" t="s">
        <v>12</v>
      </c>
      <c r="E3" s="230"/>
      <c r="F3" s="230"/>
      <c r="G3" s="230"/>
      <c r="H3" s="230"/>
      <c r="I3" s="231"/>
      <c r="J3" s="89" t="s">
        <v>208</v>
      </c>
      <c r="K3" s="212"/>
      <c r="L3" s="212"/>
    </row>
    <row r="4" spans="1:15" ht="15" thickBot="1" x14ac:dyDescent="0.25">
      <c r="B4" s="232" t="s">
        <v>209</v>
      </c>
      <c r="C4" s="233"/>
      <c r="D4" s="234" t="s">
        <v>221</v>
      </c>
      <c r="E4" s="235"/>
      <c r="F4" s="235"/>
      <c r="G4" s="235"/>
      <c r="H4" s="235"/>
      <c r="I4" s="236"/>
      <c r="J4" s="90" t="s">
        <v>959</v>
      </c>
      <c r="K4" s="212"/>
      <c r="L4" s="212"/>
    </row>
    <row r="5" spans="1:15" ht="87" customHeight="1" thickTop="1" x14ac:dyDescent="0.2">
      <c r="B5" s="219" t="s">
        <v>13</v>
      </c>
      <c r="C5" s="220"/>
      <c r="D5" s="221" t="s">
        <v>14</v>
      </c>
      <c r="E5" s="222"/>
      <c r="F5" s="91" t="s">
        <v>15</v>
      </c>
      <c r="G5" s="223" t="s">
        <v>235</v>
      </c>
      <c r="H5" s="223"/>
      <c r="I5" s="93" t="s">
        <v>16</v>
      </c>
      <c r="J5" s="224" t="s">
        <v>294</v>
      </c>
      <c r="K5" s="224"/>
      <c r="L5" s="224"/>
      <c r="N5" s="50" t="s">
        <v>958</v>
      </c>
      <c r="O5" s="51">
        <v>44439</v>
      </c>
    </row>
    <row r="6" spans="1:15" ht="9.75" customHeight="1" x14ac:dyDescent="0.2">
      <c r="B6" s="91"/>
      <c r="C6" s="94"/>
      <c r="D6" s="95"/>
      <c r="E6" s="96"/>
      <c r="F6" s="91"/>
      <c r="G6" s="28"/>
      <c r="H6" s="28"/>
      <c r="I6" s="93"/>
      <c r="J6" s="97"/>
      <c r="K6" s="97"/>
      <c r="L6" s="97"/>
      <c r="N6" s="23"/>
      <c r="O6" s="23"/>
    </row>
    <row r="7" spans="1:15" ht="87" customHeight="1" x14ac:dyDescent="0.2">
      <c r="B7" s="98" t="s">
        <v>6</v>
      </c>
      <c r="C7" s="98" t="s">
        <v>8</v>
      </c>
      <c r="D7" s="98" t="s">
        <v>9</v>
      </c>
      <c r="E7" s="98" t="s">
        <v>24</v>
      </c>
      <c r="F7" s="98" t="s">
        <v>5</v>
      </c>
      <c r="G7" s="98" t="s">
        <v>0</v>
      </c>
      <c r="H7" s="98" t="s">
        <v>1</v>
      </c>
      <c r="I7" s="98" t="s">
        <v>2</v>
      </c>
      <c r="J7" s="98" t="s">
        <v>3</v>
      </c>
      <c r="K7" s="98" t="s">
        <v>4</v>
      </c>
      <c r="L7" s="98" t="s">
        <v>222</v>
      </c>
      <c r="N7" s="52" t="s">
        <v>466</v>
      </c>
      <c r="O7" s="53" t="s">
        <v>467</v>
      </c>
    </row>
    <row r="8" spans="1:15" ht="124.5" customHeight="1" x14ac:dyDescent="0.2">
      <c r="A8" s="87">
        <v>1</v>
      </c>
      <c r="B8" s="28" t="s">
        <v>288</v>
      </c>
      <c r="C8" s="27" t="s">
        <v>83</v>
      </c>
      <c r="D8" s="27" t="s">
        <v>62</v>
      </c>
      <c r="E8" s="27" t="s">
        <v>19</v>
      </c>
      <c r="F8" s="27" t="s">
        <v>619</v>
      </c>
      <c r="G8" s="28">
        <v>1</v>
      </c>
      <c r="H8" s="28">
        <v>4</v>
      </c>
      <c r="I8" s="28">
        <f t="shared" ref="I8:I69" si="0">G8*H8</f>
        <v>4</v>
      </c>
      <c r="J8" s="28" t="str">
        <f t="shared" ref="J8:J69" si="1">IF(I8&lt;12,"BAJO",IF(I8&gt;19,"ALTO","MEDIO"))</f>
        <v>BAJO</v>
      </c>
      <c r="K8" s="24" t="str">
        <f t="shared" ref="K8:K22" si="2">IF(J8="BAJO","El nivel de riesgo bajo no requiere controles adicionales","Favor establezca acá controles adicionales requeridos")</f>
        <v>El nivel de riesgo bajo no requiere controles adicionales</v>
      </c>
      <c r="L8" s="28">
        <f t="shared" ref="L8:L69" si="3">IF(J8="BAJO",0.1,IF(J8="MEDIO",3,5))</f>
        <v>0.1</v>
      </c>
      <c r="M8" s="84"/>
      <c r="N8" s="27" t="s">
        <v>1612</v>
      </c>
      <c r="O8" s="35" t="s">
        <v>1613</v>
      </c>
    </row>
    <row r="9" spans="1:15" ht="135.75" customHeight="1" x14ac:dyDescent="0.2">
      <c r="A9" s="87">
        <v>2</v>
      </c>
      <c r="B9" s="28" t="s">
        <v>288</v>
      </c>
      <c r="C9" s="27" t="s">
        <v>65</v>
      </c>
      <c r="D9" s="27" t="s">
        <v>70</v>
      </c>
      <c r="E9" s="27" t="s">
        <v>19</v>
      </c>
      <c r="F9" s="27" t="s">
        <v>619</v>
      </c>
      <c r="G9" s="28">
        <v>1</v>
      </c>
      <c r="H9" s="28">
        <v>4</v>
      </c>
      <c r="I9" s="28">
        <f t="shared" si="0"/>
        <v>4</v>
      </c>
      <c r="J9" s="28" t="str">
        <f t="shared" si="1"/>
        <v>BAJO</v>
      </c>
      <c r="K9" s="24" t="str">
        <f t="shared" si="2"/>
        <v>El nivel de riesgo bajo no requiere controles adicionales</v>
      </c>
      <c r="L9" s="28">
        <f t="shared" si="3"/>
        <v>0.1</v>
      </c>
      <c r="M9" s="84"/>
      <c r="N9" s="27" t="s">
        <v>1612</v>
      </c>
      <c r="O9" s="35" t="s">
        <v>1613</v>
      </c>
    </row>
    <row r="10" spans="1:15" ht="133.5" customHeight="1" x14ac:dyDescent="0.2">
      <c r="A10" s="87">
        <v>3</v>
      </c>
      <c r="B10" s="28" t="s">
        <v>288</v>
      </c>
      <c r="C10" s="27" t="s">
        <v>618</v>
      </c>
      <c r="D10" s="27" t="s">
        <v>537</v>
      </c>
      <c r="E10" s="27" t="s">
        <v>19</v>
      </c>
      <c r="F10" s="27" t="s">
        <v>619</v>
      </c>
      <c r="G10" s="28">
        <v>1</v>
      </c>
      <c r="H10" s="28">
        <v>4</v>
      </c>
      <c r="I10" s="28">
        <f t="shared" si="0"/>
        <v>4</v>
      </c>
      <c r="J10" s="28" t="s">
        <v>620</v>
      </c>
      <c r="K10" s="24" t="str">
        <f>IF(J10="BAJO","El nivel de riesgo bajo no requiere controles adicionales","Favor establezca acá controles adicionales requeridos")</f>
        <v>El nivel de riesgo bajo no requiere controles adicionales</v>
      </c>
      <c r="L10" s="156">
        <f t="shared" si="3"/>
        <v>0.1</v>
      </c>
      <c r="M10" s="84"/>
      <c r="N10" s="27" t="s">
        <v>1614</v>
      </c>
      <c r="O10" s="35" t="s">
        <v>1613</v>
      </c>
    </row>
    <row r="11" spans="1:15" ht="87" customHeight="1" x14ac:dyDescent="0.2">
      <c r="A11" s="87">
        <v>4</v>
      </c>
      <c r="B11" s="28" t="s">
        <v>289</v>
      </c>
      <c r="C11" s="27" t="s">
        <v>621</v>
      </c>
      <c r="D11" s="27" t="s">
        <v>62</v>
      </c>
      <c r="E11" s="27" t="s">
        <v>19</v>
      </c>
      <c r="F11" s="27" t="s">
        <v>622</v>
      </c>
      <c r="G11" s="28">
        <v>3</v>
      </c>
      <c r="H11" s="28">
        <v>2</v>
      </c>
      <c r="I11" s="28">
        <f t="shared" si="0"/>
        <v>6</v>
      </c>
      <c r="J11" s="28" t="str">
        <f t="shared" si="1"/>
        <v>BAJO</v>
      </c>
      <c r="K11" s="24" t="str">
        <f t="shared" si="2"/>
        <v>El nivel de riesgo bajo no requiere controles adicionales</v>
      </c>
      <c r="L11" s="28">
        <f t="shared" si="3"/>
        <v>0.1</v>
      </c>
      <c r="M11" s="84"/>
      <c r="N11" s="27" t="s">
        <v>1612</v>
      </c>
      <c r="O11" s="35" t="s">
        <v>1613</v>
      </c>
    </row>
    <row r="12" spans="1:15" ht="87" customHeight="1" x14ac:dyDescent="0.2">
      <c r="A12" s="87">
        <v>5</v>
      </c>
      <c r="B12" s="28" t="s">
        <v>289</v>
      </c>
      <c r="C12" s="27" t="s">
        <v>66</v>
      </c>
      <c r="D12" s="27" t="s">
        <v>70</v>
      </c>
      <c r="E12" s="27" t="s">
        <v>19</v>
      </c>
      <c r="F12" s="27" t="s">
        <v>623</v>
      </c>
      <c r="G12" s="28">
        <v>3</v>
      </c>
      <c r="H12" s="28">
        <v>2</v>
      </c>
      <c r="I12" s="28">
        <f t="shared" si="0"/>
        <v>6</v>
      </c>
      <c r="J12" s="28" t="str">
        <f t="shared" si="1"/>
        <v>BAJO</v>
      </c>
      <c r="K12" s="24" t="str">
        <f t="shared" si="2"/>
        <v>El nivel de riesgo bajo no requiere controles adicionales</v>
      </c>
      <c r="L12" s="28">
        <f t="shared" si="3"/>
        <v>0.1</v>
      </c>
      <c r="M12" s="84"/>
      <c r="N12" s="27" t="s">
        <v>1612</v>
      </c>
      <c r="O12" s="35" t="s">
        <v>1613</v>
      </c>
    </row>
    <row r="13" spans="1:15" ht="166.5" customHeight="1" x14ac:dyDescent="0.2">
      <c r="A13" s="87">
        <v>6</v>
      </c>
      <c r="B13" s="28" t="s">
        <v>289</v>
      </c>
      <c r="C13" s="27" t="s">
        <v>84</v>
      </c>
      <c r="D13" s="27" t="s">
        <v>62</v>
      </c>
      <c r="E13" s="27" t="s">
        <v>19</v>
      </c>
      <c r="F13" s="27" t="s">
        <v>624</v>
      </c>
      <c r="G13" s="28">
        <v>3</v>
      </c>
      <c r="H13" s="28">
        <v>3</v>
      </c>
      <c r="I13" s="28">
        <f t="shared" si="0"/>
        <v>9</v>
      </c>
      <c r="J13" s="28" t="str">
        <f t="shared" si="1"/>
        <v>BAJO</v>
      </c>
      <c r="K13" s="24" t="str">
        <f t="shared" si="2"/>
        <v>El nivel de riesgo bajo no requiere controles adicionales</v>
      </c>
      <c r="L13" s="28">
        <f t="shared" si="3"/>
        <v>0.1</v>
      </c>
      <c r="M13" s="84"/>
      <c r="N13" s="27" t="s">
        <v>1612</v>
      </c>
      <c r="O13" s="35" t="s">
        <v>1615</v>
      </c>
    </row>
    <row r="14" spans="1:15" ht="168.75" customHeight="1" x14ac:dyDescent="0.2">
      <c r="A14" s="87">
        <v>7</v>
      </c>
      <c r="B14" s="28" t="s">
        <v>289</v>
      </c>
      <c r="C14" s="27" t="s">
        <v>85</v>
      </c>
      <c r="D14" s="27" t="s">
        <v>70</v>
      </c>
      <c r="E14" s="27" t="s">
        <v>19</v>
      </c>
      <c r="F14" s="27" t="s">
        <v>625</v>
      </c>
      <c r="G14" s="28">
        <v>3</v>
      </c>
      <c r="H14" s="28">
        <v>3</v>
      </c>
      <c r="I14" s="28">
        <f t="shared" si="0"/>
        <v>9</v>
      </c>
      <c r="J14" s="28" t="str">
        <f t="shared" si="1"/>
        <v>BAJO</v>
      </c>
      <c r="K14" s="24" t="str">
        <f t="shared" si="2"/>
        <v>El nivel de riesgo bajo no requiere controles adicionales</v>
      </c>
      <c r="L14" s="28">
        <f t="shared" si="3"/>
        <v>0.1</v>
      </c>
      <c r="M14" s="84"/>
      <c r="N14" s="27" t="s">
        <v>1612</v>
      </c>
      <c r="O14" s="35" t="s">
        <v>1615</v>
      </c>
    </row>
    <row r="15" spans="1:15" ht="197.25" customHeight="1" x14ac:dyDescent="0.2">
      <c r="A15" s="87">
        <v>8</v>
      </c>
      <c r="B15" s="28" t="s">
        <v>289</v>
      </c>
      <c r="C15" s="27" t="s">
        <v>626</v>
      </c>
      <c r="D15" s="27" t="s">
        <v>537</v>
      </c>
      <c r="E15" s="27" t="s">
        <v>19</v>
      </c>
      <c r="F15" s="27" t="s">
        <v>625</v>
      </c>
      <c r="G15" s="28">
        <v>3</v>
      </c>
      <c r="H15" s="28">
        <v>3</v>
      </c>
      <c r="I15" s="28">
        <f t="shared" si="0"/>
        <v>9</v>
      </c>
      <c r="J15" s="28" t="str">
        <f t="shared" si="1"/>
        <v>BAJO</v>
      </c>
      <c r="K15" s="24" t="str">
        <f t="shared" si="2"/>
        <v>El nivel de riesgo bajo no requiere controles adicionales</v>
      </c>
      <c r="L15" s="28">
        <f t="shared" si="3"/>
        <v>0.1</v>
      </c>
      <c r="M15" s="84"/>
      <c r="N15" s="27" t="s">
        <v>1614</v>
      </c>
      <c r="O15" s="35" t="s">
        <v>1615</v>
      </c>
    </row>
    <row r="16" spans="1:15" ht="158.25" customHeight="1" x14ac:dyDescent="0.2">
      <c r="A16" s="87">
        <v>9</v>
      </c>
      <c r="B16" s="28" t="s">
        <v>289</v>
      </c>
      <c r="C16" s="27" t="s">
        <v>325</v>
      </c>
      <c r="D16" s="27" t="s">
        <v>62</v>
      </c>
      <c r="E16" s="27" t="s">
        <v>19</v>
      </c>
      <c r="F16" s="27" t="s">
        <v>627</v>
      </c>
      <c r="G16" s="28">
        <v>2</v>
      </c>
      <c r="H16" s="28">
        <v>3</v>
      </c>
      <c r="I16" s="28">
        <f t="shared" si="0"/>
        <v>6</v>
      </c>
      <c r="J16" s="28" t="str">
        <f t="shared" si="1"/>
        <v>BAJO</v>
      </c>
      <c r="K16" s="24" t="str">
        <f t="shared" si="2"/>
        <v>El nivel de riesgo bajo no requiere controles adicionales</v>
      </c>
      <c r="L16" s="28">
        <f t="shared" si="3"/>
        <v>0.1</v>
      </c>
      <c r="M16" s="84"/>
      <c r="N16" s="27" t="s">
        <v>1612</v>
      </c>
      <c r="O16" s="35" t="s">
        <v>1615</v>
      </c>
    </row>
    <row r="17" spans="1:15" ht="150" customHeight="1" x14ac:dyDescent="0.2">
      <c r="A17" s="87">
        <v>10</v>
      </c>
      <c r="B17" s="28" t="s">
        <v>289</v>
      </c>
      <c r="C17" s="27" t="s">
        <v>326</v>
      </c>
      <c r="D17" s="27" t="s">
        <v>70</v>
      </c>
      <c r="E17" s="27" t="s">
        <v>19</v>
      </c>
      <c r="F17" s="27" t="s">
        <v>627</v>
      </c>
      <c r="G17" s="28">
        <v>2</v>
      </c>
      <c r="H17" s="28">
        <v>3</v>
      </c>
      <c r="I17" s="28">
        <f t="shared" si="0"/>
        <v>6</v>
      </c>
      <c r="J17" s="28" t="str">
        <f t="shared" si="1"/>
        <v>BAJO</v>
      </c>
      <c r="K17" s="24" t="str">
        <f t="shared" si="2"/>
        <v>El nivel de riesgo bajo no requiere controles adicionales</v>
      </c>
      <c r="L17" s="28">
        <f t="shared" si="3"/>
        <v>0.1</v>
      </c>
      <c r="M17" s="84"/>
      <c r="N17" s="27" t="s">
        <v>1612</v>
      </c>
      <c r="O17" s="35" t="s">
        <v>1615</v>
      </c>
    </row>
    <row r="18" spans="1:15" ht="139.5" customHeight="1" x14ac:dyDescent="0.2">
      <c r="A18" s="87">
        <v>11</v>
      </c>
      <c r="B18" s="28" t="s">
        <v>289</v>
      </c>
      <c r="C18" s="27" t="s">
        <v>628</v>
      </c>
      <c r="D18" s="27" t="s">
        <v>537</v>
      </c>
      <c r="E18" s="27" t="s">
        <v>1063</v>
      </c>
      <c r="F18" s="27" t="s">
        <v>627</v>
      </c>
      <c r="G18" s="28">
        <v>2</v>
      </c>
      <c r="H18" s="28">
        <v>3</v>
      </c>
      <c r="I18" s="28">
        <f t="shared" si="0"/>
        <v>6</v>
      </c>
      <c r="J18" s="28" t="str">
        <f t="shared" si="1"/>
        <v>BAJO</v>
      </c>
      <c r="K18" s="24" t="str">
        <f t="shared" si="2"/>
        <v>El nivel de riesgo bajo no requiere controles adicionales</v>
      </c>
      <c r="L18" s="28">
        <f t="shared" si="3"/>
        <v>0.1</v>
      </c>
      <c r="M18" s="84"/>
      <c r="N18" s="27" t="s">
        <v>1614</v>
      </c>
      <c r="O18" s="35" t="s">
        <v>1615</v>
      </c>
    </row>
    <row r="19" spans="1:15" ht="112.5" customHeight="1" x14ac:dyDescent="0.2">
      <c r="A19" s="87">
        <v>12</v>
      </c>
      <c r="B19" s="28" t="s">
        <v>289</v>
      </c>
      <c r="C19" s="27" t="s">
        <v>327</v>
      </c>
      <c r="D19" s="27" t="s">
        <v>62</v>
      </c>
      <c r="E19" s="27" t="s">
        <v>19</v>
      </c>
      <c r="F19" s="27" t="s">
        <v>629</v>
      </c>
      <c r="G19" s="28">
        <v>3</v>
      </c>
      <c r="H19" s="28">
        <v>3</v>
      </c>
      <c r="I19" s="28">
        <f t="shared" si="0"/>
        <v>9</v>
      </c>
      <c r="J19" s="28" t="str">
        <f t="shared" si="1"/>
        <v>BAJO</v>
      </c>
      <c r="K19" s="24" t="str">
        <f t="shared" si="2"/>
        <v>El nivel de riesgo bajo no requiere controles adicionales</v>
      </c>
      <c r="L19" s="28">
        <f t="shared" si="3"/>
        <v>0.1</v>
      </c>
      <c r="M19" s="84"/>
      <c r="N19" s="27" t="s">
        <v>1612</v>
      </c>
      <c r="O19" s="35" t="s">
        <v>1616</v>
      </c>
    </row>
    <row r="20" spans="1:15" ht="118.5" customHeight="1" x14ac:dyDescent="0.2">
      <c r="A20" s="87">
        <v>13</v>
      </c>
      <c r="B20" s="28" t="s">
        <v>289</v>
      </c>
      <c r="C20" s="27" t="s">
        <v>328</v>
      </c>
      <c r="D20" s="27" t="s">
        <v>70</v>
      </c>
      <c r="E20" s="27" t="s">
        <v>19</v>
      </c>
      <c r="F20" s="27" t="s">
        <v>629</v>
      </c>
      <c r="G20" s="28">
        <v>3</v>
      </c>
      <c r="H20" s="28">
        <v>3</v>
      </c>
      <c r="I20" s="28">
        <f t="shared" si="0"/>
        <v>9</v>
      </c>
      <c r="J20" s="28" t="str">
        <f t="shared" si="1"/>
        <v>BAJO</v>
      </c>
      <c r="K20" s="24" t="str">
        <f t="shared" si="2"/>
        <v>El nivel de riesgo bajo no requiere controles adicionales</v>
      </c>
      <c r="L20" s="28">
        <f t="shared" si="3"/>
        <v>0.1</v>
      </c>
      <c r="M20" s="84"/>
      <c r="N20" s="27" t="s">
        <v>1612</v>
      </c>
      <c r="O20" s="35" t="s">
        <v>1616</v>
      </c>
    </row>
    <row r="21" spans="1:15" ht="123.75" customHeight="1" x14ac:dyDescent="0.2">
      <c r="A21" s="87">
        <v>14</v>
      </c>
      <c r="B21" s="28" t="s">
        <v>289</v>
      </c>
      <c r="C21" s="27" t="s">
        <v>374</v>
      </c>
      <c r="D21" s="27" t="s">
        <v>62</v>
      </c>
      <c r="E21" s="27" t="s">
        <v>19</v>
      </c>
      <c r="F21" s="27" t="s">
        <v>630</v>
      </c>
      <c r="G21" s="28">
        <v>2</v>
      </c>
      <c r="H21" s="28">
        <v>4</v>
      </c>
      <c r="I21" s="28">
        <f t="shared" si="0"/>
        <v>8</v>
      </c>
      <c r="J21" s="28" t="str">
        <f t="shared" si="1"/>
        <v>BAJO</v>
      </c>
      <c r="K21" s="24" t="str">
        <f t="shared" si="2"/>
        <v>El nivel de riesgo bajo no requiere controles adicionales</v>
      </c>
      <c r="L21" s="28">
        <f t="shared" si="3"/>
        <v>0.1</v>
      </c>
      <c r="M21" s="84"/>
      <c r="N21" s="27" t="s">
        <v>1612</v>
      </c>
      <c r="O21" s="35" t="s">
        <v>1616</v>
      </c>
    </row>
    <row r="22" spans="1:15" ht="129" customHeight="1" x14ac:dyDescent="0.2">
      <c r="A22" s="87">
        <v>15</v>
      </c>
      <c r="B22" s="28" t="s">
        <v>289</v>
      </c>
      <c r="C22" s="27" t="s">
        <v>375</v>
      </c>
      <c r="D22" s="27" t="s">
        <v>70</v>
      </c>
      <c r="E22" s="27" t="s">
        <v>19</v>
      </c>
      <c r="F22" s="27" t="s">
        <v>630</v>
      </c>
      <c r="G22" s="28">
        <v>2</v>
      </c>
      <c r="H22" s="28">
        <v>4</v>
      </c>
      <c r="I22" s="28">
        <f t="shared" si="0"/>
        <v>8</v>
      </c>
      <c r="J22" s="28" t="str">
        <f t="shared" si="1"/>
        <v>BAJO</v>
      </c>
      <c r="K22" s="24" t="str">
        <f t="shared" si="2"/>
        <v>El nivel de riesgo bajo no requiere controles adicionales</v>
      </c>
      <c r="L22" s="28">
        <f t="shared" si="3"/>
        <v>0.1</v>
      </c>
      <c r="M22" s="84"/>
      <c r="N22" s="27" t="s">
        <v>1612</v>
      </c>
      <c r="O22" s="35" t="s">
        <v>1550</v>
      </c>
    </row>
    <row r="23" spans="1:15" ht="135.75" customHeight="1" x14ac:dyDescent="0.2">
      <c r="A23" s="87">
        <v>16</v>
      </c>
      <c r="B23" s="28" t="s">
        <v>291</v>
      </c>
      <c r="C23" s="27" t="s">
        <v>382</v>
      </c>
      <c r="D23" s="27" t="s">
        <v>842</v>
      </c>
      <c r="E23" s="27" t="s">
        <v>19</v>
      </c>
      <c r="F23" s="27" t="s">
        <v>631</v>
      </c>
      <c r="G23" s="28">
        <v>4</v>
      </c>
      <c r="H23" s="28">
        <v>3</v>
      </c>
      <c r="I23" s="28">
        <f t="shared" si="0"/>
        <v>12</v>
      </c>
      <c r="J23" s="28" t="str">
        <f t="shared" si="1"/>
        <v>MEDIO</v>
      </c>
      <c r="K23" s="27" t="s">
        <v>468</v>
      </c>
      <c r="L23" s="28">
        <f t="shared" si="3"/>
        <v>3</v>
      </c>
      <c r="M23" s="84"/>
      <c r="N23" s="27" t="s">
        <v>1612</v>
      </c>
      <c r="O23" s="35" t="s">
        <v>1616</v>
      </c>
    </row>
    <row r="24" spans="1:15" ht="189.75" customHeight="1" x14ac:dyDescent="0.2">
      <c r="A24" s="87">
        <v>17</v>
      </c>
      <c r="B24" s="28" t="s">
        <v>291</v>
      </c>
      <c r="C24" s="27" t="s">
        <v>66</v>
      </c>
      <c r="D24" s="27" t="s">
        <v>70</v>
      </c>
      <c r="E24" s="27" t="s">
        <v>19</v>
      </c>
      <c r="F24" s="27" t="s">
        <v>632</v>
      </c>
      <c r="G24" s="28">
        <v>4</v>
      </c>
      <c r="H24" s="28">
        <v>3</v>
      </c>
      <c r="I24" s="28">
        <f t="shared" si="0"/>
        <v>12</v>
      </c>
      <c r="J24" s="28" t="str">
        <f t="shared" si="1"/>
        <v>MEDIO</v>
      </c>
      <c r="K24" s="27" t="s">
        <v>470</v>
      </c>
      <c r="L24" s="28">
        <f t="shared" si="3"/>
        <v>3</v>
      </c>
      <c r="M24" s="84"/>
      <c r="N24" s="27" t="s">
        <v>1612</v>
      </c>
      <c r="O24" s="35" t="s">
        <v>1550</v>
      </c>
    </row>
    <row r="25" spans="1:15" ht="87" customHeight="1" x14ac:dyDescent="0.2">
      <c r="A25" s="87">
        <v>18</v>
      </c>
      <c r="B25" s="28" t="s">
        <v>291</v>
      </c>
      <c r="C25" s="27" t="s">
        <v>90</v>
      </c>
      <c r="D25" s="27" t="s">
        <v>842</v>
      </c>
      <c r="E25" s="27" t="s">
        <v>19</v>
      </c>
      <c r="F25" s="27" t="s">
        <v>633</v>
      </c>
      <c r="G25" s="28">
        <v>3</v>
      </c>
      <c r="H25" s="28">
        <v>3</v>
      </c>
      <c r="I25" s="28">
        <f t="shared" si="0"/>
        <v>9</v>
      </c>
      <c r="J25" s="28" t="str">
        <f t="shared" si="1"/>
        <v>BAJO</v>
      </c>
      <c r="K25" s="24" t="str">
        <f t="shared" ref="K25:K30" si="4">IF(J25="BAJO","El nivel de riesgo bajo no requiere controles adicionales","Favor establezca acá controles adicionales requeridos")</f>
        <v>El nivel de riesgo bajo no requiere controles adicionales</v>
      </c>
      <c r="L25" s="28">
        <f t="shared" si="3"/>
        <v>0.1</v>
      </c>
      <c r="M25" s="84"/>
      <c r="N25" s="27" t="s">
        <v>1612</v>
      </c>
      <c r="O25" s="35" t="s">
        <v>1617</v>
      </c>
    </row>
    <row r="26" spans="1:15" ht="162" customHeight="1" x14ac:dyDescent="0.2">
      <c r="A26" s="87">
        <v>19</v>
      </c>
      <c r="B26" s="28" t="s">
        <v>291</v>
      </c>
      <c r="C26" s="27" t="s">
        <v>91</v>
      </c>
      <c r="D26" s="27" t="s">
        <v>70</v>
      </c>
      <c r="E26" s="27" t="s">
        <v>19</v>
      </c>
      <c r="F26" s="27" t="s">
        <v>633</v>
      </c>
      <c r="G26" s="28">
        <v>2</v>
      </c>
      <c r="H26" s="28">
        <v>3</v>
      </c>
      <c r="I26" s="28">
        <f t="shared" si="0"/>
        <v>6</v>
      </c>
      <c r="J26" s="28" t="str">
        <f t="shared" si="1"/>
        <v>BAJO</v>
      </c>
      <c r="K26" s="24" t="str">
        <f t="shared" si="4"/>
        <v>El nivel de riesgo bajo no requiere controles adicionales</v>
      </c>
      <c r="L26" s="28">
        <f t="shared" si="3"/>
        <v>0.1</v>
      </c>
      <c r="M26" s="84"/>
      <c r="N26" s="27" t="s">
        <v>1612</v>
      </c>
      <c r="O26" s="35" t="s">
        <v>1617</v>
      </c>
    </row>
    <row r="27" spans="1:15" ht="145.5" customHeight="1" x14ac:dyDescent="0.2">
      <c r="A27" s="87">
        <v>20</v>
      </c>
      <c r="B27" s="28" t="s">
        <v>291</v>
      </c>
      <c r="C27" s="27" t="s">
        <v>634</v>
      </c>
      <c r="D27" s="27" t="s">
        <v>537</v>
      </c>
      <c r="E27" s="27" t="s">
        <v>19</v>
      </c>
      <c r="F27" s="27" t="s">
        <v>633</v>
      </c>
      <c r="G27" s="28">
        <v>2</v>
      </c>
      <c r="H27" s="28">
        <v>3</v>
      </c>
      <c r="I27" s="28">
        <f t="shared" si="0"/>
        <v>6</v>
      </c>
      <c r="J27" s="28" t="str">
        <f t="shared" si="1"/>
        <v>BAJO</v>
      </c>
      <c r="K27" s="24" t="str">
        <f t="shared" si="4"/>
        <v>El nivel de riesgo bajo no requiere controles adicionales</v>
      </c>
      <c r="L27" s="28">
        <f t="shared" si="3"/>
        <v>0.1</v>
      </c>
      <c r="M27" s="84"/>
      <c r="N27" s="27" t="s">
        <v>1614</v>
      </c>
      <c r="O27" s="35" t="s">
        <v>1618</v>
      </c>
    </row>
    <row r="28" spans="1:15" ht="87" customHeight="1" x14ac:dyDescent="0.2">
      <c r="A28" s="87">
        <v>21</v>
      </c>
      <c r="B28" s="28" t="s">
        <v>291</v>
      </c>
      <c r="C28" s="27" t="s">
        <v>92</v>
      </c>
      <c r="D28" s="27" t="s">
        <v>842</v>
      </c>
      <c r="E28" s="27" t="s">
        <v>19</v>
      </c>
      <c r="F28" s="27" t="s">
        <v>635</v>
      </c>
      <c r="G28" s="28">
        <v>2</v>
      </c>
      <c r="H28" s="28">
        <v>4</v>
      </c>
      <c r="I28" s="28">
        <f t="shared" si="0"/>
        <v>8</v>
      </c>
      <c r="J28" s="28" t="str">
        <f t="shared" si="1"/>
        <v>BAJO</v>
      </c>
      <c r="K28" s="24" t="str">
        <f t="shared" si="4"/>
        <v>El nivel de riesgo bajo no requiere controles adicionales</v>
      </c>
      <c r="L28" s="28">
        <f t="shared" si="3"/>
        <v>0.1</v>
      </c>
      <c r="M28" s="84"/>
      <c r="N28" s="27" t="s">
        <v>1612</v>
      </c>
      <c r="O28" s="35" t="s">
        <v>1618</v>
      </c>
    </row>
    <row r="29" spans="1:15" ht="87" customHeight="1" x14ac:dyDescent="0.2">
      <c r="A29" s="87">
        <v>22</v>
      </c>
      <c r="B29" s="28" t="s">
        <v>291</v>
      </c>
      <c r="C29" s="27" t="s">
        <v>86</v>
      </c>
      <c r="D29" s="27" t="s">
        <v>70</v>
      </c>
      <c r="E29" s="27" t="s">
        <v>19</v>
      </c>
      <c r="F29" s="27" t="s">
        <v>635</v>
      </c>
      <c r="G29" s="28">
        <v>2</v>
      </c>
      <c r="H29" s="28">
        <v>4</v>
      </c>
      <c r="I29" s="28">
        <f t="shared" si="0"/>
        <v>8</v>
      </c>
      <c r="J29" s="28" t="str">
        <f t="shared" si="1"/>
        <v>BAJO</v>
      </c>
      <c r="K29" s="24" t="str">
        <f t="shared" si="4"/>
        <v>El nivel de riesgo bajo no requiere controles adicionales</v>
      </c>
      <c r="L29" s="28">
        <f t="shared" si="3"/>
        <v>0.1</v>
      </c>
      <c r="M29" s="84"/>
      <c r="N29" s="27" t="s">
        <v>1612</v>
      </c>
      <c r="O29" s="35" t="s">
        <v>1618</v>
      </c>
    </row>
    <row r="30" spans="1:15" ht="87" customHeight="1" x14ac:dyDescent="0.2">
      <c r="A30" s="87">
        <v>23</v>
      </c>
      <c r="B30" s="28" t="s">
        <v>291</v>
      </c>
      <c r="C30" s="27" t="s">
        <v>636</v>
      </c>
      <c r="D30" s="27" t="s">
        <v>537</v>
      </c>
      <c r="E30" s="27" t="s">
        <v>19</v>
      </c>
      <c r="F30" s="27" t="s">
        <v>635</v>
      </c>
      <c r="G30" s="28">
        <v>2</v>
      </c>
      <c r="H30" s="28">
        <v>4</v>
      </c>
      <c r="I30" s="28">
        <f t="shared" si="0"/>
        <v>8</v>
      </c>
      <c r="J30" s="28" t="str">
        <f t="shared" si="1"/>
        <v>BAJO</v>
      </c>
      <c r="K30" s="24" t="str">
        <f t="shared" si="4"/>
        <v>El nivel de riesgo bajo no requiere controles adicionales</v>
      </c>
      <c r="L30" s="28">
        <f t="shared" si="3"/>
        <v>0.1</v>
      </c>
      <c r="M30" s="84"/>
      <c r="N30" s="27" t="s">
        <v>1614</v>
      </c>
      <c r="O30" s="35" t="s">
        <v>1618</v>
      </c>
    </row>
    <row r="31" spans="1:15" ht="99.75" x14ac:dyDescent="0.2">
      <c r="A31" s="87">
        <v>24</v>
      </c>
      <c r="B31" s="28" t="s">
        <v>291</v>
      </c>
      <c r="C31" s="27" t="s">
        <v>93</v>
      </c>
      <c r="D31" s="27" t="s">
        <v>62</v>
      </c>
      <c r="E31" s="27" t="s">
        <v>19</v>
      </c>
      <c r="F31" s="27" t="s">
        <v>637</v>
      </c>
      <c r="G31" s="28">
        <v>3</v>
      </c>
      <c r="H31" s="28">
        <v>4</v>
      </c>
      <c r="I31" s="28">
        <f t="shared" si="0"/>
        <v>12</v>
      </c>
      <c r="J31" s="28" t="str">
        <f t="shared" si="1"/>
        <v>MEDIO</v>
      </c>
      <c r="K31" s="27" t="s">
        <v>468</v>
      </c>
      <c r="L31" s="28">
        <f t="shared" si="3"/>
        <v>3</v>
      </c>
      <c r="M31" s="84"/>
      <c r="N31" s="27" t="s">
        <v>1612</v>
      </c>
      <c r="O31" s="35" t="s">
        <v>1619</v>
      </c>
    </row>
    <row r="32" spans="1:15" ht="171" x14ac:dyDescent="0.2">
      <c r="A32" s="87">
        <v>25</v>
      </c>
      <c r="B32" s="28" t="s">
        <v>291</v>
      </c>
      <c r="C32" s="27" t="s">
        <v>87</v>
      </c>
      <c r="D32" s="27" t="s">
        <v>70</v>
      </c>
      <c r="E32" s="27" t="s">
        <v>19</v>
      </c>
      <c r="F32" s="27" t="s">
        <v>637</v>
      </c>
      <c r="G32" s="28">
        <v>3</v>
      </c>
      <c r="H32" s="28">
        <v>4</v>
      </c>
      <c r="I32" s="28">
        <f t="shared" si="0"/>
        <v>12</v>
      </c>
      <c r="J32" s="28" t="str">
        <f t="shared" si="1"/>
        <v>MEDIO</v>
      </c>
      <c r="K32" s="27" t="s">
        <v>470</v>
      </c>
      <c r="L32" s="28">
        <f t="shared" si="3"/>
        <v>3</v>
      </c>
      <c r="M32" s="84"/>
      <c r="N32" s="27" t="s">
        <v>1612</v>
      </c>
      <c r="O32" s="35" t="s">
        <v>1619</v>
      </c>
    </row>
    <row r="33" spans="1:15" ht="85.5" x14ac:dyDescent="0.2">
      <c r="A33" s="87">
        <v>26</v>
      </c>
      <c r="B33" s="28" t="s">
        <v>291</v>
      </c>
      <c r="C33" s="27" t="s">
        <v>88</v>
      </c>
      <c r="D33" s="27" t="s">
        <v>62</v>
      </c>
      <c r="E33" s="27" t="s">
        <v>19</v>
      </c>
      <c r="F33" s="27" t="s">
        <v>1075</v>
      </c>
      <c r="G33" s="28">
        <v>2</v>
      </c>
      <c r="H33" s="28">
        <v>4</v>
      </c>
      <c r="I33" s="28">
        <f t="shared" si="0"/>
        <v>8</v>
      </c>
      <c r="J33" s="28" t="str">
        <f t="shared" si="1"/>
        <v>BAJO</v>
      </c>
      <c r="K33" s="24" t="str">
        <f>IF(J33="BAJO","El nivel de riesgo bajo no requiere controles adicionales","Favor establezca acá controles adicionales requeridos")</f>
        <v>El nivel de riesgo bajo no requiere controles adicionales</v>
      </c>
      <c r="L33" s="28">
        <f t="shared" si="3"/>
        <v>0.1</v>
      </c>
      <c r="M33" s="84"/>
      <c r="N33" s="27" t="s">
        <v>1612</v>
      </c>
      <c r="O33" s="35" t="s">
        <v>1550</v>
      </c>
    </row>
    <row r="34" spans="1:15" ht="85.5" x14ac:dyDescent="0.2">
      <c r="A34" s="87">
        <v>27</v>
      </c>
      <c r="B34" s="28" t="s">
        <v>291</v>
      </c>
      <c r="C34" s="27" t="s">
        <v>89</v>
      </c>
      <c r="D34" s="27" t="s">
        <v>70</v>
      </c>
      <c r="E34" s="27" t="s">
        <v>19</v>
      </c>
      <c r="F34" s="27" t="s">
        <v>1075</v>
      </c>
      <c r="G34" s="28">
        <v>2</v>
      </c>
      <c r="H34" s="28">
        <v>4</v>
      </c>
      <c r="I34" s="28">
        <f t="shared" si="0"/>
        <v>8</v>
      </c>
      <c r="J34" s="28" t="str">
        <f t="shared" si="1"/>
        <v>BAJO</v>
      </c>
      <c r="K34" s="24" t="str">
        <f>IF(J34="BAJO","El nivel de riesgo bajo no requiere controles adicionales","Favor establezca acá controles adicionales requeridos")</f>
        <v>El nivel de riesgo bajo no requiere controles adicionales</v>
      </c>
      <c r="L34" s="28">
        <f t="shared" si="3"/>
        <v>0.1</v>
      </c>
      <c r="M34" s="84"/>
      <c r="N34" s="27" t="s">
        <v>1612</v>
      </c>
      <c r="O34" s="35" t="s">
        <v>1550</v>
      </c>
    </row>
    <row r="35" spans="1:15" ht="87" customHeight="1" x14ac:dyDescent="0.2">
      <c r="A35" s="87">
        <v>28</v>
      </c>
      <c r="B35" s="28" t="s">
        <v>291</v>
      </c>
      <c r="C35" s="27" t="s">
        <v>638</v>
      </c>
      <c r="D35" s="27" t="s">
        <v>537</v>
      </c>
      <c r="E35" s="27" t="s">
        <v>639</v>
      </c>
      <c r="F35" s="27" t="s">
        <v>640</v>
      </c>
      <c r="G35" s="28">
        <v>2</v>
      </c>
      <c r="H35" s="28">
        <v>4</v>
      </c>
      <c r="I35" s="28">
        <f t="shared" si="0"/>
        <v>8</v>
      </c>
      <c r="J35" s="28" t="str">
        <f t="shared" si="1"/>
        <v>BAJO</v>
      </c>
      <c r="K35" s="24" t="str">
        <f>IF(J35="BAJO","El nivel de riesgo bajo no requiere controles adicionales","Favor establezca acá controles adicionales requeridos")</f>
        <v>El nivel de riesgo bajo no requiere controles adicionales</v>
      </c>
      <c r="L35" s="28">
        <f t="shared" si="3"/>
        <v>0.1</v>
      </c>
      <c r="M35" s="84"/>
      <c r="N35" s="27" t="s">
        <v>1612</v>
      </c>
      <c r="O35" s="35" t="s">
        <v>1550</v>
      </c>
    </row>
    <row r="36" spans="1:15" ht="156.75" x14ac:dyDescent="0.2">
      <c r="A36" s="87">
        <v>29</v>
      </c>
      <c r="B36" s="28" t="s">
        <v>290</v>
      </c>
      <c r="C36" s="27" t="s">
        <v>67</v>
      </c>
      <c r="D36" s="27" t="s">
        <v>537</v>
      </c>
      <c r="E36" s="27" t="s">
        <v>19</v>
      </c>
      <c r="F36" s="27" t="s">
        <v>1076</v>
      </c>
      <c r="G36" s="28">
        <v>3</v>
      </c>
      <c r="H36" s="28">
        <v>4</v>
      </c>
      <c r="I36" s="28">
        <f t="shared" si="0"/>
        <v>12</v>
      </c>
      <c r="J36" s="28" t="str">
        <f t="shared" si="1"/>
        <v>MEDIO</v>
      </c>
      <c r="K36" s="27" t="s">
        <v>469</v>
      </c>
      <c r="L36" s="28">
        <f t="shared" si="3"/>
        <v>3</v>
      </c>
      <c r="M36" s="84"/>
      <c r="N36" s="27" t="s">
        <v>1612</v>
      </c>
      <c r="O36" s="35" t="s">
        <v>1550</v>
      </c>
    </row>
    <row r="37" spans="1:15" ht="142.5" x14ac:dyDescent="0.2">
      <c r="A37" s="87">
        <v>30</v>
      </c>
      <c r="B37" s="28" t="s">
        <v>290</v>
      </c>
      <c r="C37" s="27" t="s">
        <v>67</v>
      </c>
      <c r="D37" s="27" t="s">
        <v>62</v>
      </c>
      <c r="E37" s="27" t="s">
        <v>19</v>
      </c>
      <c r="F37" s="27" t="s">
        <v>1076</v>
      </c>
      <c r="G37" s="28">
        <v>3</v>
      </c>
      <c r="H37" s="28">
        <v>4</v>
      </c>
      <c r="I37" s="28">
        <f t="shared" si="0"/>
        <v>12</v>
      </c>
      <c r="J37" s="28" t="str">
        <f t="shared" si="1"/>
        <v>MEDIO</v>
      </c>
      <c r="K37" s="27" t="s">
        <v>468</v>
      </c>
      <c r="L37" s="28">
        <f t="shared" si="3"/>
        <v>3</v>
      </c>
      <c r="M37" s="84"/>
      <c r="N37" s="27" t="s">
        <v>1612</v>
      </c>
      <c r="O37" s="35" t="s">
        <v>1550</v>
      </c>
    </row>
    <row r="38" spans="1:15" ht="171" x14ac:dyDescent="0.2">
      <c r="A38" s="87">
        <v>31</v>
      </c>
      <c r="B38" s="28" t="s">
        <v>290</v>
      </c>
      <c r="C38" s="27" t="s">
        <v>68</v>
      </c>
      <c r="D38" s="27" t="s">
        <v>70</v>
      </c>
      <c r="E38" s="27" t="s">
        <v>19</v>
      </c>
      <c r="F38" s="27" t="s">
        <v>1076</v>
      </c>
      <c r="G38" s="28">
        <v>3</v>
      </c>
      <c r="H38" s="28">
        <v>4</v>
      </c>
      <c r="I38" s="28">
        <f t="shared" si="0"/>
        <v>12</v>
      </c>
      <c r="J38" s="28" t="str">
        <f t="shared" si="1"/>
        <v>MEDIO</v>
      </c>
      <c r="K38" s="27" t="s">
        <v>470</v>
      </c>
      <c r="L38" s="28">
        <f t="shared" si="3"/>
        <v>3</v>
      </c>
      <c r="M38" s="84"/>
      <c r="N38" s="27" t="s">
        <v>1612</v>
      </c>
      <c r="O38" s="35" t="s">
        <v>1620</v>
      </c>
    </row>
    <row r="39" spans="1:15" ht="142.5" x14ac:dyDescent="0.2">
      <c r="A39" s="87">
        <v>32</v>
      </c>
      <c r="B39" s="28" t="s">
        <v>290</v>
      </c>
      <c r="C39" s="27" t="s">
        <v>71</v>
      </c>
      <c r="D39" s="27" t="s">
        <v>62</v>
      </c>
      <c r="E39" s="27" t="s">
        <v>19</v>
      </c>
      <c r="F39" s="27" t="s">
        <v>1076</v>
      </c>
      <c r="G39" s="28">
        <v>3</v>
      </c>
      <c r="H39" s="28">
        <v>4</v>
      </c>
      <c r="I39" s="28">
        <f t="shared" si="0"/>
        <v>12</v>
      </c>
      <c r="J39" s="28" t="str">
        <f t="shared" si="1"/>
        <v>MEDIO</v>
      </c>
      <c r="K39" s="27" t="s">
        <v>468</v>
      </c>
      <c r="L39" s="28">
        <f t="shared" si="3"/>
        <v>3</v>
      </c>
      <c r="M39" s="84"/>
      <c r="N39" s="27" t="s">
        <v>1612</v>
      </c>
      <c r="O39" s="35" t="s">
        <v>1620</v>
      </c>
    </row>
    <row r="40" spans="1:15" ht="171" x14ac:dyDescent="0.2">
      <c r="A40" s="87">
        <v>33</v>
      </c>
      <c r="B40" s="28" t="s">
        <v>290</v>
      </c>
      <c r="C40" s="27" t="s">
        <v>72</v>
      </c>
      <c r="D40" s="27" t="s">
        <v>70</v>
      </c>
      <c r="E40" s="27" t="s">
        <v>19</v>
      </c>
      <c r="F40" s="27" t="s">
        <v>1076</v>
      </c>
      <c r="G40" s="28">
        <v>3</v>
      </c>
      <c r="H40" s="28">
        <v>4</v>
      </c>
      <c r="I40" s="28">
        <f t="shared" si="0"/>
        <v>12</v>
      </c>
      <c r="J40" s="28" t="str">
        <f t="shared" si="1"/>
        <v>MEDIO</v>
      </c>
      <c r="K40" s="27" t="s">
        <v>470</v>
      </c>
      <c r="L40" s="28">
        <f t="shared" si="3"/>
        <v>3</v>
      </c>
      <c r="M40" s="84"/>
      <c r="N40" s="27" t="s">
        <v>1612</v>
      </c>
      <c r="O40" s="35" t="s">
        <v>1620</v>
      </c>
    </row>
    <row r="41" spans="1:15" ht="156.75" x14ac:dyDescent="0.2">
      <c r="A41" s="87">
        <v>34</v>
      </c>
      <c r="B41" s="28" t="s">
        <v>290</v>
      </c>
      <c r="C41" s="27" t="s">
        <v>641</v>
      </c>
      <c r="D41" s="27" t="s">
        <v>537</v>
      </c>
      <c r="E41" s="27" t="s">
        <v>19</v>
      </c>
      <c r="F41" s="27" t="s">
        <v>642</v>
      </c>
      <c r="G41" s="28">
        <v>3</v>
      </c>
      <c r="H41" s="28">
        <v>4</v>
      </c>
      <c r="I41" s="28">
        <f t="shared" si="0"/>
        <v>12</v>
      </c>
      <c r="J41" s="28" t="str">
        <f t="shared" si="1"/>
        <v>MEDIO</v>
      </c>
      <c r="K41" s="27" t="s">
        <v>469</v>
      </c>
      <c r="L41" s="28">
        <f t="shared" si="3"/>
        <v>3</v>
      </c>
      <c r="M41" s="84"/>
      <c r="N41" s="27" t="s">
        <v>1614</v>
      </c>
      <c r="O41" s="35" t="s">
        <v>1620</v>
      </c>
    </row>
    <row r="42" spans="1:15" ht="185.25" x14ac:dyDescent="0.2">
      <c r="A42" s="87">
        <v>35</v>
      </c>
      <c r="B42" s="28" t="s">
        <v>290</v>
      </c>
      <c r="C42" s="27" t="s">
        <v>73</v>
      </c>
      <c r="D42" s="27" t="s">
        <v>62</v>
      </c>
      <c r="E42" s="27" t="s">
        <v>19</v>
      </c>
      <c r="F42" s="27" t="s">
        <v>643</v>
      </c>
      <c r="G42" s="28">
        <v>3</v>
      </c>
      <c r="H42" s="28">
        <v>3</v>
      </c>
      <c r="I42" s="28">
        <f t="shared" si="0"/>
        <v>9</v>
      </c>
      <c r="J42" s="28" t="str">
        <f t="shared" si="1"/>
        <v>BAJO</v>
      </c>
      <c r="K42" s="24" t="str">
        <f t="shared" ref="K42:K46" si="5">IF(J42="BAJO","El nivel de riesgo bajo no requiere controles adicionales","Favor establezca acá controles adicionales requeridos")</f>
        <v>El nivel de riesgo bajo no requiere controles adicionales</v>
      </c>
      <c r="L42" s="28">
        <f t="shared" si="3"/>
        <v>0.1</v>
      </c>
      <c r="M42" s="84"/>
      <c r="N42" s="27" t="s">
        <v>1612</v>
      </c>
      <c r="O42" s="35" t="s">
        <v>1621</v>
      </c>
    </row>
    <row r="43" spans="1:15" ht="171" x14ac:dyDescent="0.2">
      <c r="A43" s="87">
        <v>36</v>
      </c>
      <c r="B43" s="28" t="s">
        <v>290</v>
      </c>
      <c r="C43" s="27" t="s">
        <v>74</v>
      </c>
      <c r="D43" s="27" t="s">
        <v>70</v>
      </c>
      <c r="E43" s="27" t="s">
        <v>1077</v>
      </c>
      <c r="F43" s="27" t="s">
        <v>644</v>
      </c>
      <c r="G43" s="28">
        <v>2</v>
      </c>
      <c r="H43" s="28">
        <v>4</v>
      </c>
      <c r="I43" s="28">
        <f t="shared" si="0"/>
        <v>8</v>
      </c>
      <c r="J43" s="28" t="str">
        <f t="shared" si="1"/>
        <v>BAJO</v>
      </c>
      <c r="K43" s="24" t="str">
        <f t="shared" si="5"/>
        <v>El nivel de riesgo bajo no requiere controles adicionales</v>
      </c>
      <c r="L43" s="28">
        <f t="shared" si="3"/>
        <v>0.1</v>
      </c>
      <c r="M43" s="84"/>
      <c r="N43" s="27" t="s">
        <v>1612</v>
      </c>
      <c r="O43" s="35" t="s">
        <v>1621</v>
      </c>
    </row>
    <row r="44" spans="1:15" ht="195.75" customHeight="1" x14ac:dyDescent="0.2">
      <c r="A44" s="87">
        <v>37</v>
      </c>
      <c r="B44" s="28" t="s">
        <v>290</v>
      </c>
      <c r="C44" s="27" t="s">
        <v>645</v>
      </c>
      <c r="D44" s="27" t="s">
        <v>537</v>
      </c>
      <c r="E44" s="27" t="s">
        <v>1068</v>
      </c>
      <c r="F44" s="27" t="s">
        <v>644</v>
      </c>
      <c r="G44" s="28">
        <v>2</v>
      </c>
      <c r="H44" s="28">
        <v>4</v>
      </c>
      <c r="I44" s="28">
        <f t="shared" si="0"/>
        <v>8</v>
      </c>
      <c r="J44" s="28" t="str">
        <f t="shared" si="1"/>
        <v>BAJO</v>
      </c>
      <c r="K44" s="24" t="str">
        <f t="shared" si="5"/>
        <v>El nivel de riesgo bajo no requiere controles adicionales</v>
      </c>
      <c r="L44" s="28">
        <f t="shared" si="3"/>
        <v>0.1</v>
      </c>
      <c r="M44" s="84"/>
      <c r="N44" s="27" t="s">
        <v>1614</v>
      </c>
      <c r="O44" s="35" t="s">
        <v>1621</v>
      </c>
    </row>
    <row r="45" spans="1:15" ht="201.75" customHeight="1" x14ac:dyDescent="0.2">
      <c r="A45" s="87">
        <v>38</v>
      </c>
      <c r="B45" s="28" t="s">
        <v>290</v>
      </c>
      <c r="C45" s="27" t="s">
        <v>75</v>
      </c>
      <c r="D45" s="27" t="s">
        <v>62</v>
      </c>
      <c r="E45" s="27" t="s">
        <v>19</v>
      </c>
      <c r="F45" s="27" t="s">
        <v>646</v>
      </c>
      <c r="G45" s="28">
        <v>2</v>
      </c>
      <c r="H45" s="28">
        <v>4</v>
      </c>
      <c r="I45" s="28">
        <f t="shared" si="0"/>
        <v>8</v>
      </c>
      <c r="J45" s="28" t="str">
        <f t="shared" si="1"/>
        <v>BAJO</v>
      </c>
      <c r="K45" s="24" t="str">
        <f t="shared" si="5"/>
        <v>El nivel de riesgo bajo no requiere controles adicionales</v>
      </c>
      <c r="L45" s="28">
        <f t="shared" si="3"/>
        <v>0.1</v>
      </c>
      <c r="M45" s="84"/>
      <c r="N45" s="27" t="s">
        <v>1612</v>
      </c>
      <c r="O45" s="35" t="s">
        <v>1550</v>
      </c>
    </row>
    <row r="46" spans="1:15" ht="218.25" customHeight="1" x14ac:dyDescent="0.2">
      <c r="A46" s="87">
        <v>39</v>
      </c>
      <c r="B46" s="28" t="s">
        <v>290</v>
      </c>
      <c r="C46" s="27" t="s">
        <v>76</v>
      </c>
      <c r="D46" s="27" t="s">
        <v>70</v>
      </c>
      <c r="E46" s="27" t="s">
        <v>19</v>
      </c>
      <c r="F46" s="27" t="s">
        <v>646</v>
      </c>
      <c r="G46" s="28">
        <v>2</v>
      </c>
      <c r="H46" s="28">
        <v>4</v>
      </c>
      <c r="I46" s="28">
        <f t="shared" si="0"/>
        <v>8</v>
      </c>
      <c r="J46" s="28" t="str">
        <f t="shared" si="1"/>
        <v>BAJO</v>
      </c>
      <c r="K46" s="24" t="str">
        <f t="shared" si="5"/>
        <v>El nivel de riesgo bajo no requiere controles adicionales</v>
      </c>
      <c r="L46" s="28">
        <f t="shared" si="3"/>
        <v>0.1</v>
      </c>
      <c r="M46" s="84"/>
      <c r="N46" s="27" t="s">
        <v>1612</v>
      </c>
      <c r="O46" s="35" t="s">
        <v>1550</v>
      </c>
    </row>
    <row r="47" spans="1:15" ht="195" customHeight="1" x14ac:dyDescent="0.2">
      <c r="A47" s="87">
        <v>40</v>
      </c>
      <c r="B47" s="28" t="s">
        <v>290</v>
      </c>
      <c r="C47" s="27" t="s">
        <v>77</v>
      </c>
      <c r="D47" s="27" t="s">
        <v>62</v>
      </c>
      <c r="E47" s="27" t="s">
        <v>19</v>
      </c>
      <c r="F47" s="27" t="s">
        <v>646</v>
      </c>
      <c r="G47" s="28">
        <v>3</v>
      </c>
      <c r="H47" s="28">
        <v>4</v>
      </c>
      <c r="I47" s="28">
        <f t="shared" si="0"/>
        <v>12</v>
      </c>
      <c r="J47" s="28" t="str">
        <f t="shared" si="1"/>
        <v>MEDIO</v>
      </c>
      <c r="K47" s="27" t="s">
        <v>468</v>
      </c>
      <c r="L47" s="28">
        <f t="shared" si="3"/>
        <v>3</v>
      </c>
      <c r="M47" s="84"/>
      <c r="N47" s="27" t="s">
        <v>1612</v>
      </c>
      <c r="O47" s="35" t="s">
        <v>1550</v>
      </c>
    </row>
    <row r="48" spans="1:15" ht="171" x14ac:dyDescent="0.2">
      <c r="A48" s="87">
        <v>41</v>
      </c>
      <c r="B48" s="28" t="s">
        <v>290</v>
      </c>
      <c r="C48" s="27" t="s">
        <v>78</v>
      </c>
      <c r="D48" s="27" t="s">
        <v>70</v>
      </c>
      <c r="E48" s="27" t="s">
        <v>19</v>
      </c>
      <c r="F48" s="27" t="s">
        <v>646</v>
      </c>
      <c r="G48" s="28">
        <v>3</v>
      </c>
      <c r="H48" s="28">
        <v>4</v>
      </c>
      <c r="I48" s="28">
        <f t="shared" si="0"/>
        <v>12</v>
      </c>
      <c r="J48" s="28" t="str">
        <f t="shared" si="1"/>
        <v>MEDIO</v>
      </c>
      <c r="K48" s="27" t="s">
        <v>470</v>
      </c>
      <c r="L48" s="28">
        <f t="shared" si="3"/>
        <v>3</v>
      </c>
      <c r="M48" s="84"/>
      <c r="N48" s="27" t="s">
        <v>1612</v>
      </c>
      <c r="O48" s="35" t="s">
        <v>1550</v>
      </c>
    </row>
    <row r="49" spans="1:15" ht="218.25" customHeight="1" x14ac:dyDescent="0.2">
      <c r="A49" s="87">
        <v>42</v>
      </c>
      <c r="B49" s="28" t="s">
        <v>290</v>
      </c>
      <c r="C49" s="27" t="s">
        <v>647</v>
      </c>
      <c r="D49" s="27" t="s">
        <v>537</v>
      </c>
      <c r="E49" s="27" t="s">
        <v>19</v>
      </c>
      <c r="F49" s="27" t="s">
        <v>646</v>
      </c>
      <c r="G49" s="28">
        <v>3</v>
      </c>
      <c r="H49" s="28">
        <v>4</v>
      </c>
      <c r="I49" s="28">
        <f t="shared" si="0"/>
        <v>12</v>
      </c>
      <c r="J49" s="28" t="str">
        <f t="shared" si="1"/>
        <v>MEDIO</v>
      </c>
      <c r="K49" s="27" t="s">
        <v>469</v>
      </c>
      <c r="L49" s="28">
        <f t="shared" si="3"/>
        <v>3</v>
      </c>
      <c r="M49" s="84"/>
      <c r="N49" s="27" t="s">
        <v>1614</v>
      </c>
      <c r="O49" s="35" t="s">
        <v>1550</v>
      </c>
    </row>
    <row r="50" spans="1:15" ht="128.25" x14ac:dyDescent="0.2">
      <c r="A50" s="87">
        <v>43</v>
      </c>
      <c r="B50" s="28" t="s">
        <v>290</v>
      </c>
      <c r="C50" s="27" t="s">
        <v>79</v>
      </c>
      <c r="D50" s="27" t="s">
        <v>62</v>
      </c>
      <c r="E50" s="27" t="s">
        <v>19</v>
      </c>
      <c r="F50" s="27" t="s">
        <v>648</v>
      </c>
      <c r="G50" s="28">
        <v>3</v>
      </c>
      <c r="H50" s="28">
        <v>4</v>
      </c>
      <c r="I50" s="28">
        <f t="shared" si="0"/>
        <v>12</v>
      </c>
      <c r="J50" s="28" t="str">
        <f t="shared" si="1"/>
        <v>MEDIO</v>
      </c>
      <c r="K50" s="27" t="s">
        <v>468</v>
      </c>
      <c r="L50" s="28">
        <f t="shared" si="3"/>
        <v>3</v>
      </c>
      <c r="M50" s="84"/>
      <c r="N50" s="27" t="s">
        <v>1612</v>
      </c>
      <c r="O50" s="35" t="s">
        <v>1550</v>
      </c>
    </row>
    <row r="51" spans="1:15" ht="171" x14ac:dyDescent="0.2">
      <c r="A51" s="87">
        <v>44</v>
      </c>
      <c r="B51" s="28" t="s">
        <v>290</v>
      </c>
      <c r="C51" s="27" t="s">
        <v>80</v>
      </c>
      <c r="D51" s="27" t="s">
        <v>70</v>
      </c>
      <c r="E51" s="27" t="s">
        <v>19</v>
      </c>
      <c r="F51" s="27" t="s">
        <v>648</v>
      </c>
      <c r="G51" s="28">
        <v>3</v>
      </c>
      <c r="H51" s="28">
        <v>4</v>
      </c>
      <c r="I51" s="28">
        <f t="shared" si="0"/>
        <v>12</v>
      </c>
      <c r="J51" s="28" t="str">
        <f t="shared" si="1"/>
        <v>MEDIO</v>
      </c>
      <c r="K51" s="27" t="s">
        <v>470</v>
      </c>
      <c r="L51" s="28">
        <f t="shared" si="3"/>
        <v>3</v>
      </c>
      <c r="M51" s="84"/>
      <c r="N51" s="27" t="s">
        <v>1612</v>
      </c>
      <c r="O51" s="35" t="s">
        <v>1550</v>
      </c>
    </row>
    <row r="52" spans="1:15" ht="156.75" x14ac:dyDescent="0.2">
      <c r="A52" s="87">
        <v>45</v>
      </c>
      <c r="B52" s="28" t="s">
        <v>290</v>
      </c>
      <c r="C52" s="27" t="s">
        <v>649</v>
      </c>
      <c r="D52" s="27" t="s">
        <v>537</v>
      </c>
      <c r="E52" s="27" t="s">
        <v>639</v>
      </c>
      <c r="F52" s="27" t="s">
        <v>648</v>
      </c>
      <c r="G52" s="28">
        <v>3</v>
      </c>
      <c r="H52" s="28">
        <v>4</v>
      </c>
      <c r="I52" s="28">
        <f t="shared" si="0"/>
        <v>12</v>
      </c>
      <c r="J52" s="28" t="str">
        <f t="shared" si="1"/>
        <v>MEDIO</v>
      </c>
      <c r="K52" s="27" t="s">
        <v>469</v>
      </c>
      <c r="L52" s="28">
        <f t="shared" si="3"/>
        <v>3</v>
      </c>
      <c r="M52" s="84"/>
      <c r="N52" s="27" t="s">
        <v>1614</v>
      </c>
      <c r="O52" s="35" t="s">
        <v>1550</v>
      </c>
    </row>
    <row r="53" spans="1:15" ht="114" x14ac:dyDescent="0.2">
      <c r="A53" s="87">
        <v>46</v>
      </c>
      <c r="B53" s="28" t="s">
        <v>650</v>
      </c>
      <c r="C53" s="27" t="s">
        <v>1078</v>
      </c>
      <c r="D53" s="27" t="s">
        <v>675</v>
      </c>
      <c r="E53" s="27" t="s">
        <v>1079</v>
      </c>
      <c r="F53" s="27" t="s">
        <v>651</v>
      </c>
      <c r="G53" s="28">
        <v>3</v>
      </c>
      <c r="H53" s="28">
        <v>5</v>
      </c>
      <c r="I53" s="28">
        <f t="shared" si="0"/>
        <v>15</v>
      </c>
      <c r="J53" s="28" t="str">
        <f t="shared" si="1"/>
        <v>MEDIO</v>
      </c>
      <c r="K53" s="27" t="s">
        <v>468</v>
      </c>
      <c r="L53" s="28">
        <f t="shared" si="3"/>
        <v>3</v>
      </c>
      <c r="M53" s="84"/>
      <c r="N53" s="27" t="s">
        <v>1612</v>
      </c>
      <c r="O53" s="35" t="s">
        <v>1622</v>
      </c>
    </row>
    <row r="54" spans="1:15" ht="171" x14ac:dyDescent="0.2">
      <c r="A54" s="87">
        <v>47</v>
      </c>
      <c r="B54" s="28" t="s">
        <v>650</v>
      </c>
      <c r="C54" s="27" t="s">
        <v>1080</v>
      </c>
      <c r="D54" s="27" t="s">
        <v>70</v>
      </c>
      <c r="E54" s="27" t="s">
        <v>25</v>
      </c>
      <c r="F54" s="27" t="s">
        <v>652</v>
      </c>
      <c r="G54" s="28">
        <v>3</v>
      </c>
      <c r="H54" s="28">
        <v>5</v>
      </c>
      <c r="I54" s="28">
        <f t="shared" si="0"/>
        <v>15</v>
      </c>
      <c r="J54" s="28" t="str">
        <f t="shared" si="1"/>
        <v>MEDIO</v>
      </c>
      <c r="K54" s="27" t="s">
        <v>470</v>
      </c>
      <c r="L54" s="28">
        <f t="shared" si="3"/>
        <v>3</v>
      </c>
      <c r="M54" s="84"/>
      <c r="N54" s="27" t="s">
        <v>1612</v>
      </c>
      <c r="O54" s="35" t="s">
        <v>1622</v>
      </c>
    </row>
    <row r="55" spans="1:15" ht="156.75" x14ac:dyDescent="0.2">
      <c r="A55" s="87">
        <v>48</v>
      </c>
      <c r="B55" s="28" t="s">
        <v>650</v>
      </c>
      <c r="C55" s="27" t="s">
        <v>653</v>
      </c>
      <c r="D55" s="27" t="s">
        <v>537</v>
      </c>
      <c r="E55" s="27" t="s">
        <v>25</v>
      </c>
      <c r="F55" s="27" t="s">
        <v>652</v>
      </c>
      <c r="G55" s="28">
        <v>3</v>
      </c>
      <c r="H55" s="28">
        <v>5</v>
      </c>
      <c r="I55" s="28">
        <f t="shared" si="0"/>
        <v>15</v>
      </c>
      <c r="J55" s="28" t="str">
        <f t="shared" si="1"/>
        <v>MEDIO</v>
      </c>
      <c r="K55" s="27" t="s">
        <v>469</v>
      </c>
      <c r="L55" s="28">
        <f t="shared" si="3"/>
        <v>3</v>
      </c>
      <c r="M55" s="84"/>
      <c r="N55" s="27" t="s">
        <v>1614</v>
      </c>
      <c r="O55" s="35" t="s">
        <v>1622</v>
      </c>
    </row>
    <row r="56" spans="1:15" ht="128.25" x14ac:dyDescent="0.2">
      <c r="A56" s="87">
        <v>49</v>
      </c>
      <c r="B56" s="28" t="s">
        <v>650</v>
      </c>
      <c r="C56" s="27" t="s">
        <v>654</v>
      </c>
      <c r="D56" s="27" t="s">
        <v>675</v>
      </c>
      <c r="E56" s="27" t="s">
        <v>19</v>
      </c>
      <c r="F56" s="27" t="s">
        <v>1073</v>
      </c>
      <c r="G56" s="28">
        <v>2</v>
      </c>
      <c r="H56" s="28">
        <v>3</v>
      </c>
      <c r="I56" s="28">
        <f t="shared" si="0"/>
        <v>6</v>
      </c>
      <c r="J56" s="28" t="str">
        <f t="shared" si="1"/>
        <v>BAJO</v>
      </c>
      <c r="K56" s="24" t="str">
        <f t="shared" ref="K56:K58" si="6">IF(J56="BAJO","El nivel de riesgo bajo no requiere controles adicionales","Favor establezca acá controles adicionales requeridos")</f>
        <v>El nivel de riesgo bajo no requiere controles adicionales</v>
      </c>
      <c r="L56" s="28">
        <f t="shared" si="3"/>
        <v>0.1</v>
      </c>
      <c r="M56" s="84"/>
      <c r="N56" s="27" t="s">
        <v>1612</v>
      </c>
      <c r="O56" s="35" t="s">
        <v>1622</v>
      </c>
    </row>
    <row r="57" spans="1:15" ht="128.25" x14ac:dyDescent="0.2">
      <c r="A57" s="87">
        <v>50</v>
      </c>
      <c r="B57" s="28" t="s">
        <v>650</v>
      </c>
      <c r="C57" s="27" t="s">
        <v>655</v>
      </c>
      <c r="D57" s="27" t="s">
        <v>70</v>
      </c>
      <c r="E57" s="27" t="s">
        <v>19</v>
      </c>
      <c r="F57" s="27" t="s">
        <v>1073</v>
      </c>
      <c r="G57" s="28">
        <v>2</v>
      </c>
      <c r="H57" s="28">
        <v>3</v>
      </c>
      <c r="I57" s="28">
        <f t="shared" si="0"/>
        <v>6</v>
      </c>
      <c r="J57" s="28" t="str">
        <f t="shared" si="1"/>
        <v>BAJO</v>
      </c>
      <c r="K57" s="24" t="str">
        <f t="shared" si="6"/>
        <v>El nivel de riesgo bajo no requiere controles adicionales</v>
      </c>
      <c r="L57" s="28">
        <f t="shared" si="3"/>
        <v>0.1</v>
      </c>
      <c r="M57" s="84"/>
      <c r="N57" s="27" t="s">
        <v>1612</v>
      </c>
      <c r="O57" s="35" t="s">
        <v>1622</v>
      </c>
    </row>
    <row r="58" spans="1:15" ht="87" customHeight="1" x14ac:dyDescent="0.2">
      <c r="A58" s="87">
        <v>51</v>
      </c>
      <c r="B58" s="28" t="s">
        <v>650</v>
      </c>
      <c r="C58" s="27" t="s">
        <v>655</v>
      </c>
      <c r="D58" s="27" t="s">
        <v>70</v>
      </c>
      <c r="E58" s="27" t="s">
        <v>639</v>
      </c>
      <c r="F58" s="27" t="s">
        <v>1073</v>
      </c>
      <c r="G58" s="28">
        <v>2</v>
      </c>
      <c r="H58" s="28">
        <v>3</v>
      </c>
      <c r="I58" s="28">
        <f t="shared" si="0"/>
        <v>6</v>
      </c>
      <c r="J58" s="28" t="str">
        <f t="shared" si="1"/>
        <v>BAJO</v>
      </c>
      <c r="K58" s="24" t="str">
        <f t="shared" si="6"/>
        <v>El nivel de riesgo bajo no requiere controles adicionales</v>
      </c>
      <c r="L58" s="28">
        <f t="shared" si="3"/>
        <v>0.1</v>
      </c>
      <c r="M58" s="84"/>
      <c r="N58" s="27" t="s">
        <v>1614</v>
      </c>
      <c r="O58" s="35" t="s">
        <v>1622</v>
      </c>
    </row>
    <row r="59" spans="1:15" ht="114" x14ac:dyDescent="0.2">
      <c r="A59" s="87">
        <v>52</v>
      </c>
      <c r="B59" s="28" t="s">
        <v>650</v>
      </c>
      <c r="C59" s="27" t="s">
        <v>656</v>
      </c>
      <c r="D59" s="27" t="s">
        <v>675</v>
      </c>
      <c r="E59" s="27" t="s">
        <v>19</v>
      </c>
      <c r="F59" s="27" t="s">
        <v>1074</v>
      </c>
      <c r="G59" s="28">
        <v>3</v>
      </c>
      <c r="H59" s="28">
        <v>5</v>
      </c>
      <c r="I59" s="28">
        <f t="shared" si="0"/>
        <v>15</v>
      </c>
      <c r="J59" s="28" t="str">
        <f t="shared" si="1"/>
        <v>MEDIO</v>
      </c>
      <c r="K59" s="27" t="s">
        <v>468</v>
      </c>
      <c r="L59" s="28">
        <f t="shared" si="3"/>
        <v>3</v>
      </c>
      <c r="M59" s="84"/>
      <c r="N59" s="27" t="s">
        <v>1612</v>
      </c>
      <c r="O59" s="35" t="s">
        <v>1623</v>
      </c>
    </row>
    <row r="60" spans="1:15" ht="114" x14ac:dyDescent="0.2">
      <c r="A60" s="87">
        <v>53</v>
      </c>
      <c r="B60" s="28" t="s">
        <v>650</v>
      </c>
      <c r="C60" s="27" t="s">
        <v>656</v>
      </c>
      <c r="D60" s="27" t="s">
        <v>675</v>
      </c>
      <c r="E60" s="27" t="s">
        <v>19</v>
      </c>
      <c r="F60" s="27" t="s">
        <v>1074</v>
      </c>
      <c r="G60" s="28">
        <v>3</v>
      </c>
      <c r="H60" s="28">
        <v>5</v>
      </c>
      <c r="I60" s="28">
        <f t="shared" si="0"/>
        <v>15</v>
      </c>
      <c r="J60" s="28" t="str">
        <f t="shared" si="1"/>
        <v>MEDIO</v>
      </c>
      <c r="K60" s="27" t="s">
        <v>468</v>
      </c>
      <c r="L60" s="28">
        <f t="shared" si="3"/>
        <v>3</v>
      </c>
      <c r="M60" s="84"/>
      <c r="N60" s="27" t="s">
        <v>1612</v>
      </c>
      <c r="O60" s="35" t="s">
        <v>1623</v>
      </c>
    </row>
    <row r="61" spans="1:15" ht="171" x14ac:dyDescent="0.2">
      <c r="A61" s="87">
        <v>54</v>
      </c>
      <c r="B61" s="28" t="s">
        <v>650</v>
      </c>
      <c r="C61" s="27" t="s">
        <v>657</v>
      </c>
      <c r="D61" s="27" t="s">
        <v>70</v>
      </c>
      <c r="E61" s="27" t="s">
        <v>19</v>
      </c>
      <c r="F61" s="27" t="s">
        <v>1074</v>
      </c>
      <c r="G61" s="28">
        <v>3</v>
      </c>
      <c r="H61" s="28">
        <v>5</v>
      </c>
      <c r="I61" s="28">
        <f t="shared" si="0"/>
        <v>15</v>
      </c>
      <c r="J61" s="28" t="str">
        <f t="shared" si="1"/>
        <v>MEDIO</v>
      </c>
      <c r="K61" s="27" t="s">
        <v>470</v>
      </c>
      <c r="L61" s="28">
        <f t="shared" si="3"/>
        <v>3</v>
      </c>
      <c r="M61" s="84"/>
      <c r="N61" s="27" t="s">
        <v>1612</v>
      </c>
      <c r="O61" s="35" t="s">
        <v>1623</v>
      </c>
    </row>
    <row r="62" spans="1:15" ht="156.75" x14ac:dyDescent="0.2">
      <c r="A62" s="87">
        <v>55</v>
      </c>
      <c r="B62" s="28" t="s">
        <v>650</v>
      </c>
      <c r="C62" s="27" t="s">
        <v>658</v>
      </c>
      <c r="D62" s="27" t="s">
        <v>537</v>
      </c>
      <c r="E62" s="27" t="s">
        <v>19</v>
      </c>
      <c r="F62" s="27" t="s">
        <v>1074</v>
      </c>
      <c r="G62" s="28">
        <v>3</v>
      </c>
      <c r="H62" s="28">
        <v>5</v>
      </c>
      <c r="I62" s="28">
        <f t="shared" si="0"/>
        <v>15</v>
      </c>
      <c r="J62" s="28" t="str">
        <f t="shared" si="1"/>
        <v>MEDIO</v>
      </c>
      <c r="K62" s="27" t="s">
        <v>469</v>
      </c>
      <c r="L62" s="28">
        <f t="shared" si="3"/>
        <v>3</v>
      </c>
      <c r="M62" s="84"/>
      <c r="N62" s="27" t="s">
        <v>1614</v>
      </c>
      <c r="O62" s="35" t="s">
        <v>1623</v>
      </c>
    </row>
    <row r="63" spans="1:15" ht="87" customHeight="1" x14ac:dyDescent="0.2">
      <c r="A63" s="87">
        <v>56</v>
      </c>
      <c r="B63" s="28" t="s">
        <v>659</v>
      </c>
      <c r="C63" s="27" t="s">
        <v>81</v>
      </c>
      <c r="D63" s="27" t="s">
        <v>1081</v>
      </c>
      <c r="E63" s="27" t="s">
        <v>19</v>
      </c>
      <c r="F63" s="27" t="s">
        <v>323</v>
      </c>
      <c r="G63" s="28">
        <v>2</v>
      </c>
      <c r="H63" s="28">
        <v>5</v>
      </c>
      <c r="I63" s="28">
        <f t="shared" si="0"/>
        <v>10</v>
      </c>
      <c r="J63" s="28" t="str">
        <f t="shared" si="1"/>
        <v>BAJO</v>
      </c>
      <c r="K63" s="24" t="str">
        <f t="shared" ref="K63:K71" si="7">IF(J63="BAJO","El nivel de riesgo bajo no requiere controles adicionales","Favor establezca acá controles adicionales requeridos")</f>
        <v>El nivel de riesgo bajo no requiere controles adicionales</v>
      </c>
      <c r="L63" s="28">
        <f t="shared" si="3"/>
        <v>0.1</v>
      </c>
      <c r="M63" s="84"/>
      <c r="N63" s="27" t="s">
        <v>1612</v>
      </c>
      <c r="O63" s="35" t="s">
        <v>1624</v>
      </c>
    </row>
    <row r="64" spans="1:15" ht="87" customHeight="1" x14ac:dyDescent="0.2">
      <c r="A64" s="87">
        <v>57</v>
      </c>
      <c r="B64" s="28" t="s">
        <v>659</v>
      </c>
      <c r="C64" s="27" t="s">
        <v>82</v>
      </c>
      <c r="D64" s="27" t="s">
        <v>70</v>
      </c>
      <c r="E64" s="27" t="s">
        <v>19</v>
      </c>
      <c r="F64" s="27" t="s">
        <v>323</v>
      </c>
      <c r="G64" s="28">
        <v>2</v>
      </c>
      <c r="H64" s="28">
        <v>5</v>
      </c>
      <c r="I64" s="28">
        <f t="shared" si="0"/>
        <v>10</v>
      </c>
      <c r="J64" s="28" t="str">
        <f t="shared" si="1"/>
        <v>BAJO</v>
      </c>
      <c r="K64" s="24" t="str">
        <f t="shared" si="7"/>
        <v>El nivel de riesgo bajo no requiere controles adicionales</v>
      </c>
      <c r="L64" s="28">
        <f t="shared" si="3"/>
        <v>0.1</v>
      </c>
      <c r="M64" s="84"/>
      <c r="N64" s="27" t="s">
        <v>1612</v>
      </c>
      <c r="O64" s="35" t="s">
        <v>1624</v>
      </c>
    </row>
    <row r="65" spans="1:15" ht="87" customHeight="1" x14ac:dyDescent="0.2">
      <c r="A65" s="87">
        <v>58</v>
      </c>
      <c r="B65" s="28" t="s">
        <v>659</v>
      </c>
      <c r="C65" s="27" t="s">
        <v>660</v>
      </c>
      <c r="D65" s="27" t="s">
        <v>537</v>
      </c>
      <c r="E65" s="27" t="s">
        <v>639</v>
      </c>
      <c r="F65" s="27" t="s">
        <v>323</v>
      </c>
      <c r="G65" s="28">
        <v>2</v>
      </c>
      <c r="H65" s="28">
        <v>5</v>
      </c>
      <c r="I65" s="28">
        <f t="shared" si="0"/>
        <v>10</v>
      </c>
      <c r="J65" s="28" t="str">
        <f t="shared" si="1"/>
        <v>BAJO</v>
      </c>
      <c r="K65" s="24" t="str">
        <f t="shared" si="7"/>
        <v>El nivel de riesgo bajo no requiere controles adicionales</v>
      </c>
      <c r="L65" s="28">
        <f t="shared" si="3"/>
        <v>0.1</v>
      </c>
      <c r="M65" s="84"/>
      <c r="N65" s="27" t="s">
        <v>1614</v>
      </c>
      <c r="O65" s="35" t="s">
        <v>1624</v>
      </c>
    </row>
    <row r="66" spans="1:15" ht="99.75" x14ac:dyDescent="0.2">
      <c r="A66" s="87">
        <v>59</v>
      </c>
      <c r="B66" s="28" t="s">
        <v>287</v>
      </c>
      <c r="C66" s="27" t="s">
        <v>345</v>
      </c>
      <c r="D66" s="27" t="s">
        <v>954</v>
      </c>
      <c r="E66" s="27" t="s">
        <v>19</v>
      </c>
      <c r="F66" s="27" t="s">
        <v>661</v>
      </c>
      <c r="G66" s="28">
        <v>1</v>
      </c>
      <c r="H66" s="28">
        <v>3</v>
      </c>
      <c r="I66" s="28">
        <f t="shared" si="0"/>
        <v>3</v>
      </c>
      <c r="J66" s="28" t="str">
        <f t="shared" si="1"/>
        <v>BAJO</v>
      </c>
      <c r="K66" s="24" t="str">
        <f t="shared" si="7"/>
        <v>El nivel de riesgo bajo no requiere controles adicionales</v>
      </c>
      <c r="L66" s="28">
        <f t="shared" si="3"/>
        <v>0.1</v>
      </c>
      <c r="N66" s="27" t="s">
        <v>1625</v>
      </c>
      <c r="O66" s="35" t="s">
        <v>1626</v>
      </c>
    </row>
    <row r="67" spans="1:15" ht="114" x14ac:dyDescent="0.2">
      <c r="A67" s="87">
        <v>60</v>
      </c>
      <c r="B67" s="28" t="s">
        <v>287</v>
      </c>
      <c r="C67" s="27" t="s">
        <v>662</v>
      </c>
      <c r="D67" s="27" t="s">
        <v>1082</v>
      </c>
      <c r="E67" s="27" t="s">
        <v>19</v>
      </c>
      <c r="F67" s="27" t="s">
        <v>663</v>
      </c>
      <c r="G67" s="28">
        <v>1</v>
      </c>
      <c r="H67" s="28">
        <v>3</v>
      </c>
      <c r="I67" s="28">
        <f t="shared" si="0"/>
        <v>3</v>
      </c>
      <c r="J67" s="28" t="str">
        <f t="shared" si="1"/>
        <v>BAJO</v>
      </c>
      <c r="K67" s="24" t="str">
        <f t="shared" si="7"/>
        <v>El nivel de riesgo bajo no requiere controles adicionales</v>
      </c>
      <c r="L67" s="28">
        <f t="shared" si="3"/>
        <v>0.1</v>
      </c>
      <c r="N67" s="27" t="s">
        <v>1625</v>
      </c>
      <c r="O67" s="35" t="s">
        <v>1626</v>
      </c>
    </row>
    <row r="68" spans="1:15" ht="114" x14ac:dyDescent="0.2">
      <c r="A68" s="87">
        <v>61</v>
      </c>
      <c r="B68" s="28" t="s">
        <v>287</v>
      </c>
      <c r="C68" s="27" t="s">
        <v>346</v>
      </c>
      <c r="D68" s="27" t="s">
        <v>1083</v>
      </c>
      <c r="E68" s="27" t="s">
        <v>19</v>
      </c>
      <c r="F68" s="27" t="s">
        <v>663</v>
      </c>
      <c r="G68" s="28">
        <v>1</v>
      </c>
      <c r="H68" s="28">
        <v>3</v>
      </c>
      <c r="I68" s="28">
        <f t="shared" si="0"/>
        <v>3</v>
      </c>
      <c r="J68" s="28" t="str">
        <f t="shared" si="1"/>
        <v>BAJO</v>
      </c>
      <c r="K68" s="24" t="str">
        <f t="shared" si="7"/>
        <v>El nivel de riesgo bajo no requiere controles adicionales</v>
      </c>
      <c r="L68" s="28">
        <f t="shared" si="3"/>
        <v>0.1</v>
      </c>
      <c r="N68" s="27" t="s">
        <v>1625</v>
      </c>
      <c r="O68" s="35" t="s">
        <v>1626</v>
      </c>
    </row>
    <row r="69" spans="1:15" ht="128.25" customHeight="1" x14ac:dyDescent="0.2">
      <c r="A69" s="87">
        <v>62</v>
      </c>
      <c r="B69" s="28" t="s">
        <v>287</v>
      </c>
      <c r="C69" s="27" t="s">
        <v>1084</v>
      </c>
      <c r="D69" s="27" t="s">
        <v>1085</v>
      </c>
      <c r="E69" s="27" t="s">
        <v>25</v>
      </c>
      <c r="F69" s="27" t="s">
        <v>1086</v>
      </c>
      <c r="G69" s="28">
        <v>2</v>
      </c>
      <c r="H69" s="28">
        <v>3</v>
      </c>
      <c r="I69" s="28">
        <f t="shared" si="0"/>
        <v>6</v>
      </c>
      <c r="J69" s="28" t="str">
        <f t="shared" si="1"/>
        <v>BAJO</v>
      </c>
      <c r="K69" s="24" t="str">
        <f t="shared" si="7"/>
        <v>El nivel de riesgo bajo no requiere controles adicionales</v>
      </c>
      <c r="L69" s="28">
        <f t="shared" si="3"/>
        <v>0.1</v>
      </c>
      <c r="N69" s="27" t="s">
        <v>1625</v>
      </c>
      <c r="O69" s="35" t="s">
        <v>1627</v>
      </c>
    </row>
    <row r="70" spans="1:15" ht="135.75" customHeight="1" x14ac:dyDescent="0.2">
      <c r="A70" s="87">
        <v>63</v>
      </c>
      <c r="B70" s="28" t="s">
        <v>287</v>
      </c>
      <c r="C70" s="27" t="s">
        <v>69</v>
      </c>
      <c r="D70" s="27" t="s">
        <v>1082</v>
      </c>
      <c r="E70" s="27" t="s">
        <v>25</v>
      </c>
      <c r="F70" s="27" t="s">
        <v>1086</v>
      </c>
      <c r="G70" s="28">
        <v>1</v>
      </c>
      <c r="H70" s="28">
        <v>3</v>
      </c>
      <c r="I70" s="28">
        <f t="shared" ref="I70:I91" si="8">G70*H70</f>
        <v>3</v>
      </c>
      <c r="J70" s="28" t="str">
        <f t="shared" ref="J70:J91" si="9">IF(I70&lt;12,"BAJO",IF(I70&gt;19,"ALTO","MEDIO"))</f>
        <v>BAJO</v>
      </c>
      <c r="K70" s="24" t="str">
        <f t="shared" si="7"/>
        <v>El nivel de riesgo bajo no requiere controles adicionales</v>
      </c>
      <c r="L70" s="28">
        <f t="shared" ref="L70:L91" si="10">IF(J70="BAJO",0.1,IF(J70="MEDIO",3,5))</f>
        <v>0.1</v>
      </c>
      <c r="N70" s="27" t="s">
        <v>1625</v>
      </c>
      <c r="O70" s="35" t="s">
        <v>1627</v>
      </c>
    </row>
    <row r="71" spans="1:15" ht="132" customHeight="1" x14ac:dyDescent="0.2">
      <c r="A71" s="87">
        <v>64</v>
      </c>
      <c r="B71" s="28" t="s">
        <v>287</v>
      </c>
      <c r="C71" s="27" t="s">
        <v>69</v>
      </c>
      <c r="D71" s="27" t="s">
        <v>1083</v>
      </c>
      <c r="E71" s="27" t="s">
        <v>25</v>
      </c>
      <c r="F71" s="27" t="s">
        <v>1086</v>
      </c>
      <c r="G71" s="28">
        <v>1</v>
      </c>
      <c r="H71" s="28">
        <v>3</v>
      </c>
      <c r="I71" s="28">
        <f t="shared" si="8"/>
        <v>3</v>
      </c>
      <c r="J71" s="28" t="str">
        <f t="shared" si="9"/>
        <v>BAJO</v>
      </c>
      <c r="K71" s="24" t="str">
        <f t="shared" si="7"/>
        <v>El nivel de riesgo bajo no requiere controles adicionales</v>
      </c>
      <c r="L71" s="28">
        <f t="shared" si="10"/>
        <v>0.1</v>
      </c>
      <c r="N71" s="27" t="s">
        <v>1625</v>
      </c>
      <c r="O71" s="35" t="s">
        <v>1627</v>
      </c>
    </row>
    <row r="72" spans="1:15" ht="182.25" customHeight="1" x14ac:dyDescent="0.2">
      <c r="A72" s="87">
        <v>65</v>
      </c>
      <c r="B72" s="28" t="s">
        <v>287</v>
      </c>
      <c r="C72" s="27" t="s">
        <v>664</v>
      </c>
      <c r="D72" s="27" t="s">
        <v>954</v>
      </c>
      <c r="E72" s="27" t="s">
        <v>26</v>
      </c>
      <c r="F72" s="27" t="s">
        <v>665</v>
      </c>
      <c r="G72" s="28">
        <v>3</v>
      </c>
      <c r="H72" s="28">
        <v>4</v>
      </c>
      <c r="I72" s="28">
        <f t="shared" si="8"/>
        <v>12</v>
      </c>
      <c r="J72" s="28" t="str">
        <f t="shared" si="9"/>
        <v>MEDIO</v>
      </c>
      <c r="K72" s="27" t="s">
        <v>468</v>
      </c>
      <c r="L72" s="28">
        <f t="shared" si="10"/>
        <v>3</v>
      </c>
      <c r="N72" s="27" t="s">
        <v>1625</v>
      </c>
      <c r="O72" s="35" t="s">
        <v>1628</v>
      </c>
    </row>
    <row r="73" spans="1:15" ht="171" x14ac:dyDescent="0.2">
      <c r="A73" s="87">
        <v>66</v>
      </c>
      <c r="B73" s="28" t="s">
        <v>287</v>
      </c>
      <c r="C73" s="27" t="s">
        <v>666</v>
      </c>
      <c r="D73" s="27" t="s">
        <v>1082</v>
      </c>
      <c r="E73" s="27" t="s">
        <v>26</v>
      </c>
      <c r="F73" s="27" t="s">
        <v>236</v>
      </c>
      <c r="G73" s="28">
        <v>3</v>
      </c>
      <c r="H73" s="28">
        <v>4</v>
      </c>
      <c r="I73" s="28">
        <f t="shared" si="8"/>
        <v>12</v>
      </c>
      <c r="J73" s="28" t="str">
        <f t="shared" si="9"/>
        <v>MEDIO</v>
      </c>
      <c r="K73" s="27" t="s">
        <v>470</v>
      </c>
      <c r="L73" s="28">
        <f t="shared" si="10"/>
        <v>3</v>
      </c>
      <c r="N73" s="27" t="s">
        <v>1625</v>
      </c>
      <c r="O73" s="35" t="s">
        <v>1628</v>
      </c>
    </row>
    <row r="74" spans="1:15" ht="156.75" x14ac:dyDescent="0.2">
      <c r="A74" s="87">
        <v>67</v>
      </c>
      <c r="B74" s="28" t="s">
        <v>287</v>
      </c>
      <c r="C74" s="27" t="s">
        <v>666</v>
      </c>
      <c r="D74" s="27" t="s">
        <v>1083</v>
      </c>
      <c r="E74" s="27" t="s">
        <v>26</v>
      </c>
      <c r="F74" s="27" t="s">
        <v>236</v>
      </c>
      <c r="G74" s="28">
        <v>3</v>
      </c>
      <c r="H74" s="28">
        <v>4</v>
      </c>
      <c r="I74" s="28">
        <f t="shared" si="8"/>
        <v>12</v>
      </c>
      <c r="J74" s="28" t="str">
        <f t="shared" si="9"/>
        <v>MEDIO</v>
      </c>
      <c r="K74" s="27" t="s">
        <v>469</v>
      </c>
      <c r="L74" s="28">
        <f t="shared" si="10"/>
        <v>3</v>
      </c>
      <c r="N74" s="27" t="s">
        <v>1625</v>
      </c>
      <c r="O74" s="35" t="s">
        <v>1628</v>
      </c>
    </row>
    <row r="75" spans="1:15" ht="114" x14ac:dyDescent="0.2">
      <c r="A75" s="87">
        <v>68</v>
      </c>
      <c r="B75" s="28" t="s">
        <v>287</v>
      </c>
      <c r="C75" s="27" t="s">
        <v>376</v>
      </c>
      <c r="D75" s="27" t="s">
        <v>1087</v>
      </c>
      <c r="E75" s="27" t="s">
        <v>26</v>
      </c>
      <c r="F75" s="27" t="s">
        <v>667</v>
      </c>
      <c r="G75" s="28">
        <v>3</v>
      </c>
      <c r="H75" s="28">
        <v>4</v>
      </c>
      <c r="I75" s="28">
        <f t="shared" si="8"/>
        <v>12</v>
      </c>
      <c r="J75" s="28" t="str">
        <f t="shared" si="9"/>
        <v>MEDIO</v>
      </c>
      <c r="K75" s="27" t="s">
        <v>468</v>
      </c>
      <c r="L75" s="28">
        <f t="shared" si="10"/>
        <v>3</v>
      </c>
      <c r="N75" s="27" t="s">
        <v>1625</v>
      </c>
      <c r="O75" s="35" t="s">
        <v>1629</v>
      </c>
    </row>
    <row r="76" spans="1:15" ht="171" x14ac:dyDescent="0.2">
      <c r="A76" s="87">
        <v>69</v>
      </c>
      <c r="B76" s="28" t="s">
        <v>287</v>
      </c>
      <c r="C76" s="27" t="s">
        <v>377</v>
      </c>
      <c r="D76" s="27" t="s">
        <v>1082</v>
      </c>
      <c r="E76" s="27" t="s">
        <v>26</v>
      </c>
      <c r="F76" s="27" t="s">
        <v>668</v>
      </c>
      <c r="G76" s="28">
        <v>3</v>
      </c>
      <c r="H76" s="28">
        <v>4</v>
      </c>
      <c r="I76" s="28">
        <f t="shared" si="8"/>
        <v>12</v>
      </c>
      <c r="J76" s="28" t="str">
        <f t="shared" si="9"/>
        <v>MEDIO</v>
      </c>
      <c r="K76" s="27" t="s">
        <v>470</v>
      </c>
      <c r="L76" s="28">
        <f t="shared" si="10"/>
        <v>3</v>
      </c>
      <c r="N76" s="27" t="s">
        <v>1625</v>
      </c>
      <c r="O76" s="35" t="s">
        <v>1630</v>
      </c>
    </row>
    <row r="77" spans="1:15" ht="156.75" x14ac:dyDescent="0.2">
      <c r="A77" s="87">
        <v>70</v>
      </c>
      <c r="B77" s="28" t="s">
        <v>287</v>
      </c>
      <c r="C77" s="27" t="s">
        <v>377</v>
      </c>
      <c r="D77" s="27" t="s">
        <v>1083</v>
      </c>
      <c r="E77" s="27" t="s">
        <v>26</v>
      </c>
      <c r="F77" s="27" t="s">
        <v>668</v>
      </c>
      <c r="G77" s="28">
        <v>3</v>
      </c>
      <c r="H77" s="28">
        <v>4</v>
      </c>
      <c r="I77" s="28">
        <f t="shared" si="8"/>
        <v>12</v>
      </c>
      <c r="J77" s="28" t="str">
        <f t="shared" si="9"/>
        <v>MEDIO</v>
      </c>
      <c r="K77" s="27" t="s">
        <v>469</v>
      </c>
      <c r="L77" s="28">
        <f t="shared" si="10"/>
        <v>3</v>
      </c>
      <c r="N77" s="27" t="s">
        <v>1625</v>
      </c>
      <c r="O77" s="35" t="s">
        <v>1630</v>
      </c>
    </row>
    <row r="78" spans="1:15" ht="156.75" x14ac:dyDescent="0.2">
      <c r="A78" s="87">
        <v>71</v>
      </c>
      <c r="B78" s="28" t="s">
        <v>287</v>
      </c>
      <c r="C78" s="27" t="s">
        <v>378</v>
      </c>
      <c r="D78" s="27" t="s">
        <v>1087</v>
      </c>
      <c r="E78" s="27" t="s">
        <v>26</v>
      </c>
      <c r="F78" s="27" t="s">
        <v>669</v>
      </c>
      <c r="G78" s="28">
        <v>3</v>
      </c>
      <c r="H78" s="28">
        <v>4</v>
      </c>
      <c r="I78" s="28">
        <f t="shared" si="8"/>
        <v>12</v>
      </c>
      <c r="J78" s="28" t="str">
        <f t="shared" si="9"/>
        <v>MEDIO</v>
      </c>
      <c r="K78" s="27" t="s">
        <v>468</v>
      </c>
      <c r="L78" s="28">
        <f t="shared" si="10"/>
        <v>3</v>
      </c>
      <c r="N78" s="27" t="s">
        <v>1625</v>
      </c>
      <c r="O78" s="35" t="s">
        <v>1631</v>
      </c>
    </row>
    <row r="79" spans="1:15" ht="171" x14ac:dyDescent="0.2">
      <c r="A79" s="87">
        <v>72</v>
      </c>
      <c r="B79" s="28" t="s">
        <v>287</v>
      </c>
      <c r="C79" s="27" t="s">
        <v>379</v>
      </c>
      <c r="D79" s="27" t="s">
        <v>1082</v>
      </c>
      <c r="E79" s="27" t="s">
        <v>26</v>
      </c>
      <c r="F79" s="27" t="s">
        <v>669</v>
      </c>
      <c r="G79" s="28">
        <v>3</v>
      </c>
      <c r="H79" s="28">
        <v>4</v>
      </c>
      <c r="I79" s="28">
        <f t="shared" si="8"/>
        <v>12</v>
      </c>
      <c r="J79" s="28" t="str">
        <f t="shared" si="9"/>
        <v>MEDIO</v>
      </c>
      <c r="K79" s="27" t="s">
        <v>470</v>
      </c>
      <c r="L79" s="28">
        <f t="shared" si="10"/>
        <v>3</v>
      </c>
      <c r="N79" s="27" t="s">
        <v>1625</v>
      </c>
      <c r="O79" s="35" t="s">
        <v>1631</v>
      </c>
    </row>
    <row r="80" spans="1:15" ht="156.75" x14ac:dyDescent="0.2">
      <c r="A80" s="87">
        <v>73</v>
      </c>
      <c r="B80" s="28" t="s">
        <v>287</v>
      </c>
      <c r="C80" s="27" t="s">
        <v>379</v>
      </c>
      <c r="D80" s="27" t="s">
        <v>1083</v>
      </c>
      <c r="E80" s="27" t="s">
        <v>26</v>
      </c>
      <c r="F80" s="27" t="s">
        <v>669</v>
      </c>
      <c r="G80" s="28">
        <v>3</v>
      </c>
      <c r="H80" s="28">
        <v>4</v>
      </c>
      <c r="I80" s="28">
        <f t="shared" si="8"/>
        <v>12</v>
      </c>
      <c r="J80" s="28" t="str">
        <f t="shared" si="9"/>
        <v>MEDIO</v>
      </c>
      <c r="K80" s="27" t="s">
        <v>469</v>
      </c>
      <c r="L80" s="28">
        <f t="shared" si="10"/>
        <v>3</v>
      </c>
      <c r="N80" s="27" t="s">
        <v>1625</v>
      </c>
      <c r="O80" s="35" t="s">
        <v>1631</v>
      </c>
    </row>
    <row r="81" spans="1:51" ht="99.75" x14ac:dyDescent="0.2">
      <c r="A81" s="87">
        <v>74</v>
      </c>
      <c r="B81" s="28" t="s">
        <v>287</v>
      </c>
      <c r="C81" s="27" t="s">
        <v>237</v>
      </c>
      <c r="D81" s="27" t="s">
        <v>954</v>
      </c>
      <c r="E81" s="27" t="s">
        <v>26</v>
      </c>
      <c r="F81" s="27" t="s">
        <v>1088</v>
      </c>
      <c r="G81" s="28">
        <v>3</v>
      </c>
      <c r="H81" s="28">
        <v>5</v>
      </c>
      <c r="I81" s="28">
        <f t="shared" si="8"/>
        <v>15</v>
      </c>
      <c r="J81" s="28" t="str">
        <f t="shared" si="9"/>
        <v>MEDIO</v>
      </c>
      <c r="K81" s="27" t="s">
        <v>468</v>
      </c>
      <c r="L81" s="28">
        <f t="shared" si="10"/>
        <v>3</v>
      </c>
      <c r="N81" s="27" t="s">
        <v>1625</v>
      </c>
      <c r="O81" s="35" t="s">
        <v>1632</v>
      </c>
    </row>
    <row r="82" spans="1:51" ht="171" x14ac:dyDescent="0.2">
      <c r="A82" s="87">
        <v>75</v>
      </c>
      <c r="B82" s="28" t="s">
        <v>287</v>
      </c>
      <c r="C82" s="27" t="s">
        <v>347</v>
      </c>
      <c r="D82" s="27" t="s">
        <v>1082</v>
      </c>
      <c r="E82" s="27" t="s">
        <v>26</v>
      </c>
      <c r="F82" s="27" t="s">
        <v>1088</v>
      </c>
      <c r="G82" s="28">
        <v>3</v>
      </c>
      <c r="H82" s="28">
        <v>5</v>
      </c>
      <c r="I82" s="28">
        <f t="shared" si="8"/>
        <v>15</v>
      </c>
      <c r="J82" s="28" t="str">
        <f t="shared" si="9"/>
        <v>MEDIO</v>
      </c>
      <c r="K82" s="27" t="s">
        <v>470</v>
      </c>
      <c r="L82" s="28">
        <f t="shared" si="10"/>
        <v>3</v>
      </c>
      <c r="N82" s="27" t="s">
        <v>1625</v>
      </c>
      <c r="O82" s="35" t="s">
        <v>1632</v>
      </c>
    </row>
    <row r="83" spans="1:51" ht="156.75" x14ac:dyDescent="0.2">
      <c r="A83" s="87">
        <v>76</v>
      </c>
      <c r="B83" s="28" t="s">
        <v>287</v>
      </c>
      <c r="C83" s="27" t="s">
        <v>347</v>
      </c>
      <c r="D83" s="27" t="s">
        <v>1083</v>
      </c>
      <c r="E83" s="27" t="s">
        <v>26</v>
      </c>
      <c r="F83" s="27" t="s">
        <v>1088</v>
      </c>
      <c r="G83" s="28">
        <v>3</v>
      </c>
      <c r="H83" s="28">
        <v>5</v>
      </c>
      <c r="I83" s="28">
        <f t="shared" si="8"/>
        <v>15</v>
      </c>
      <c r="J83" s="28" t="str">
        <f t="shared" si="9"/>
        <v>MEDIO</v>
      </c>
      <c r="K83" s="27" t="s">
        <v>469</v>
      </c>
      <c r="L83" s="28">
        <f t="shared" si="10"/>
        <v>3</v>
      </c>
      <c r="N83" s="27" t="s">
        <v>1625</v>
      </c>
      <c r="O83" s="35" t="s">
        <v>1632</v>
      </c>
    </row>
    <row r="84" spans="1:51" ht="99.75" x14ac:dyDescent="0.2">
      <c r="A84" s="87">
        <v>77</v>
      </c>
      <c r="B84" s="28" t="s">
        <v>287</v>
      </c>
      <c r="C84" s="27" t="s">
        <v>238</v>
      </c>
      <c r="D84" s="57" t="s">
        <v>675</v>
      </c>
      <c r="E84" s="27" t="s">
        <v>19</v>
      </c>
      <c r="F84" s="27" t="s">
        <v>670</v>
      </c>
      <c r="G84" s="28">
        <v>2</v>
      </c>
      <c r="H84" s="28">
        <v>3</v>
      </c>
      <c r="I84" s="28">
        <f t="shared" si="8"/>
        <v>6</v>
      </c>
      <c r="J84" s="28" t="str">
        <f t="shared" si="9"/>
        <v>BAJO</v>
      </c>
      <c r="K84" s="24" t="s">
        <v>28</v>
      </c>
      <c r="L84" s="28">
        <f t="shared" si="10"/>
        <v>0.1</v>
      </c>
      <c r="N84" s="27" t="s">
        <v>1625</v>
      </c>
      <c r="O84" s="35" t="s">
        <v>1633</v>
      </c>
    </row>
    <row r="85" spans="1:51" ht="99.75" x14ac:dyDescent="0.2">
      <c r="A85" s="87">
        <v>78</v>
      </c>
      <c r="B85" s="28" t="s">
        <v>287</v>
      </c>
      <c r="C85" s="27" t="s">
        <v>239</v>
      </c>
      <c r="D85" s="27" t="s">
        <v>954</v>
      </c>
      <c r="E85" s="27" t="s">
        <v>19</v>
      </c>
      <c r="F85" s="27" t="s">
        <v>1089</v>
      </c>
      <c r="G85" s="28">
        <v>2</v>
      </c>
      <c r="H85" s="28">
        <v>3</v>
      </c>
      <c r="I85" s="28">
        <f t="shared" si="8"/>
        <v>6</v>
      </c>
      <c r="J85" s="28" t="str">
        <f t="shared" si="9"/>
        <v>BAJO</v>
      </c>
      <c r="K85" s="24" t="s">
        <v>28</v>
      </c>
      <c r="L85" s="28">
        <f t="shared" si="10"/>
        <v>0.1</v>
      </c>
      <c r="N85" s="27" t="s">
        <v>1625</v>
      </c>
      <c r="O85" s="35" t="s">
        <v>1633</v>
      </c>
    </row>
    <row r="86" spans="1:51" ht="87" customHeight="1" x14ac:dyDescent="0.2">
      <c r="A86" s="87">
        <v>79</v>
      </c>
      <c r="B86" s="28" t="s">
        <v>287</v>
      </c>
      <c r="C86" s="27" t="s">
        <v>94</v>
      </c>
      <c r="D86" s="27" t="s">
        <v>1082</v>
      </c>
      <c r="E86" s="27" t="s">
        <v>769</v>
      </c>
      <c r="F86" s="27" t="s">
        <v>1089</v>
      </c>
      <c r="G86" s="28">
        <v>1</v>
      </c>
      <c r="H86" s="28">
        <v>3</v>
      </c>
      <c r="I86" s="28">
        <f t="shared" si="8"/>
        <v>3</v>
      </c>
      <c r="J86" s="28" t="str">
        <f t="shared" si="9"/>
        <v>BAJO</v>
      </c>
      <c r="K86" s="24" t="s">
        <v>28</v>
      </c>
      <c r="L86" s="28">
        <f t="shared" si="10"/>
        <v>0.1</v>
      </c>
      <c r="N86" s="27" t="s">
        <v>1625</v>
      </c>
      <c r="O86" s="35" t="s">
        <v>1633</v>
      </c>
    </row>
    <row r="87" spans="1:51" ht="87" customHeight="1" x14ac:dyDescent="0.2">
      <c r="A87" s="87">
        <v>80</v>
      </c>
      <c r="B87" s="28" t="s">
        <v>287</v>
      </c>
      <c r="C87" s="27" t="s">
        <v>94</v>
      </c>
      <c r="D87" s="27" t="s">
        <v>1083</v>
      </c>
      <c r="E87" s="27" t="s">
        <v>19</v>
      </c>
      <c r="F87" s="27" t="s">
        <v>1090</v>
      </c>
      <c r="G87" s="28">
        <v>1</v>
      </c>
      <c r="H87" s="28">
        <v>3</v>
      </c>
      <c r="I87" s="28">
        <f t="shared" si="8"/>
        <v>3</v>
      </c>
      <c r="J87" s="28" t="str">
        <f t="shared" si="9"/>
        <v>BAJO</v>
      </c>
      <c r="K87" s="24" t="s">
        <v>28</v>
      </c>
      <c r="L87" s="28">
        <f t="shared" si="10"/>
        <v>0.1</v>
      </c>
      <c r="N87" s="27" t="s">
        <v>1625</v>
      </c>
      <c r="O87" s="35" t="s">
        <v>1633</v>
      </c>
    </row>
    <row r="88" spans="1:51" ht="171" x14ac:dyDescent="0.2">
      <c r="A88" s="87">
        <v>81</v>
      </c>
      <c r="B88" s="28" t="s">
        <v>287</v>
      </c>
      <c r="C88" s="27" t="s">
        <v>240</v>
      </c>
      <c r="D88" s="27" t="s">
        <v>675</v>
      </c>
      <c r="E88" s="27" t="s">
        <v>25</v>
      </c>
      <c r="F88" s="27" t="s">
        <v>671</v>
      </c>
      <c r="G88" s="28">
        <v>2</v>
      </c>
      <c r="H88" s="28">
        <v>5</v>
      </c>
      <c r="I88" s="28">
        <f t="shared" si="8"/>
        <v>10</v>
      </c>
      <c r="J88" s="28" t="str">
        <f t="shared" si="9"/>
        <v>BAJO</v>
      </c>
      <c r="K88" s="24" t="s">
        <v>28</v>
      </c>
      <c r="L88" s="28">
        <f t="shared" si="10"/>
        <v>0.1</v>
      </c>
      <c r="N88" s="27" t="s">
        <v>1625</v>
      </c>
      <c r="O88" s="35" t="s">
        <v>1634</v>
      </c>
    </row>
    <row r="89" spans="1:51" ht="171" x14ac:dyDescent="0.2">
      <c r="A89" s="87">
        <v>82</v>
      </c>
      <c r="B89" s="28" t="s">
        <v>287</v>
      </c>
      <c r="C89" s="27" t="s">
        <v>241</v>
      </c>
      <c r="D89" s="27" t="s">
        <v>954</v>
      </c>
      <c r="E89" s="27" t="s">
        <v>25</v>
      </c>
      <c r="F89" s="27" t="s">
        <v>671</v>
      </c>
      <c r="G89" s="28">
        <v>3</v>
      </c>
      <c r="H89" s="28">
        <v>5</v>
      </c>
      <c r="I89" s="28">
        <f t="shared" si="8"/>
        <v>15</v>
      </c>
      <c r="J89" s="28" t="str">
        <f t="shared" si="9"/>
        <v>MEDIO</v>
      </c>
      <c r="K89" s="27" t="s">
        <v>468</v>
      </c>
      <c r="L89" s="28">
        <f t="shared" si="10"/>
        <v>3</v>
      </c>
      <c r="N89" s="27" t="s">
        <v>1625</v>
      </c>
      <c r="O89" s="35" t="s">
        <v>1635</v>
      </c>
    </row>
    <row r="90" spans="1:51" ht="171" x14ac:dyDescent="0.2">
      <c r="A90" s="87">
        <v>83</v>
      </c>
      <c r="B90" s="28" t="s">
        <v>287</v>
      </c>
      <c r="C90" s="27" t="s">
        <v>95</v>
      </c>
      <c r="D90" s="27" t="s">
        <v>1082</v>
      </c>
      <c r="E90" s="27" t="s">
        <v>25</v>
      </c>
      <c r="F90" s="27" t="s">
        <v>671</v>
      </c>
      <c r="G90" s="28">
        <v>3</v>
      </c>
      <c r="H90" s="28">
        <v>5</v>
      </c>
      <c r="I90" s="28">
        <f t="shared" si="8"/>
        <v>15</v>
      </c>
      <c r="J90" s="28" t="str">
        <f t="shared" si="9"/>
        <v>MEDIO</v>
      </c>
      <c r="K90" s="27" t="s">
        <v>470</v>
      </c>
      <c r="L90" s="28">
        <f t="shared" si="10"/>
        <v>3</v>
      </c>
      <c r="N90" s="27" t="s">
        <v>1625</v>
      </c>
      <c r="O90" s="35" t="s">
        <v>1635</v>
      </c>
    </row>
    <row r="91" spans="1:51" ht="171" x14ac:dyDescent="0.2">
      <c r="A91" s="87">
        <v>84</v>
      </c>
      <c r="B91" s="28" t="s">
        <v>287</v>
      </c>
      <c r="C91" s="27" t="s">
        <v>95</v>
      </c>
      <c r="D91" s="27" t="s">
        <v>1083</v>
      </c>
      <c r="E91" s="27" t="s">
        <v>25</v>
      </c>
      <c r="F91" s="27" t="s">
        <v>671</v>
      </c>
      <c r="G91" s="28">
        <v>3</v>
      </c>
      <c r="H91" s="28">
        <v>5</v>
      </c>
      <c r="I91" s="28">
        <f t="shared" si="8"/>
        <v>15</v>
      </c>
      <c r="J91" s="28" t="str">
        <f t="shared" si="9"/>
        <v>MEDIO</v>
      </c>
      <c r="K91" s="27" t="s">
        <v>469</v>
      </c>
      <c r="L91" s="28">
        <f t="shared" si="10"/>
        <v>3</v>
      </c>
      <c r="N91" s="27" t="s">
        <v>1625</v>
      </c>
      <c r="O91" s="35" t="s">
        <v>1635</v>
      </c>
      <c r="AX91" s="37">
        <v>4</v>
      </c>
      <c r="AY91" s="37">
        <v>4</v>
      </c>
    </row>
    <row r="92" spans="1:51" ht="87" customHeight="1" x14ac:dyDescent="0.2">
      <c r="L92" s="87">
        <f>SUM(L8:L91)</f>
        <v>118.59999999999994</v>
      </c>
      <c r="N92" s="37">
        <f>+COUNT(L8:L91)</f>
        <v>84</v>
      </c>
    </row>
    <row r="93" spans="1:51" ht="87" customHeight="1" x14ac:dyDescent="0.2">
      <c r="L93" s="87"/>
    </row>
    <row r="94" spans="1:51" ht="87" customHeight="1" x14ac:dyDescent="0.2">
      <c r="L94" s="87"/>
    </row>
    <row r="95" spans="1:51" ht="87" customHeight="1" x14ac:dyDescent="0.2">
      <c r="L95" s="87"/>
    </row>
    <row r="96" spans="1:51" ht="87" customHeight="1" x14ac:dyDescent="0.2">
      <c r="L96" s="87"/>
    </row>
    <row r="97" spans="12:12" ht="87" customHeight="1" x14ac:dyDescent="0.2">
      <c r="L97" s="87"/>
    </row>
    <row r="98" spans="12:12" ht="87" customHeight="1" x14ac:dyDescent="0.2">
      <c r="L98" s="87"/>
    </row>
    <row r="99" spans="12:12" ht="87" customHeight="1" x14ac:dyDescent="0.2">
      <c r="L99" s="87"/>
    </row>
    <row r="100" spans="12:12" ht="87" customHeight="1" x14ac:dyDescent="0.2">
      <c r="L100" s="87"/>
    </row>
    <row r="101" spans="12:12" ht="87" customHeight="1" x14ac:dyDescent="0.2">
      <c r="L101" s="87"/>
    </row>
    <row r="102" spans="12:12" ht="87" customHeight="1" x14ac:dyDescent="0.2">
      <c r="L102" s="87"/>
    </row>
    <row r="103" spans="12:12" ht="87" customHeight="1" x14ac:dyDescent="0.2">
      <c r="L103" s="87"/>
    </row>
    <row r="104" spans="12:12" ht="87" customHeight="1" x14ac:dyDescent="0.2">
      <c r="L104" s="87"/>
    </row>
    <row r="105" spans="12:12" ht="87" customHeight="1" x14ac:dyDescent="0.2">
      <c r="L105" s="87"/>
    </row>
    <row r="106" spans="12:12" ht="87" customHeight="1" x14ac:dyDescent="0.2">
      <c r="L106" s="87"/>
    </row>
    <row r="107" spans="12:12" ht="87" customHeight="1" x14ac:dyDescent="0.2">
      <c r="L107" s="87"/>
    </row>
    <row r="108" spans="12:12" ht="87" customHeight="1" x14ac:dyDescent="0.2">
      <c r="L108" s="87"/>
    </row>
    <row r="109" spans="12:12" ht="87" customHeight="1" x14ac:dyDescent="0.2">
      <c r="L109" s="87"/>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64 J66:J89">
    <cfRule type="cellIs" dxfId="491" priority="70" stopIfTrue="1" operator="equal">
      <formula>"ALTO"</formula>
    </cfRule>
    <cfRule type="cellIs" dxfId="490" priority="71" stopIfTrue="1" operator="equal">
      <formula>"MEDIO"</formula>
    </cfRule>
    <cfRule type="cellIs" dxfId="489" priority="72" stopIfTrue="1" operator="equal">
      <formula>"BAJO"</formula>
    </cfRule>
  </conditionalFormatting>
  <conditionalFormatting sqref="J8:J10">
    <cfRule type="cellIs" dxfId="488" priority="79" stopIfTrue="1" operator="equal">
      <formula>"ALTO"</formula>
    </cfRule>
    <cfRule type="cellIs" dxfId="487" priority="80" stopIfTrue="1" operator="equal">
      <formula>"MEDIO"</formula>
    </cfRule>
    <cfRule type="cellIs" dxfId="486" priority="81" stopIfTrue="1" operator="equal">
      <formula>"BAJO"</formula>
    </cfRule>
  </conditionalFormatting>
  <conditionalFormatting sqref="J53:J54 J56:J57 J59 J61 J63">
    <cfRule type="cellIs" dxfId="485" priority="67" stopIfTrue="1" operator="equal">
      <formula>"ALTO"</formula>
    </cfRule>
    <cfRule type="cellIs" dxfId="484" priority="68" stopIfTrue="1" operator="equal">
      <formula>"MEDIO"</formula>
    </cfRule>
    <cfRule type="cellIs" dxfId="483" priority="69" stopIfTrue="1" operator="equal">
      <formula>"BAJO"</formula>
    </cfRule>
  </conditionalFormatting>
  <conditionalFormatting sqref="J37:J40 J42:J43 J45:J48 J50:J51">
    <cfRule type="cellIs" dxfId="482" priority="76" stopIfTrue="1" operator="equal">
      <formula>"ALTO"</formula>
    </cfRule>
    <cfRule type="cellIs" dxfId="481" priority="77" stopIfTrue="1" operator="equal">
      <formula>"MEDIO"</formula>
    </cfRule>
    <cfRule type="cellIs" dxfId="480" priority="78" stopIfTrue="1" operator="equal">
      <formula>"BAJO"</formula>
    </cfRule>
  </conditionalFormatting>
  <conditionalFormatting sqref="J36">
    <cfRule type="cellIs" dxfId="479" priority="73" stopIfTrue="1" operator="equal">
      <formula>"ALTO"</formula>
    </cfRule>
    <cfRule type="cellIs" dxfId="478" priority="74" stopIfTrue="1" operator="equal">
      <formula>"MEDIO"</formula>
    </cfRule>
    <cfRule type="cellIs" dxfId="477" priority="75" stopIfTrue="1" operator="equal">
      <formula>"BAJO"</formula>
    </cfRule>
  </conditionalFormatting>
  <conditionalFormatting sqref="J11:J14 J16:J17 J19:J22">
    <cfRule type="cellIs" dxfId="476" priority="64" stopIfTrue="1" operator="equal">
      <formula>"ALTO"</formula>
    </cfRule>
    <cfRule type="cellIs" dxfId="475" priority="65" stopIfTrue="1" operator="equal">
      <formula>"MEDIO"</formula>
    </cfRule>
    <cfRule type="cellIs" dxfId="474" priority="66" stopIfTrue="1" operator="equal">
      <formula>"BAJO"</formula>
    </cfRule>
  </conditionalFormatting>
  <conditionalFormatting sqref="J23:J26 J28:J29 J31:J34">
    <cfRule type="cellIs" dxfId="473" priority="61" stopIfTrue="1" operator="equal">
      <formula>"ALTO"</formula>
    </cfRule>
    <cfRule type="cellIs" dxfId="472" priority="62" stopIfTrue="1" operator="equal">
      <formula>"MEDIO"</formula>
    </cfRule>
    <cfRule type="cellIs" dxfId="471" priority="63" stopIfTrue="1" operator="equal">
      <formula>"BAJO"</formula>
    </cfRule>
  </conditionalFormatting>
  <conditionalFormatting sqref="J15">
    <cfRule type="cellIs" dxfId="470" priority="58" stopIfTrue="1" operator="equal">
      <formula>"ALTO"</formula>
    </cfRule>
    <cfRule type="cellIs" dxfId="469" priority="59" stopIfTrue="1" operator="equal">
      <formula>"MEDIO"</formula>
    </cfRule>
    <cfRule type="cellIs" dxfId="468" priority="60" stopIfTrue="1" operator="equal">
      <formula>"BAJO"</formula>
    </cfRule>
  </conditionalFormatting>
  <conditionalFormatting sqref="J18">
    <cfRule type="cellIs" dxfId="467" priority="55" stopIfTrue="1" operator="equal">
      <formula>"ALTO"</formula>
    </cfRule>
    <cfRule type="cellIs" dxfId="466" priority="56" stopIfTrue="1" operator="equal">
      <formula>"MEDIO"</formula>
    </cfRule>
    <cfRule type="cellIs" dxfId="465" priority="57" stopIfTrue="1" operator="equal">
      <formula>"BAJO"</formula>
    </cfRule>
  </conditionalFormatting>
  <conditionalFormatting sqref="J27">
    <cfRule type="cellIs" dxfId="464" priority="52" stopIfTrue="1" operator="equal">
      <formula>"ALTO"</formula>
    </cfRule>
    <cfRule type="cellIs" dxfId="463" priority="53" stopIfTrue="1" operator="equal">
      <formula>"MEDIO"</formula>
    </cfRule>
    <cfRule type="cellIs" dxfId="462" priority="54" stopIfTrue="1" operator="equal">
      <formula>"BAJO"</formula>
    </cfRule>
  </conditionalFormatting>
  <conditionalFormatting sqref="J30">
    <cfRule type="cellIs" dxfId="461" priority="49" stopIfTrue="1" operator="equal">
      <formula>"ALTO"</formula>
    </cfRule>
    <cfRule type="cellIs" dxfId="460" priority="50" stopIfTrue="1" operator="equal">
      <formula>"MEDIO"</formula>
    </cfRule>
    <cfRule type="cellIs" dxfId="459" priority="51" stopIfTrue="1" operator="equal">
      <formula>"BAJO"</formula>
    </cfRule>
  </conditionalFormatting>
  <conditionalFormatting sqref="J35">
    <cfRule type="cellIs" dxfId="458" priority="46" stopIfTrue="1" operator="equal">
      <formula>"ALTO"</formula>
    </cfRule>
    <cfRule type="cellIs" dxfId="457" priority="47" stopIfTrue="1" operator="equal">
      <formula>"MEDIO"</formula>
    </cfRule>
    <cfRule type="cellIs" dxfId="456" priority="48" stopIfTrue="1" operator="equal">
      <formula>"BAJO"</formula>
    </cfRule>
  </conditionalFormatting>
  <conditionalFormatting sqref="J41">
    <cfRule type="cellIs" dxfId="455" priority="43" stopIfTrue="1" operator="equal">
      <formula>"ALTO"</formula>
    </cfRule>
    <cfRule type="cellIs" dxfId="454" priority="44" stopIfTrue="1" operator="equal">
      <formula>"MEDIO"</formula>
    </cfRule>
    <cfRule type="cellIs" dxfId="453" priority="45" stopIfTrue="1" operator="equal">
      <formula>"BAJO"</formula>
    </cfRule>
  </conditionalFormatting>
  <conditionalFormatting sqref="J44">
    <cfRule type="cellIs" dxfId="452" priority="40" stopIfTrue="1" operator="equal">
      <formula>"ALTO"</formula>
    </cfRule>
    <cfRule type="cellIs" dxfId="451" priority="41" stopIfTrue="1" operator="equal">
      <formula>"MEDIO"</formula>
    </cfRule>
    <cfRule type="cellIs" dxfId="450" priority="42" stopIfTrue="1" operator="equal">
      <formula>"BAJO"</formula>
    </cfRule>
  </conditionalFormatting>
  <conditionalFormatting sqref="J49">
    <cfRule type="cellIs" dxfId="449" priority="37" stopIfTrue="1" operator="equal">
      <formula>"ALTO"</formula>
    </cfRule>
    <cfRule type="cellIs" dxfId="448" priority="38" stopIfTrue="1" operator="equal">
      <formula>"MEDIO"</formula>
    </cfRule>
    <cfRule type="cellIs" dxfId="447" priority="39" stopIfTrue="1" operator="equal">
      <formula>"BAJO"</formula>
    </cfRule>
  </conditionalFormatting>
  <conditionalFormatting sqref="J52">
    <cfRule type="cellIs" dxfId="446" priority="34" stopIfTrue="1" operator="equal">
      <formula>"ALTO"</formula>
    </cfRule>
    <cfRule type="cellIs" dxfId="445" priority="35" stopIfTrue="1" operator="equal">
      <formula>"MEDIO"</formula>
    </cfRule>
    <cfRule type="cellIs" dxfId="444" priority="36" stopIfTrue="1" operator="equal">
      <formula>"BAJO"</formula>
    </cfRule>
  </conditionalFormatting>
  <conditionalFormatting sqref="J55">
    <cfRule type="cellIs" dxfId="443" priority="31" stopIfTrue="1" operator="equal">
      <formula>"ALTO"</formula>
    </cfRule>
    <cfRule type="cellIs" dxfId="442" priority="32" stopIfTrue="1" operator="equal">
      <formula>"MEDIO"</formula>
    </cfRule>
    <cfRule type="cellIs" dxfId="441" priority="33" stopIfTrue="1" operator="equal">
      <formula>"BAJO"</formula>
    </cfRule>
  </conditionalFormatting>
  <conditionalFormatting sqref="J58">
    <cfRule type="cellIs" dxfId="440" priority="28" stopIfTrue="1" operator="equal">
      <formula>"ALTO"</formula>
    </cfRule>
    <cfRule type="cellIs" dxfId="439" priority="29" stopIfTrue="1" operator="equal">
      <formula>"MEDIO"</formula>
    </cfRule>
    <cfRule type="cellIs" dxfId="438" priority="30" stopIfTrue="1" operator="equal">
      <formula>"BAJO"</formula>
    </cfRule>
  </conditionalFormatting>
  <conditionalFormatting sqref="J60">
    <cfRule type="cellIs" dxfId="437" priority="25" stopIfTrue="1" operator="equal">
      <formula>"ALTO"</formula>
    </cfRule>
    <cfRule type="cellIs" dxfId="436" priority="26" stopIfTrue="1" operator="equal">
      <formula>"MEDIO"</formula>
    </cfRule>
    <cfRule type="cellIs" dxfId="435" priority="27" stopIfTrue="1" operator="equal">
      <formula>"BAJO"</formula>
    </cfRule>
  </conditionalFormatting>
  <conditionalFormatting sqref="J62">
    <cfRule type="cellIs" dxfId="434" priority="22" stopIfTrue="1" operator="equal">
      <formula>"ALTO"</formula>
    </cfRule>
    <cfRule type="cellIs" dxfId="433" priority="23" stopIfTrue="1" operator="equal">
      <formula>"MEDIO"</formula>
    </cfRule>
    <cfRule type="cellIs" dxfId="432" priority="24" stopIfTrue="1" operator="equal">
      <formula>"BAJO"</formula>
    </cfRule>
  </conditionalFormatting>
  <conditionalFormatting sqref="J65">
    <cfRule type="cellIs" dxfId="431" priority="19" stopIfTrue="1" operator="equal">
      <formula>"ALTO"</formula>
    </cfRule>
    <cfRule type="cellIs" dxfId="430" priority="20" stopIfTrue="1" operator="equal">
      <formula>"MEDIO"</formula>
    </cfRule>
    <cfRule type="cellIs" dxfId="429" priority="21" stopIfTrue="1" operator="equal">
      <formula>"BAJO"</formula>
    </cfRule>
  </conditionalFormatting>
  <conditionalFormatting sqref="J91">
    <cfRule type="cellIs" dxfId="428" priority="10" stopIfTrue="1" operator="equal">
      <formula>"ALTO"</formula>
    </cfRule>
    <cfRule type="cellIs" dxfId="427" priority="11" stopIfTrue="1" operator="equal">
      <formula>"MEDIO"</formula>
    </cfRule>
    <cfRule type="cellIs" dxfId="426" priority="12" stopIfTrue="1" operator="equal">
      <formula>"BAJO"</formula>
    </cfRule>
  </conditionalFormatting>
  <conditionalFormatting sqref="J90">
    <cfRule type="cellIs" dxfId="425" priority="4" stopIfTrue="1" operator="equal">
      <formula>"ALTO"</formula>
    </cfRule>
    <cfRule type="cellIs" dxfId="424" priority="5" stopIfTrue="1" operator="equal">
      <formula>"MEDIO"</formula>
    </cfRule>
    <cfRule type="cellIs" dxfId="423" priority="6" stopIfTrue="1"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
  <sheetViews>
    <sheetView topLeftCell="D1" zoomScale="60" zoomScaleNormal="60" workbookViewId="0">
      <selection activeCell="D5" sqref="D5:E5"/>
    </sheetView>
  </sheetViews>
  <sheetFormatPr baseColWidth="10" defaultRowHeight="14.25" x14ac:dyDescent="0.2"/>
  <cols>
    <col min="1" max="1" width="11.42578125" style="37"/>
    <col min="2" max="2" width="24" style="37" customWidth="1"/>
    <col min="3" max="3" width="46" style="37" customWidth="1"/>
    <col min="4" max="4" width="32.85546875" style="102" customWidth="1"/>
    <col min="5" max="5" width="41.85546875" style="37" bestFit="1" customWidth="1"/>
    <col min="6" max="6" width="62" style="37" customWidth="1"/>
    <col min="7" max="7" width="17.85546875" style="100" customWidth="1"/>
    <col min="8" max="8" width="16.7109375" style="100" customWidth="1"/>
    <col min="9" max="9" width="17" style="37" customWidth="1"/>
    <col min="10" max="10" width="21.85546875" style="37" customWidth="1"/>
    <col min="11" max="11" width="61.85546875" style="37" customWidth="1"/>
    <col min="12" max="12" width="14.28515625" style="37" customWidth="1"/>
    <col min="13" max="13" width="5.140625" style="37" bestFit="1" customWidth="1"/>
    <col min="14" max="14" width="57.85546875" style="37" customWidth="1"/>
    <col min="15" max="15" width="58.7109375" style="37" customWidth="1"/>
    <col min="16" max="16384" width="11.42578125" style="37"/>
  </cols>
  <sheetData>
    <row r="1" spans="1:73" ht="15.75" thickBot="1" x14ac:dyDescent="0.25">
      <c r="B1" s="225" t="s">
        <v>10</v>
      </c>
      <c r="C1" s="226"/>
      <c r="D1" s="226"/>
      <c r="E1" s="226"/>
      <c r="F1" s="226"/>
      <c r="G1" s="226"/>
      <c r="H1" s="226"/>
      <c r="I1" s="226"/>
      <c r="J1" s="226"/>
      <c r="K1" s="212"/>
      <c r="L1" s="212"/>
    </row>
    <row r="2" spans="1:73" ht="15.75" thickTop="1" x14ac:dyDescent="0.2">
      <c r="B2" s="213" t="s">
        <v>220</v>
      </c>
      <c r="C2" s="214"/>
      <c r="D2" s="214"/>
      <c r="E2" s="214"/>
      <c r="F2" s="214"/>
      <c r="G2" s="214"/>
      <c r="H2" s="214"/>
      <c r="I2" s="214"/>
      <c r="J2" s="214"/>
      <c r="K2" s="212"/>
      <c r="L2" s="212"/>
    </row>
    <row r="3" spans="1:73" ht="15" x14ac:dyDescent="0.2">
      <c r="B3" s="227" t="s">
        <v>11</v>
      </c>
      <c r="C3" s="228"/>
      <c r="D3" s="229" t="s">
        <v>12</v>
      </c>
      <c r="E3" s="230"/>
      <c r="F3" s="230"/>
      <c r="G3" s="230"/>
      <c r="H3" s="230"/>
      <c r="I3" s="231"/>
      <c r="J3" s="89" t="s">
        <v>208</v>
      </c>
      <c r="K3" s="212"/>
      <c r="L3" s="212"/>
    </row>
    <row r="4" spans="1:73" ht="15" thickBot="1" x14ac:dyDescent="0.25">
      <c r="B4" s="232" t="s">
        <v>209</v>
      </c>
      <c r="C4" s="233"/>
      <c r="D4" s="234" t="s">
        <v>221</v>
      </c>
      <c r="E4" s="235"/>
      <c r="F4" s="235"/>
      <c r="G4" s="235"/>
      <c r="H4" s="235"/>
      <c r="I4" s="236"/>
      <c r="J4" s="90" t="s">
        <v>959</v>
      </c>
      <c r="K4" s="212"/>
      <c r="L4" s="212"/>
    </row>
    <row r="5" spans="1:73" ht="89.25" customHeight="1" thickTop="1" x14ac:dyDescent="0.2">
      <c r="B5" s="219" t="s">
        <v>13</v>
      </c>
      <c r="C5" s="220"/>
      <c r="D5" s="221" t="s">
        <v>14</v>
      </c>
      <c r="E5" s="222"/>
      <c r="F5" s="91" t="s">
        <v>15</v>
      </c>
      <c r="G5" s="223" t="s">
        <v>61</v>
      </c>
      <c r="H5" s="223"/>
      <c r="I5" s="93" t="s">
        <v>16</v>
      </c>
      <c r="J5" s="224" t="s">
        <v>329</v>
      </c>
      <c r="K5" s="224"/>
      <c r="L5" s="224"/>
      <c r="N5" s="50" t="s">
        <v>958</v>
      </c>
      <c r="O5" s="51">
        <v>44439</v>
      </c>
    </row>
    <row r="6" spans="1:73" ht="11.25" customHeight="1" x14ac:dyDescent="0.2">
      <c r="B6" s="91"/>
      <c r="C6" s="94"/>
      <c r="D6" s="95"/>
      <c r="E6" s="96"/>
      <c r="F6" s="91"/>
      <c r="G6" s="28"/>
      <c r="H6" s="28"/>
      <c r="I6" s="93"/>
      <c r="J6" s="97"/>
      <c r="K6" s="97"/>
      <c r="L6" s="97"/>
      <c r="N6" s="23"/>
      <c r="O6" s="23"/>
    </row>
    <row r="7" spans="1:73" ht="99.75" customHeight="1" x14ac:dyDescent="0.2">
      <c r="B7" s="98" t="s">
        <v>6</v>
      </c>
      <c r="C7" s="98" t="s">
        <v>8</v>
      </c>
      <c r="D7" s="98" t="s">
        <v>9</v>
      </c>
      <c r="E7" s="98" t="s">
        <v>24</v>
      </c>
      <c r="F7" s="98" t="s">
        <v>5</v>
      </c>
      <c r="G7" s="98" t="s">
        <v>0</v>
      </c>
      <c r="H7" s="98" t="s">
        <v>1</v>
      </c>
      <c r="I7" s="98" t="s">
        <v>2</v>
      </c>
      <c r="J7" s="98" t="s">
        <v>3</v>
      </c>
      <c r="K7" s="98" t="s">
        <v>4</v>
      </c>
      <c r="L7" s="98" t="s">
        <v>222</v>
      </c>
      <c r="N7" s="52" t="s">
        <v>466</v>
      </c>
      <c r="O7" s="53" t="s">
        <v>467</v>
      </c>
    </row>
    <row r="8" spans="1:73" ht="156.75" customHeight="1" x14ac:dyDescent="0.2">
      <c r="A8" s="87">
        <v>1</v>
      </c>
      <c r="B8" s="28" t="s">
        <v>57</v>
      </c>
      <c r="C8" s="27" t="s">
        <v>426</v>
      </c>
      <c r="D8" s="27" t="s">
        <v>1096</v>
      </c>
      <c r="E8" s="27" t="s">
        <v>27</v>
      </c>
      <c r="F8" s="27" t="s">
        <v>1097</v>
      </c>
      <c r="G8" s="28">
        <v>3</v>
      </c>
      <c r="H8" s="28">
        <v>5</v>
      </c>
      <c r="I8" s="28">
        <v>15</v>
      </c>
      <c r="J8" s="28" t="s">
        <v>672</v>
      </c>
      <c r="K8" s="27" t="s">
        <v>468</v>
      </c>
      <c r="L8" s="28">
        <v>3</v>
      </c>
      <c r="M8" s="57"/>
      <c r="N8" s="26" t="s">
        <v>1579</v>
      </c>
      <c r="O8" s="26" t="s">
        <v>1580</v>
      </c>
      <c r="BT8" s="37">
        <v>1</v>
      </c>
      <c r="BU8" s="37">
        <v>1</v>
      </c>
    </row>
    <row r="9" spans="1:73" ht="187.5" customHeight="1" x14ac:dyDescent="0.2">
      <c r="A9" s="87">
        <v>2</v>
      </c>
      <c r="B9" s="28" t="s">
        <v>57</v>
      </c>
      <c r="C9" s="27" t="s">
        <v>427</v>
      </c>
      <c r="D9" s="27" t="s">
        <v>537</v>
      </c>
      <c r="E9" s="27" t="s">
        <v>27</v>
      </c>
      <c r="F9" s="27" t="s">
        <v>1098</v>
      </c>
      <c r="G9" s="28">
        <v>3</v>
      </c>
      <c r="H9" s="28">
        <v>4</v>
      </c>
      <c r="I9" s="28">
        <v>12</v>
      </c>
      <c r="J9" s="28" t="s">
        <v>672</v>
      </c>
      <c r="K9" s="27" t="s">
        <v>469</v>
      </c>
      <c r="L9" s="28">
        <v>3</v>
      </c>
      <c r="M9" s="57"/>
      <c r="N9" s="26" t="s">
        <v>1581</v>
      </c>
      <c r="O9" s="26" t="s">
        <v>1580</v>
      </c>
      <c r="BT9" s="37">
        <v>1</v>
      </c>
      <c r="BU9" s="37">
        <v>1</v>
      </c>
    </row>
    <row r="10" spans="1:73" ht="191.25" customHeight="1" x14ac:dyDescent="0.2">
      <c r="A10" s="87">
        <v>3</v>
      </c>
      <c r="B10" s="28" t="s">
        <v>57</v>
      </c>
      <c r="C10" s="27" t="s">
        <v>673</v>
      </c>
      <c r="D10" s="27" t="s">
        <v>537</v>
      </c>
      <c r="E10" s="27" t="s">
        <v>423</v>
      </c>
      <c r="F10" s="27" t="s">
        <v>1099</v>
      </c>
      <c r="G10" s="28">
        <v>3</v>
      </c>
      <c r="H10" s="28">
        <v>4</v>
      </c>
      <c r="I10" s="28">
        <v>12</v>
      </c>
      <c r="J10" s="28" t="s">
        <v>672</v>
      </c>
      <c r="K10" s="27" t="s">
        <v>469</v>
      </c>
      <c r="L10" s="28">
        <v>3</v>
      </c>
      <c r="M10" s="57"/>
      <c r="N10" s="26" t="s">
        <v>1582</v>
      </c>
      <c r="O10" s="26" t="s">
        <v>1580</v>
      </c>
      <c r="BT10" s="37">
        <v>1</v>
      </c>
      <c r="BU10" s="37">
        <v>1</v>
      </c>
    </row>
    <row r="11" spans="1:73" ht="218.25" customHeight="1" x14ac:dyDescent="0.2">
      <c r="A11" s="87">
        <v>4</v>
      </c>
      <c r="B11" s="28" t="s">
        <v>57</v>
      </c>
      <c r="C11" s="27" t="s">
        <v>673</v>
      </c>
      <c r="D11" s="27" t="s">
        <v>70</v>
      </c>
      <c r="E11" s="27" t="s">
        <v>423</v>
      </c>
      <c r="F11" s="27" t="s">
        <v>1100</v>
      </c>
      <c r="G11" s="28">
        <v>3</v>
      </c>
      <c r="H11" s="28">
        <v>4</v>
      </c>
      <c r="I11" s="28">
        <v>12</v>
      </c>
      <c r="J11" s="28" t="s">
        <v>672</v>
      </c>
      <c r="K11" s="27" t="s">
        <v>470</v>
      </c>
      <c r="L11" s="28">
        <v>3</v>
      </c>
      <c r="M11" s="57"/>
      <c r="N11" s="26" t="s">
        <v>1583</v>
      </c>
      <c r="O11" s="26" t="s">
        <v>1580</v>
      </c>
      <c r="BT11" s="37">
        <v>2</v>
      </c>
      <c r="BU11" s="37">
        <v>2</v>
      </c>
    </row>
    <row r="12" spans="1:73" ht="165" customHeight="1" x14ac:dyDescent="0.2">
      <c r="A12" s="87">
        <v>5</v>
      </c>
      <c r="B12" s="28" t="s">
        <v>57</v>
      </c>
      <c r="C12" s="27" t="s">
        <v>428</v>
      </c>
      <c r="D12" s="27" t="s">
        <v>422</v>
      </c>
      <c r="E12" s="27" t="s">
        <v>423</v>
      </c>
      <c r="F12" s="27" t="s">
        <v>1101</v>
      </c>
      <c r="G12" s="28">
        <v>3</v>
      </c>
      <c r="H12" s="28">
        <v>4</v>
      </c>
      <c r="I12" s="28">
        <v>12</v>
      </c>
      <c r="J12" s="28" t="s">
        <v>672</v>
      </c>
      <c r="K12" s="27" t="s">
        <v>468</v>
      </c>
      <c r="L12" s="28">
        <v>3</v>
      </c>
      <c r="N12" s="26" t="s">
        <v>1584</v>
      </c>
      <c r="O12" s="26" t="s">
        <v>1580</v>
      </c>
    </row>
    <row r="13" spans="1:73" ht="210.75" customHeight="1" x14ac:dyDescent="0.2">
      <c r="A13" s="87">
        <v>6</v>
      </c>
      <c r="B13" s="28" t="s">
        <v>58</v>
      </c>
      <c r="C13" s="27" t="s">
        <v>674</v>
      </c>
      <c r="D13" s="27" t="s">
        <v>537</v>
      </c>
      <c r="E13" s="27" t="s">
        <v>27</v>
      </c>
      <c r="F13" s="27" t="s">
        <v>1091</v>
      </c>
      <c r="G13" s="28">
        <v>4</v>
      </c>
      <c r="H13" s="28">
        <v>4</v>
      </c>
      <c r="I13" s="28">
        <v>16</v>
      </c>
      <c r="J13" s="28" t="s">
        <v>672</v>
      </c>
      <c r="K13" s="27" t="s">
        <v>469</v>
      </c>
      <c r="L13" s="28">
        <v>3</v>
      </c>
      <c r="N13" s="26" t="s">
        <v>1582</v>
      </c>
      <c r="O13" s="26" t="s">
        <v>1580</v>
      </c>
    </row>
    <row r="14" spans="1:73" ht="203.25" customHeight="1" x14ac:dyDescent="0.2">
      <c r="A14" s="87">
        <v>7</v>
      </c>
      <c r="B14" s="28" t="s">
        <v>58</v>
      </c>
      <c r="C14" s="27" t="s">
        <v>408</v>
      </c>
      <c r="D14" s="27" t="s">
        <v>70</v>
      </c>
      <c r="E14" s="27" t="s">
        <v>27</v>
      </c>
      <c r="F14" s="27" t="s">
        <v>1102</v>
      </c>
      <c r="G14" s="28">
        <v>4</v>
      </c>
      <c r="H14" s="28">
        <v>4</v>
      </c>
      <c r="I14" s="28">
        <v>16</v>
      </c>
      <c r="J14" s="28" t="s">
        <v>672</v>
      </c>
      <c r="K14" s="27" t="s">
        <v>470</v>
      </c>
      <c r="L14" s="28">
        <v>3</v>
      </c>
      <c r="N14" s="26" t="s">
        <v>1585</v>
      </c>
      <c r="O14" s="26" t="s">
        <v>1580</v>
      </c>
    </row>
    <row r="15" spans="1:73" ht="141" customHeight="1" x14ac:dyDescent="0.2">
      <c r="A15" s="87">
        <v>8</v>
      </c>
      <c r="B15" s="28" t="s">
        <v>58</v>
      </c>
      <c r="C15" s="27" t="s">
        <v>407</v>
      </c>
      <c r="D15" s="27" t="s">
        <v>675</v>
      </c>
      <c r="E15" s="27" t="s">
        <v>27</v>
      </c>
      <c r="F15" s="27" t="s">
        <v>1103</v>
      </c>
      <c r="G15" s="28">
        <v>4</v>
      </c>
      <c r="H15" s="28">
        <v>4</v>
      </c>
      <c r="I15" s="28">
        <v>16</v>
      </c>
      <c r="J15" s="28" t="s">
        <v>672</v>
      </c>
      <c r="K15" s="27" t="s">
        <v>468</v>
      </c>
      <c r="L15" s="28">
        <v>3</v>
      </c>
      <c r="N15" s="26" t="s">
        <v>1586</v>
      </c>
      <c r="O15" s="26" t="s">
        <v>1580</v>
      </c>
    </row>
    <row r="16" spans="1:73" ht="128.25" x14ac:dyDescent="0.2">
      <c r="A16" s="87">
        <v>9</v>
      </c>
      <c r="B16" s="28" t="s">
        <v>58</v>
      </c>
      <c r="C16" s="27" t="s">
        <v>403</v>
      </c>
      <c r="D16" s="27" t="s">
        <v>1096</v>
      </c>
      <c r="E16" s="27" t="s">
        <v>27</v>
      </c>
      <c r="F16" s="27" t="s">
        <v>1092</v>
      </c>
      <c r="G16" s="28">
        <v>5</v>
      </c>
      <c r="H16" s="28">
        <v>5</v>
      </c>
      <c r="I16" s="28">
        <v>25</v>
      </c>
      <c r="J16" s="28" t="s">
        <v>676</v>
      </c>
      <c r="K16" s="27" t="s">
        <v>468</v>
      </c>
      <c r="L16" s="28">
        <v>5</v>
      </c>
      <c r="N16" s="26" t="s">
        <v>1587</v>
      </c>
      <c r="O16" s="26" t="s">
        <v>1580</v>
      </c>
    </row>
    <row r="17" spans="1:15" ht="142.5" x14ac:dyDescent="0.2">
      <c r="A17" s="87">
        <v>10</v>
      </c>
      <c r="B17" s="28" t="s">
        <v>58</v>
      </c>
      <c r="C17" s="27" t="s">
        <v>404</v>
      </c>
      <c r="D17" s="27" t="s">
        <v>537</v>
      </c>
      <c r="E17" s="27" t="s">
        <v>27</v>
      </c>
      <c r="F17" s="27" t="s">
        <v>1104</v>
      </c>
      <c r="G17" s="28">
        <v>4</v>
      </c>
      <c r="H17" s="28">
        <v>5</v>
      </c>
      <c r="I17" s="28">
        <v>20</v>
      </c>
      <c r="J17" s="28" t="s">
        <v>676</v>
      </c>
      <c r="K17" s="27" t="s">
        <v>469</v>
      </c>
      <c r="L17" s="28">
        <v>5</v>
      </c>
      <c r="N17" s="26" t="s">
        <v>1588</v>
      </c>
      <c r="O17" s="26" t="s">
        <v>1580</v>
      </c>
    </row>
    <row r="18" spans="1:15" ht="156.75" x14ac:dyDescent="0.2">
      <c r="A18" s="87">
        <v>11</v>
      </c>
      <c r="B18" s="28" t="s">
        <v>58</v>
      </c>
      <c r="C18" s="27" t="s">
        <v>404</v>
      </c>
      <c r="D18" s="27" t="s">
        <v>70</v>
      </c>
      <c r="E18" s="27" t="s">
        <v>27</v>
      </c>
      <c r="F18" s="27" t="s">
        <v>1105</v>
      </c>
      <c r="G18" s="28">
        <v>4</v>
      </c>
      <c r="H18" s="28">
        <v>5</v>
      </c>
      <c r="I18" s="28">
        <v>20</v>
      </c>
      <c r="J18" s="28" t="s">
        <v>676</v>
      </c>
      <c r="K18" s="27" t="s">
        <v>470</v>
      </c>
      <c r="L18" s="28">
        <v>5</v>
      </c>
      <c r="N18" s="26" t="s">
        <v>1589</v>
      </c>
      <c r="O18" s="26" t="s">
        <v>1580</v>
      </c>
    </row>
    <row r="19" spans="1:15" ht="142.5" x14ac:dyDescent="0.2">
      <c r="A19" s="87">
        <v>12</v>
      </c>
      <c r="B19" s="28" t="s">
        <v>58</v>
      </c>
      <c r="C19" s="27" t="s">
        <v>677</v>
      </c>
      <c r="D19" s="27" t="s">
        <v>537</v>
      </c>
      <c r="E19" s="27" t="s">
        <v>27</v>
      </c>
      <c r="F19" s="27" t="s">
        <v>1106</v>
      </c>
      <c r="G19" s="28">
        <v>3</v>
      </c>
      <c r="H19" s="28">
        <v>4</v>
      </c>
      <c r="I19" s="28">
        <v>12</v>
      </c>
      <c r="J19" s="28" t="s">
        <v>672</v>
      </c>
      <c r="K19" s="27" t="s">
        <v>469</v>
      </c>
      <c r="L19" s="28">
        <v>3</v>
      </c>
      <c r="N19" s="26" t="s">
        <v>1590</v>
      </c>
      <c r="O19" s="26" t="s">
        <v>1591</v>
      </c>
    </row>
    <row r="20" spans="1:15" ht="190.5" customHeight="1" x14ac:dyDescent="0.2">
      <c r="A20" s="87">
        <v>13</v>
      </c>
      <c r="B20" s="28" t="s">
        <v>58</v>
      </c>
      <c r="C20" s="27" t="s">
        <v>405</v>
      </c>
      <c r="D20" s="27" t="s">
        <v>70</v>
      </c>
      <c r="E20" s="27" t="s">
        <v>27</v>
      </c>
      <c r="F20" s="27" t="s">
        <v>1107</v>
      </c>
      <c r="G20" s="28">
        <v>4</v>
      </c>
      <c r="H20" s="28">
        <v>4</v>
      </c>
      <c r="I20" s="28">
        <v>16</v>
      </c>
      <c r="J20" s="28" t="s">
        <v>672</v>
      </c>
      <c r="K20" s="27" t="s">
        <v>470</v>
      </c>
      <c r="L20" s="28">
        <v>3</v>
      </c>
      <c r="N20" s="26" t="s">
        <v>1592</v>
      </c>
      <c r="O20" s="26" t="s">
        <v>1591</v>
      </c>
    </row>
    <row r="21" spans="1:15" ht="171" x14ac:dyDescent="0.2">
      <c r="A21" s="87">
        <v>14</v>
      </c>
      <c r="B21" s="28" t="s">
        <v>58</v>
      </c>
      <c r="C21" s="27" t="s">
        <v>406</v>
      </c>
      <c r="D21" s="27" t="s">
        <v>675</v>
      </c>
      <c r="E21" s="27" t="s">
        <v>27</v>
      </c>
      <c r="F21" s="27" t="s">
        <v>1108</v>
      </c>
      <c r="G21" s="28">
        <v>4</v>
      </c>
      <c r="H21" s="28">
        <v>4</v>
      </c>
      <c r="I21" s="28">
        <v>16</v>
      </c>
      <c r="J21" s="28" t="s">
        <v>672</v>
      </c>
      <c r="K21" s="27" t="s">
        <v>468</v>
      </c>
      <c r="L21" s="28">
        <v>3</v>
      </c>
      <c r="N21" s="26" t="s">
        <v>1593</v>
      </c>
      <c r="O21" s="26" t="s">
        <v>1591</v>
      </c>
    </row>
    <row r="22" spans="1:15" ht="167.25" customHeight="1" x14ac:dyDescent="0.2">
      <c r="A22" s="87">
        <v>15</v>
      </c>
      <c r="B22" s="28" t="s">
        <v>58</v>
      </c>
      <c r="C22" s="27" t="s">
        <v>1109</v>
      </c>
      <c r="D22" s="27" t="s">
        <v>537</v>
      </c>
      <c r="E22" s="27" t="s">
        <v>27</v>
      </c>
      <c r="F22" s="27" t="s">
        <v>1110</v>
      </c>
      <c r="G22" s="28">
        <v>4</v>
      </c>
      <c r="H22" s="28">
        <v>4</v>
      </c>
      <c r="I22" s="28">
        <v>16</v>
      </c>
      <c r="J22" s="28" t="s">
        <v>672</v>
      </c>
      <c r="K22" s="27" t="s">
        <v>469</v>
      </c>
      <c r="L22" s="28">
        <v>3</v>
      </c>
      <c r="N22" s="26" t="s">
        <v>1594</v>
      </c>
      <c r="O22" s="26" t="s">
        <v>1595</v>
      </c>
    </row>
    <row r="23" spans="1:15" ht="156.75" x14ac:dyDescent="0.2">
      <c r="A23" s="87">
        <v>16</v>
      </c>
      <c r="B23" s="28" t="s">
        <v>58</v>
      </c>
      <c r="C23" s="27" t="s">
        <v>678</v>
      </c>
      <c r="D23" s="27" t="s">
        <v>70</v>
      </c>
      <c r="E23" s="27" t="s">
        <v>27</v>
      </c>
      <c r="F23" s="27" t="s">
        <v>1111</v>
      </c>
      <c r="G23" s="28">
        <v>4</v>
      </c>
      <c r="H23" s="28">
        <v>4</v>
      </c>
      <c r="I23" s="28">
        <v>16</v>
      </c>
      <c r="J23" s="28" t="s">
        <v>672</v>
      </c>
      <c r="K23" s="27" t="s">
        <v>470</v>
      </c>
      <c r="L23" s="28">
        <v>3</v>
      </c>
      <c r="N23" s="26" t="s">
        <v>1596</v>
      </c>
      <c r="O23" s="26" t="s">
        <v>1595</v>
      </c>
    </row>
    <row r="24" spans="1:15" ht="156.75" x14ac:dyDescent="0.2">
      <c r="A24" s="87">
        <v>17</v>
      </c>
      <c r="B24" s="28" t="s">
        <v>58</v>
      </c>
      <c r="C24" s="27" t="s">
        <v>365</v>
      </c>
      <c r="D24" s="27" t="s">
        <v>675</v>
      </c>
      <c r="E24" s="27" t="s">
        <v>27</v>
      </c>
      <c r="F24" s="27" t="s">
        <v>1112</v>
      </c>
      <c r="G24" s="28">
        <v>4</v>
      </c>
      <c r="H24" s="28">
        <v>4</v>
      </c>
      <c r="I24" s="28">
        <v>16</v>
      </c>
      <c r="J24" s="28" t="s">
        <v>672</v>
      </c>
      <c r="K24" s="27" t="s">
        <v>468</v>
      </c>
      <c r="L24" s="28">
        <v>3</v>
      </c>
      <c r="N24" s="26" t="s">
        <v>1597</v>
      </c>
      <c r="O24" s="26" t="s">
        <v>1595</v>
      </c>
    </row>
    <row r="25" spans="1:15" ht="142.5" x14ac:dyDescent="0.2">
      <c r="A25" s="87">
        <v>18</v>
      </c>
      <c r="B25" s="28" t="s">
        <v>58</v>
      </c>
      <c r="C25" s="27" t="s">
        <v>1113</v>
      </c>
      <c r="D25" s="27" t="s">
        <v>537</v>
      </c>
      <c r="E25" s="27" t="s">
        <v>27</v>
      </c>
      <c r="F25" s="27" t="s">
        <v>1114</v>
      </c>
      <c r="G25" s="28">
        <v>4</v>
      </c>
      <c r="H25" s="28">
        <v>4</v>
      </c>
      <c r="I25" s="28">
        <v>16</v>
      </c>
      <c r="J25" s="28" t="s">
        <v>672</v>
      </c>
      <c r="K25" s="27" t="s">
        <v>469</v>
      </c>
      <c r="L25" s="28">
        <v>3</v>
      </c>
      <c r="N25" s="26" t="s">
        <v>1598</v>
      </c>
      <c r="O25" s="26" t="s">
        <v>1595</v>
      </c>
    </row>
    <row r="26" spans="1:15" ht="226.5" customHeight="1" x14ac:dyDescent="0.2">
      <c r="A26" s="87">
        <v>19</v>
      </c>
      <c r="B26" s="28" t="s">
        <v>58</v>
      </c>
      <c r="C26" s="27" t="s">
        <v>1115</v>
      </c>
      <c r="D26" s="27" t="s">
        <v>70</v>
      </c>
      <c r="E26" s="27" t="s">
        <v>27</v>
      </c>
      <c r="F26" s="27" t="s">
        <v>1116</v>
      </c>
      <c r="G26" s="28">
        <v>4</v>
      </c>
      <c r="H26" s="28">
        <v>4</v>
      </c>
      <c r="I26" s="28">
        <v>16</v>
      </c>
      <c r="J26" s="28" t="s">
        <v>672</v>
      </c>
      <c r="K26" s="27" t="s">
        <v>470</v>
      </c>
      <c r="L26" s="28">
        <v>3</v>
      </c>
      <c r="N26" s="26" t="s">
        <v>1599</v>
      </c>
      <c r="O26" s="26" t="s">
        <v>1595</v>
      </c>
    </row>
    <row r="27" spans="1:15" ht="201" customHeight="1" x14ac:dyDescent="0.2">
      <c r="A27" s="87">
        <v>20</v>
      </c>
      <c r="B27" s="28" t="s">
        <v>58</v>
      </c>
      <c r="C27" s="27" t="s">
        <v>1117</v>
      </c>
      <c r="D27" s="27" t="s">
        <v>675</v>
      </c>
      <c r="E27" s="27" t="s">
        <v>27</v>
      </c>
      <c r="F27" s="27" t="s">
        <v>1118</v>
      </c>
      <c r="G27" s="28">
        <v>4</v>
      </c>
      <c r="H27" s="28">
        <v>4</v>
      </c>
      <c r="I27" s="28">
        <v>16</v>
      </c>
      <c r="J27" s="28" t="s">
        <v>672</v>
      </c>
      <c r="K27" s="27" t="s">
        <v>468</v>
      </c>
      <c r="L27" s="28">
        <v>3</v>
      </c>
      <c r="N27" s="26" t="s">
        <v>1600</v>
      </c>
      <c r="O27" s="26" t="s">
        <v>1595</v>
      </c>
    </row>
    <row r="28" spans="1:15" ht="142.5" x14ac:dyDescent="0.2">
      <c r="A28" s="87">
        <v>21</v>
      </c>
      <c r="B28" s="28" t="s">
        <v>58</v>
      </c>
      <c r="C28" s="27" t="s">
        <v>395</v>
      </c>
      <c r="D28" s="27" t="s">
        <v>537</v>
      </c>
      <c r="E28" s="27" t="s">
        <v>364</v>
      </c>
      <c r="F28" s="27" t="s">
        <v>1093</v>
      </c>
      <c r="G28" s="28">
        <v>3</v>
      </c>
      <c r="H28" s="28">
        <v>4</v>
      </c>
      <c r="I28" s="28">
        <v>12</v>
      </c>
      <c r="J28" s="28" t="s">
        <v>672</v>
      </c>
      <c r="K28" s="27" t="s">
        <v>469</v>
      </c>
      <c r="L28" s="28">
        <v>3</v>
      </c>
      <c r="M28" s="27"/>
      <c r="N28" s="26" t="s">
        <v>1601</v>
      </c>
      <c r="O28" s="26" t="s">
        <v>1602</v>
      </c>
    </row>
    <row r="29" spans="1:15" ht="200.25" customHeight="1" x14ac:dyDescent="0.2">
      <c r="A29" s="87">
        <v>22</v>
      </c>
      <c r="B29" s="28" t="s">
        <v>58</v>
      </c>
      <c r="C29" s="27" t="s">
        <v>679</v>
      </c>
      <c r="D29" s="27" t="s">
        <v>70</v>
      </c>
      <c r="E29" s="27" t="s">
        <v>364</v>
      </c>
      <c r="F29" s="27" t="s">
        <v>1119</v>
      </c>
      <c r="G29" s="28">
        <v>3</v>
      </c>
      <c r="H29" s="28">
        <v>4</v>
      </c>
      <c r="I29" s="28">
        <v>12</v>
      </c>
      <c r="J29" s="28" t="s">
        <v>672</v>
      </c>
      <c r="K29" s="27" t="s">
        <v>470</v>
      </c>
      <c r="L29" s="28">
        <v>3</v>
      </c>
      <c r="M29" s="27"/>
      <c r="N29" s="26" t="s">
        <v>1603</v>
      </c>
      <c r="O29" s="26" t="s">
        <v>1602</v>
      </c>
    </row>
    <row r="30" spans="1:15" ht="202.5" customHeight="1" x14ac:dyDescent="0.2">
      <c r="A30" s="87">
        <v>23</v>
      </c>
      <c r="B30" s="28" t="s">
        <v>58</v>
      </c>
      <c r="C30" s="27" t="s">
        <v>424</v>
      </c>
      <c r="D30" s="27" t="s">
        <v>675</v>
      </c>
      <c r="E30" s="27" t="s">
        <v>364</v>
      </c>
      <c r="F30" s="27" t="s">
        <v>1120</v>
      </c>
      <c r="G30" s="28">
        <v>3</v>
      </c>
      <c r="H30" s="28">
        <v>4</v>
      </c>
      <c r="I30" s="28">
        <v>12</v>
      </c>
      <c r="J30" s="28" t="s">
        <v>672</v>
      </c>
      <c r="K30" s="27" t="s">
        <v>468</v>
      </c>
      <c r="L30" s="28">
        <v>3</v>
      </c>
      <c r="M30" s="27"/>
      <c r="N30" s="26" t="s">
        <v>1604</v>
      </c>
      <c r="O30" s="26" t="s">
        <v>1602</v>
      </c>
    </row>
    <row r="31" spans="1:15" ht="180.75" customHeight="1" x14ac:dyDescent="0.2">
      <c r="A31" s="87">
        <v>24</v>
      </c>
      <c r="B31" s="28" t="s">
        <v>58</v>
      </c>
      <c r="C31" s="27" t="s">
        <v>425</v>
      </c>
      <c r="D31" s="27" t="s">
        <v>537</v>
      </c>
      <c r="E31" s="27" t="s">
        <v>27</v>
      </c>
      <c r="F31" s="27" t="s">
        <v>1121</v>
      </c>
      <c r="G31" s="28">
        <v>3</v>
      </c>
      <c r="H31" s="28">
        <v>4</v>
      </c>
      <c r="I31" s="28">
        <v>12</v>
      </c>
      <c r="J31" s="28" t="s">
        <v>672</v>
      </c>
      <c r="K31" s="27" t="s">
        <v>469</v>
      </c>
      <c r="L31" s="28">
        <v>3</v>
      </c>
      <c r="M31" s="27"/>
      <c r="N31" s="26" t="s">
        <v>1605</v>
      </c>
      <c r="O31" s="26" t="s">
        <v>1606</v>
      </c>
    </row>
    <row r="32" spans="1:15" ht="204" customHeight="1" x14ac:dyDescent="0.2">
      <c r="A32" s="87">
        <v>25</v>
      </c>
      <c r="B32" s="28" t="s">
        <v>58</v>
      </c>
      <c r="C32" s="27" t="s">
        <v>680</v>
      </c>
      <c r="D32" s="27" t="s">
        <v>70</v>
      </c>
      <c r="E32" s="27" t="s">
        <v>27</v>
      </c>
      <c r="F32" s="27" t="s">
        <v>1122</v>
      </c>
      <c r="G32" s="28">
        <v>3</v>
      </c>
      <c r="H32" s="28">
        <v>4</v>
      </c>
      <c r="I32" s="28">
        <v>12</v>
      </c>
      <c r="J32" s="28" t="s">
        <v>672</v>
      </c>
      <c r="K32" s="27" t="s">
        <v>470</v>
      </c>
      <c r="L32" s="28">
        <v>3</v>
      </c>
      <c r="M32" s="27"/>
      <c r="N32" s="26" t="s">
        <v>1607</v>
      </c>
      <c r="O32" s="26" t="s">
        <v>1606</v>
      </c>
    </row>
    <row r="33" spans="1:15" ht="185.25" customHeight="1" x14ac:dyDescent="0.2">
      <c r="A33" s="87">
        <v>26</v>
      </c>
      <c r="B33" s="28" t="s">
        <v>58</v>
      </c>
      <c r="C33" s="27" t="s">
        <v>393</v>
      </c>
      <c r="D33" s="27" t="s">
        <v>675</v>
      </c>
      <c r="E33" s="27" t="s">
        <v>27</v>
      </c>
      <c r="F33" s="27" t="s">
        <v>1123</v>
      </c>
      <c r="G33" s="28">
        <v>3</v>
      </c>
      <c r="H33" s="28">
        <v>4</v>
      </c>
      <c r="I33" s="28">
        <v>12</v>
      </c>
      <c r="J33" s="28" t="s">
        <v>672</v>
      </c>
      <c r="K33" s="27" t="s">
        <v>468</v>
      </c>
      <c r="L33" s="28">
        <v>3</v>
      </c>
      <c r="M33" s="27"/>
      <c r="N33" s="26" t="s">
        <v>1608</v>
      </c>
      <c r="O33" s="26" t="s">
        <v>1606</v>
      </c>
    </row>
    <row r="34" spans="1:15" ht="194.25" customHeight="1" x14ac:dyDescent="0.2">
      <c r="A34" s="87">
        <v>27</v>
      </c>
      <c r="B34" s="28" t="s">
        <v>1094</v>
      </c>
      <c r="C34" s="27" t="s">
        <v>681</v>
      </c>
      <c r="D34" s="27" t="s">
        <v>537</v>
      </c>
      <c r="E34" s="27" t="s">
        <v>27</v>
      </c>
      <c r="F34" s="27" t="s">
        <v>1124</v>
      </c>
      <c r="G34" s="28">
        <v>3</v>
      </c>
      <c r="H34" s="28">
        <v>4</v>
      </c>
      <c r="I34" s="28">
        <v>12</v>
      </c>
      <c r="J34" s="28" t="s">
        <v>672</v>
      </c>
      <c r="K34" s="27" t="s">
        <v>469</v>
      </c>
      <c r="L34" s="28">
        <v>3</v>
      </c>
      <c r="M34" s="27"/>
      <c r="N34" s="26" t="s">
        <v>1609</v>
      </c>
      <c r="O34" s="26" t="s">
        <v>1572</v>
      </c>
    </row>
    <row r="35" spans="1:15" ht="228" customHeight="1" x14ac:dyDescent="0.2">
      <c r="A35" s="87">
        <v>28</v>
      </c>
      <c r="B35" s="28" t="s">
        <v>1094</v>
      </c>
      <c r="C35" s="27" t="s">
        <v>1125</v>
      </c>
      <c r="D35" s="27" t="s">
        <v>70</v>
      </c>
      <c r="E35" s="27" t="s">
        <v>27</v>
      </c>
      <c r="F35" s="27" t="s">
        <v>1126</v>
      </c>
      <c r="G35" s="28">
        <v>3</v>
      </c>
      <c r="H35" s="28">
        <v>4</v>
      </c>
      <c r="I35" s="28">
        <v>12</v>
      </c>
      <c r="J35" s="28" t="s">
        <v>672</v>
      </c>
      <c r="K35" s="27" t="s">
        <v>470</v>
      </c>
      <c r="L35" s="28">
        <v>3</v>
      </c>
      <c r="M35" s="27"/>
      <c r="N35" s="26" t="s">
        <v>1610</v>
      </c>
      <c r="O35" s="26" t="s">
        <v>1572</v>
      </c>
    </row>
    <row r="36" spans="1:15" ht="252" customHeight="1" x14ac:dyDescent="0.2">
      <c r="A36" s="87">
        <v>29</v>
      </c>
      <c r="B36" s="28" t="s">
        <v>1094</v>
      </c>
      <c r="C36" s="27" t="s">
        <v>1127</v>
      </c>
      <c r="D36" s="27" t="s">
        <v>682</v>
      </c>
      <c r="E36" s="27" t="s">
        <v>27</v>
      </c>
      <c r="F36" s="27" t="s">
        <v>1128</v>
      </c>
      <c r="G36" s="28">
        <v>3</v>
      </c>
      <c r="H36" s="28">
        <v>4</v>
      </c>
      <c r="I36" s="28">
        <v>12</v>
      </c>
      <c r="J36" s="28" t="s">
        <v>672</v>
      </c>
      <c r="K36" s="27" t="s">
        <v>468</v>
      </c>
      <c r="L36" s="28">
        <v>3</v>
      </c>
      <c r="M36" s="27"/>
      <c r="N36" s="26" t="s">
        <v>1611</v>
      </c>
      <c r="O36" s="26" t="s">
        <v>1572</v>
      </c>
    </row>
    <row r="37" spans="1:15" ht="142.5" x14ac:dyDescent="0.2">
      <c r="A37" s="87">
        <v>30</v>
      </c>
      <c r="B37" s="28" t="s">
        <v>1094</v>
      </c>
      <c r="C37" s="27" t="s">
        <v>1095</v>
      </c>
      <c r="D37" s="27" t="s">
        <v>537</v>
      </c>
      <c r="E37" s="27" t="s">
        <v>27</v>
      </c>
      <c r="F37" s="27" t="s">
        <v>1129</v>
      </c>
      <c r="G37" s="28">
        <v>3</v>
      </c>
      <c r="H37" s="28">
        <v>4</v>
      </c>
      <c r="I37" s="28">
        <v>12</v>
      </c>
      <c r="J37" s="28" t="s">
        <v>672</v>
      </c>
      <c r="K37" s="27" t="s">
        <v>469</v>
      </c>
      <c r="L37" s="28">
        <v>3</v>
      </c>
      <c r="M37" s="27"/>
      <c r="N37" s="26" t="s">
        <v>1609</v>
      </c>
      <c r="O37" s="26" t="s">
        <v>1572</v>
      </c>
    </row>
    <row r="38" spans="1:15" ht="221.25" customHeight="1" x14ac:dyDescent="0.2">
      <c r="A38" s="87">
        <v>31</v>
      </c>
      <c r="B38" s="28" t="s">
        <v>1094</v>
      </c>
      <c r="C38" s="27" t="s">
        <v>1130</v>
      </c>
      <c r="D38" s="27" t="s">
        <v>70</v>
      </c>
      <c r="E38" s="27" t="s">
        <v>27</v>
      </c>
      <c r="F38" s="27" t="s">
        <v>1131</v>
      </c>
      <c r="G38" s="28">
        <v>3</v>
      </c>
      <c r="H38" s="28">
        <v>4</v>
      </c>
      <c r="I38" s="28">
        <v>12</v>
      </c>
      <c r="J38" s="28" t="s">
        <v>672</v>
      </c>
      <c r="K38" s="27" t="s">
        <v>470</v>
      </c>
      <c r="L38" s="28">
        <v>3</v>
      </c>
      <c r="M38" s="27"/>
      <c r="N38" s="26" t="s">
        <v>1610</v>
      </c>
      <c r="O38" s="26" t="s">
        <v>1572</v>
      </c>
    </row>
    <row r="39" spans="1:15" ht="255" customHeight="1" x14ac:dyDescent="0.2">
      <c r="A39" s="87">
        <v>32</v>
      </c>
      <c r="B39" s="28" t="s">
        <v>1094</v>
      </c>
      <c r="C39" s="27" t="s">
        <v>1132</v>
      </c>
      <c r="D39" s="27" t="s">
        <v>682</v>
      </c>
      <c r="E39" s="27" t="s">
        <v>27</v>
      </c>
      <c r="F39" s="27" t="s">
        <v>1128</v>
      </c>
      <c r="G39" s="28">
        <v>3</v>
      </c>
      <c r="H39" s="28">
        <v>4</v>
      </c>
      <c r="I39" s="28">
        <v>12</v>
      </c>
      <c r="J39" s="28" t="s">
        <v>672</v>
      </c>
      <c r="K39" s="27" t="s">
        <v>468</v>
      </c>
      <c r="L39" s="28">
        <v>3</v>
      </c>
      <c r="M39" s="27"/>
      <c r="N39" s="26" t="s">
        <v>1611</v>
      </c>
      <c r="O39" s="26" t="s">
        <v>1572</v>
      </c>
    </row>
    <row r="40" spans="1:15" x14ac:dyDescent="0.2">
      <c r="L40" s="37">
        <f>SUM(L8:L39)</f>
        <v>102</v>
      </c>
      <c r="N40" s="37">
        <f>+COUNT(L8:L39)</f>
        <v>32</v>
      </c>
    </row>
  </sheetData>
  <autoFilter ref="B7:N39"/>
  <dataConsolidate/>
  <mergeCells count="11">
    <mergeCell ref="B5:C5"/>
    <mergeCell ref="D5:E5"/>
    <mergeCell ref="G5:H5"/>
    <mergeCell ref="J5:L5"/>
    <mergeCell ref="B1:J1"/>
    <mergeCell ref="K1:L4"/>
    <mergeCell ref="B2:J2"/>
    <mergeCell ref="B3:C3"/>
    <mergeCell ref="D3:I3"/>
    <mergeCell ref="B4:C4"/>
    <mergeCell ref="D4:I4"/>
  </mergeCells>
  <conditionalFormatting sqref="J12 J8">
    <cfRule type="cellIs" dxfId="422" priority="67" stopIfTrue="1" operator="equal">
      <formula>"ALTO"</formula>
    </cfRule>
    <cfRule type="cellIs" dxfId="421" priority="68" stopIfTrue="1" operator="equal">
      <formula>"MEDIO"</formula>
    </cfRule>
    <cfRule type="cellIs" dxfId="420" priority="69" stopIfTrue="1" operator="equal">
      <formula>"BAJO"</formula>
    </cfRule>
  </conditionalFormatting>
  <conditionalFormatting sqref="J9">
    <cfRule type="cellIs" dxfId="419" priority="64" stopIfTrue="1" operator="equal">
      <formula>"ALTO"</formula>
    </cfRule>
    <cfRule type="cellIs" dxfId="418" priority="65" stopIfTrue="1" operator="equal">
      <formula>"MEDIO"</formula>
    </cfRule>
    <cfRule type="cellIs" dxfId="417" priority="66" stopIfTrue="1" operator="equal">
      <formula>"BAJO"</formula>
    </cfRule>
  </conditionalFormatting>
  <conditionalFormatting sqref="J10">
    <cfRule type="cellIs" dxfId="416" priority="61" stopIfTrue="1" operator="equal">
      <formula>"ALTO"</formula>
    </cfRule>
    <cfRule type="cellIs" dxfId="415" priority="62" stopIfTrue="1" operator="equal">
      <formula>"MEDIO"</formula>
    </cfRule>
    <cfRule type="cellIs" dxfId="414" priority="63" stopIfTrue="1" operator="equal">
      <formula>"BAJO"</formula>
    </cfRule>
  </conditionalFormatting>
  <conditionalFormatting sqref="J11">
    <cfRule type="cellIs" dxfId="413" priority="58" stopIfTrue="1" operator="equal">
      <formula>"ALTO"</formula>
    </cfRule>
    <cfRule type="cellIs" dxfId="412" priority="59" stopIfTrue="1" operator="equal">
      <formula>"MEDIO"</formula>
    </cfRule>
    <cfRule type="cellIs" dxfId="411" priority="60" stopIfTrue="1" operator="equal">
      <formula>"BAJO"</formula>
    </cfRule>
  </conditionalFormatting>
  <conditionalFormatting sqref="J13">
    <cfRule type="cellIs" dxfId="410" priority="55" stopIfTrue="1" operator="equal">
      <formula>"ALTO"</formula>
    </cfRule>
    <cfRule type="cellIs" dxfId="409" priority="56" stopIfTrue="1" operator="equal">
      <formula>"MEDIO"</formula>
    </cfRule>
    <cfRule type="cellIs" dxfId="408" priority="57" stopIfTrue="1" operator="equal">
      <formula>"BAJO"</formula>
    </cfRule>
  </conditionalFormatting>
  <conditionalFormatting sqref="J14">
    <cfRule type="cellIs" dxfId="407" priority="52" stopIfTrue="1" operator="equal">
      <formula>"ALTO"</formula>
    </cfRule>
    <cfRule type="cellIs" dxfId="406" priority="53" stopIfTrue="1" operator="equal">
      <formula>"MEDIO"</formula>
    </cfRule>
    <cfRule type="cellIs" dxfId="405" priority="54" stopIfTrue="1" operator="equal">
      <formula>"BAJO"</formula>
    </cfRule>
  </conditionalFormatting>
  <conditionalFormatting sqref="J15">
    <cfRule type="cellIs" dxfId="404" priority="49" stopIfTrue="1" operator="equal">
      <formula>"ALTO"</formula>
    </cfRule>
    <cfRule type="cellIs" dxfId="403" priority="50" stopIfTrue="1" operator="equal">
      <formula>"MEDIO"</formula>
    </cfRule>
    <cfRule type="cellIs" dxfId="402" priority="51" stopIfTrue="1" operator="equal">
      <formula>"BAJO"</formula>
    </cfRule>
  </conditionalFormatting>
  <conditionalFormatting sqref="J16">
    <cfRule type="cellIs" dxfId="401" priority="46" stopIfTrue="1" operator="equal">
      <formula>"ALTO"</formula>
    </cfRule>
    <cfRule type="cellIs" dxfId="400" priority="47" stopIfTrue="1" operator="equal">
      <formula>"MEDIO"</formula>
    </cfRule>
    <cfRule type="cellIs" dxfId="399" priority="48" stopIfTrue="1" operator="equal">
      <formula>"BAJO"</formula>
    </cfRule>
  </conditionalFormatting>
  <conditionalFormatting sqref="J17">
    <cfRule type="cellIs" dxfId="398" priority="43" stopIfTrue="1" operator="equal">
      <formula>"ALTO"</formula>
    </cfRule>
    <cfRule type="cellIs" dxfId="397" priority="44" stopIfTrue="1" operator="equal">
      <formula>"MEDIO"</formula>
    </cfRule>
    <cfRule type="cellIs" dxfId="396" priority="45" stopIfTrue="1" operator="equal">
      <formula>"BAJO"</formula>
    </cfRule>
  </conditionalFormatting>
  <conditionalFormatting sqref="J18">
    <cfRule type="cellIs" dxfId="395" priority="40" stopIfTrue="1" operator="equal">
      <formula>"ALTO"</formula>
    </cfRule>
    <cfRule type="cellIs" dxfId="394" priority="41" stopIfTrue="1" operator="equal">
      <formula>"MEDIO"</formula>
    </cfRule>
    <cfRule type="cellIs" dxfId="393" priority="42" stopIfTrue="1" operator="equal">
      <formula>"BAJO"</formula>
    </cfRule>
  </conditionalFormatting>
  <conditionalFormatting sqref="J19">
    <cfRule type="cellIs" dxfId="392" priority="37" stopIfTrue="1" operator="equal">
      <formula>"ALTO"</formula>
    </cfRule>
    <cfRule type="cellIs" dxfId="391" priority="38" stopIfTrue="1" operator="equal">
      <formula>"MEDIO"</formula>
    </cfRule>
    <cfRule type="cellIs" dxfId="390" priority="39" stopIfTrue="1" operator="equal">
      <formula>"BAJO"</formula>
    </cfRule>
  </conditionalFormatting>
  <conditionalFormatting sqref="J20">
    <cfRule type="cellIs" dxfId="389" priority="34" stopIfTrue="1" operator="equal">
      <formula>"ALTO"</formula>
    </cfRule>
    <cfRule type="cellIs" dxfId="388" priority="35" stopIfTrue="1" operator="equal">
      <formula>"MEDIO"</formula>
    </cfRule>
    <cfRule type="cellIs" dxfId="387" priority="36" stopIfTrue="1" operator="equal">
      <formula>"BAJO"</formula>
    </cfRule>
  </conditionalFormatting>
  <conditionalFormatting sqref="J21:J23">
    <cfRule type="cellIs" dxfId="386" priority="31" stopIfTrue="1" operator="equal">
      <formula>"ALTO"</formula>
    </cfRule>
    <cfRule type="cellIs" dxfId="385" priority="32" stopIfTrue="1" operator="equal">
      <formula>"MEDIO"</formula>
    </cfRule>
    <cfRule type="cellIs" dxfId="384" priority="33" stopIfTrue="1" operator="equal">
      <formula>"BAJO"</formula>
    </cfRule>
  </conditionalFormatting>
  <conditionalFormatting sqref="J24">
    <cfRule type="cellIs" dxfId="383" priority="28" stopIfTrue="1" operator="equal">
      <formula>"ALTO"</formula>
    </cfRule>
    <cfRule type="cellIs" dxfId="382" priority="29" stopIfTrue="1" operator="equal">
      <formula>"MEDIO"</formula>
    </cfRule>
    <cfRule type="cellIs" dxfId="381" priority="30" stopIfTrue="1" operator="equal">
      <formula>"BAJO"</formula>
    </cfRule>
  </conditionalFormatting>
  <conditionalFormatting sqref="J25">
    <cfRule type="cellIs" dxfId="380" priority="25" stopIfTrue="1" operator="equal">
      <formula>"ALTO"</formula>
    </cfRule>
    <cfRule type="cellIs" dxfId="379" priority="26" stopIfTrue="1" operator="equal">
      <formula>"MEDIO"</formula>
    </cfRule>
    <cfRule type="cellIs" dxfId="378" priority="27" stopIfTrue="1" operator="equal">
      <formula>"BAJO"</formula>
    </cfRule>
  </conditionalFormatting>
  <conditionalFormatting sqref="J26">
    <cfRule type="cellIs" dxfId="377" priority="22" stopIfTrue="1" operator="equal">
      <formula>"ALTO"</formula>
    </cfRule>
    <cfRule type="cellIs" dxfId="376" priority="23" stopIfTrue="1" operator="equal">
      <formula>"MEDIO"</formula>
    </cfRule>
    <cfRule type="cellIs" dxfId="375" priority="24" stopIfTrue="1" operator="equal">
      <formula>"BAJO"</formula>
    </cfRule>
  </conditionalFormatting>
  <conditionalFormatting sqref="J27">
    <cfRule type="cellIs" dxfId="374" priority="19" stopIfTrue="1" operator="equal">
      <formula>"ALTO"</formula>
    </cfRule>
    <cfRule type="cellIs" dxfId="373" priority="20" stopIfTrue="1" operator="equal">
      <formula>"MEDIO"</formula>
    </cfRule>
    <cfRule type="cellIs" dxfId="372" priority="21" stopIfTrue="1" operator="equal">
      <formula>"BAJO"</formula>
    </cfRule>
  </conditionalFormatting>
  <conditionalFormatting sqref="J33">
    <cfRule type="cellIs" dxfId="371" priority="16" stopIfTrue="1" operator="equal">
      <formula>"ALTO"</formula>
    </cfRule>
    <cfRule type="cellIs" dxfId="370" priority="17" stopIfTrue="1" operator="equal">
      <formula>"MEDIO"</formula>
    </cfRule>
    <cfRule type="cellIs" dxfId="369" priority="18" stopIfTrue="1" operator="equal">
      <formula>"BAJO"</formula>
    </cfRule>
  </conditionalFormatting>
  <conditionalFormatting sqref="J29:J32">
    <cfRule type="cellIs" dxfId="368" priority="13" stopIfTrue="1" operator="equal">
      <formula>"ALTO"</formula>
    </cfRule>
    <cfRule type="cellIs" dxfId="367" priority="14" stopIfTrue="1" operator="equal">
      <formula>"MEDIO"</formula>
    </cfRule>
    <cfRule type="cellIs" dxfId="366" priority="15" stopIfTrue="1" operator="equal">
      <formula>"BAJO"</formula>
    </cfRule>
  </conditionalFormatting>
  <conditionalFormatting sqref="J28">
    <cfRule type="cellIs" dxfId="365" priority="10" stopIfTrue="1" operator="equal">
      <formula>"ALTO"</formula>
    </cfRule>
    <cfRule type="cellIs" dxfId="364" priority="11" stopIfTrue="1" operator="equal">
      <formula>"MEDIO"</formula>
    </cfRule>
    <cfRule type="cellIs" dxfId="363" priority="12" stopIfTrue="1" operator="equal">
      <formula>"BAJO"</formula>
    </cfRule>
  </conditionalFormatting>
  <conditionalFormatting sqref="J36:J39">
    <cfRule type="cellIs" dxfId="362" priority="7" stopIfTrue="1" operator="equal">
      <formula>"ALTO"</formula>
    </cfRule>
    <cfRule type="cellIs" dxfId="361" priority="8" stopIfTrue="1" operator="equal">
      <formula>"MEDIO"</formula>
    </cfRule>
    <cfRule type="cellIs" dxfId="360" priority="9" stopIfTrue="1" operator="equal">
      <formula>"BAJO"</formula>
    </cfRule>
  </conditionalFormatting>
  <conditionalFormatting sqref="J35">
    <cfRule type="cellIs" dxfId="359" priority="4" stopIfTrue="1" operator="equal">
      <formula>"ALTO"</formula>
    </cfRule>
    <cfRule type="cellIs" dxfId="358" priority="5" stopIfTrue="1" operator="equal">
      <formula>"MEDIO"</formula>
    </cfRule>
    <cfRule type="cellIs" dxfId="357" priority="6" stopIfTrue="1" operator="equal">
      <formula>"BAJO"</formula>
    </cfRule>
  </conditionalFormatting>
  <conditionalFormatting sqref="J34">
    <cfRule type="cellIs" dxfId="356" priority="1" stopIfTrue="1" operator="equal">
      <formula>"ALTO"</formula>
    </cfRule>
    <cfRule type="cellIs" dxfId="355" priority="2" stopIfTrue="1" operator="equal">
      <formula>"MEDIO"</formula>
    </cfRule>
    <cfRule type="cellIs" dxfId="354" priority="3" stopIfTrue="1"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0"/>
  <sheetViews>
    <sheetView topLeftCell="F1" zoomScale="73" zoomScaleNormal="73" workbookViewId="0">
      <selection activeCell="F5" sqref="F5"/>
    </sheetView>
  </sheetViews>
  <sheetFormatPr baseColWidth="10" defaultColWidth="14.42578125" defaultRowHeight="15" customHeight="1" x14ac:dyDescent="0.25"/>
  <cols>
    <col min="1" max="1" width="8" style="103" customWidth="1"/>
    <col min="2" max="2" width="29.140625" style="105" customWidth="1"/>
    <col min="3" max="3" width="59.85546875" style="103" customWidth="1"/>
    <col min="4" max="4" width="42.85546875" style="103" customWidth="1"/>
    <col min="5" max="5" width="50.5703125" style="106" bestFit="1" customWidth="1"/>
    <col min="6" max="6" width="58.42578125" style="103" customWidth="1"/>
    <col min="7" max="7" width="19.85546875" style="103" customWidth="1"/>
    <col min="8" max="8" width="16.42578125" style="103" customWidth="1"/>
    <col min="9" max="9" width="15" style="103" customWidth="1"/>
    <col min="10" max="10" width="21.85546875" style="103" customWidth="1"/>
    <col min="11" max="11" width="59" style="103" customWidth="1"/>
    <col min="12" max="12" width="10.7109375" style="103" customWidth="1"/>
    <col min="13" max="13" width="3.85546875" style="103" customWidth="1"/>
    <col min="14" max="14" width="63.85546875" style="103" customWidth="1"/>
    <col min="15" max="15" width="64.5703125" style="103" customWidth="1"/>
    <col min="16" max="73" width="10.7109375" style="103" customWidth="1"/>
    <col min="74" max="16384" width="14.42578125" style="103"/>
  </cols>
  <sheetData>
    <row r="1" spans="1:73" ht="18.75" customHeight="1" thickBot="1" x14ac:dyDescent="0.25">
      <c r="B1" s="183" t="s">
        <v>10</v>
      </c>
      <c r="C1" s="184"/>
      <c r="D1" s="184"/>
      <c r="E1" s="184"/>
      <c r="F1" s="184"/>
      <c r="G1" s="184"/>
      <c r="H1" s="184"/>
      <c r="I1" s="184"/>
      <c r="J1" s="184"/>
      <c r="K1" s="212"/>
      <c r="L1" s="212"/>
    </row>
    <row r="2" spans="1:73" ht="27" customHeight="1" thickTop="1" x14ac:dyDescent="0.2">
      <c r="B2" s="213" t="s">
        <v>220</v>
      </c>
      <c r="C2" s="214"/>
      <c r="D2" s="214"/>
      <c r="E2" s="214"/>
      <c r="F2" s="214"/>
      <c r="G2" s="214"/>
      <c r="H2" s="214"/>
      <c r="I2" s="214"/>
      <c r="J2" s="214"/>
      <c r="K2" s="212"/>
      <c r="L2" s="212"/>
    </row>
    <row r="3" spans="1:73" ht="30" customHeight="1" x14ac:dyDescent="0.2">
      <c r="B3" s="215" t="s">
        <v>11</v>
      </c>
      <c r="C3" s="216"/>
      <c r="D3" s="197" t="s">
        <v>12</v>
      </c>
      <c r="E3" s="198"/>
      <c r="F3" s="198"/>
      <c r="G3" s="198"/>
      <c r="H3" s="198"/>
      <c r="I3" s="196"/>
      <c r="J3" s="41" t="s">
        <v>208</v>
      </c>
      <c r="K3" s="212"/>
      <c r="L3" s="212"/>
    </row>
    <row r="4" spans="1:73" ht="33.75" customHeight="1" thickBot="1" x14ac:dyDescent="0.25">
      <c r="B4" s="217" t="s">
        <v>209</v>
      </c>
      <c r="C4" s="218"/>
      <c r="D4" s="201" t="s">
        <v>221</v>
      </c>
      <c r="E4" s="202"/>
      <c r="F4" s="202"/>
      <c r="G4" s="202"/>
      <c r="H4" s="202"/>
      <c r="I4" s="200"/>
      <c r="J4" s="42" t="s">
        <v>959</v>
      </c>
      <c r="K4" s="212"/>
      <c r="L4" s="212"/>
    </row>
    <row r="5" spans="1:73" ht="60.75" customHeight="1" thickTop="1" x14ac:dyDescent="0.2">
      <c r="B5" s="206" t="s">
        <v>13</v>
      </c>
      <c r="C5" s="207"/>
      <c r="D5" s="208" t="s">
        <v>14</v>
      </c>
      <c r="E5" s="209"/>
      <c r="F5" s="43" t="s">
        <v>15</v>
      </c>
      <c r="G5" s="210" t="s">
        <v>226</v>
      </c>
      <c r="H5" s="210"/>
      <c r="I5" s="44" t="s">
        <v>16</v>
      </c>
      <c r="J5" s="211" t="s">
        <v>228</v>
      </c>
      <c r="K5" s="211"/>
      <c r="L5" s="211"/>
      <c r="N5" s="50" t="s">
        <v>958</v>
      </c>
      <c r="O5" s="51">
        <v>44439</v>
      </c>
    </row>
    <row r="6" spans="1:73" ht="7.5" customHeight="1" x14ac:dyDescent="0.2">
      <c r="B6" s="43"/>
      <c r="C6" s="45"/>
      <c r="D6" s="46"/>
      <c r="E6" s="47"/>
      <c r="F6" s="43"/>
      <c r="G6" s="48"/>
      <c r="H6" s="48"/>
      <c r="I6" s="44"/>
      <c r="J6" s="49"/>
      <c r="K6" s="49"/>
      <c r="L6" s="49"/>
      <c r="N6" s="23"/>
      <c r="O6" s="23"/>
    </row>
    <row r="7" spans="1:73" ht="82.5" customHeight="1" x14ac:dyDescent="0.2">
      <c r="B7" s="21" t="s">
        <v>6</v>
      </c>
      <c r="C7" s="22" t="s">
        <v>8</v>
      </c>
      <c r="D7" s="22" t="s">
        <v>9</v>
      </c>
      <c r="E7" s="22" t="s">
        <v>24</v>
      </c>
      <c r="F7" s="22" t="s">
        <v>5</v>
      </c>
      <c r="G7" s="22" t="s">
        <v>0</v>
      </c>
      <c r="H7" s="22" t="s">
        <v>1</v>
      </c>
      <c r="I7" s="22" t="s">
        <v>2</v>
      </c>
      <c r="J7" s="22" t="s">
        <v>3</v>
      </c>
      <c r="K7" s="22" t="s">
        <v>4</v>
      </c>
      <c r="L7" s="22" t="s">
        <v>222</v>
      </c>
      <c r="N7" s="52" t="s">
        <v>466</v>
      </c>
      <c r="O7" s="53" t="s">
        <v>467</v>
      </c>
    </row>
    <row r="8" spans="1:73" ht="171" x14ac:dyDescent="0.2">
      <c r="A8" s="107">
        <v>1</v>
      </c>
      <c r="B8" s="56" t="s">
        <v>683</v>
      </c>
      <c r="C8" s="26" t="s">
        <v>331</v>
      </c>
      <c r="D8" s="26" t="s">
        <v>1133</v>
      </c>
      <c r="E8" s="26" t="s">
        <v>22</v>
      </c>
      <c r="F8" s="26" t="s">
        <v>1134</v>
      </c>
      <c r="G8" s="34">
        <v>3</v>
      </c>
      <c r="H8" s="34">
        <v>4</v>
      </c>
      <c r="I8" s="34">
        <f>G8*H8</f>
        <v>12</v>
      </c>
      <c r="J8" s="34" t="str">
        <f>IF(I8&lt;12,"BAJO",IF(I8&gt;19,"ALTO","MEDIO"))</f>
        <v>MEDIO</v>
      </c>
      <c r="K8" s="26" t="s">
        <v>470</v>
      </c>
      <c r="L8" s="108">
        <f>IF(J8="BAJO",0.1,IF(J8="MEDIO",3,5))</f>
        <v>3</v>
      </c>
      <c r="M8" s="23"/>
      <c r="N8" s="163" t="s">
        <v>472</v>
      </c>
      <c r="O8" s="162" t="s">
        <v>1636</v>
      </c>
      <c r="BT8" s="103">
        <v>1</v>
      </c>
      <c r="BU8" s="103">
        <v>1</v>
      </c>
    </row>
    <row r="9" spans="1:73" ht="156.75" x14ac:dyDescent="0.2">
      <c r="A9" s="107">
        <v>2</v>
      </c>
      <c r="B9" s="56" t="s">
        <v>683</v>
      </c>
      <c r="C9" s="26" t="s">
        <v>1135</v>
      </c>
      <c r="D9" s="26" t="s">
        <v>1136</v>
      </c>
      <c r="E9" s="26" t="s">
        <v>22</v>
      </c>
      <c r="F9" s="26" t="s">
        <v>1137</v>
      </c>
      <c r="G9" s="34">
        <v>3</v>
      </c>
      <c r="H9" s="34">
        <v>4</v>
      </c>
      <c r="I9" s="34">
        <f t="shared" ref="I9:I14" si="0">G9*H9</f>
        <v>12</v>
      </c>
      <c r="J9" s="34" t="str">
        <f t="shared" ref="J9:J14" si="1">IF(I9&lt;12,"BAJO",IF(I9&gt;19,"ALTO","MEDIO"))</f>
        <v>MEDIO</v>
      </c>
      <c r="K9" s="26" t="s">
        <v>469</v>
      </c>
      <c r="L9" s="108">
        <f t="shared" ref="L9:L46" si="2">IF(J9="BAJO",0.1,IF(J9="MEDIO",3,5))</f>
        <v>3</v>
      </c>
      <c r="M9" s="23"/>
      <c r="N9" s="163" t="s">
        <v>472</v>
      </c>
      <c r="O9" s="162" t="s">
        <v>1636</v>
      </c>
      <c r="BT9" s="103">
        <v>1</v>
      </c>
      <c r="BU9" s="103">
        <v>1</v>
      </c>
    </row>
    <row r="10" spans="1:73" ht="165" customHeight="1" x14ac:dyDescent="0.2">
      <c r="A10" s="107">
        <v>3</v>
      </c>
      <c r="B10" s="56" t="s">
        <v>683</v>
      </c>
      <c r="C10" s="26" t="s">
        <v>1138</v>
      </c>
      <c r="D10" s="26" t="s">
        <v>1139</v>
      </c>
      <c r="E10" s="26" t="s">
        <v>22</v>
      </c>
      <c r="F10" s="26" t="s">
        <v>1137</v>
      </c>
      <c r="G10" s="34">
        <v>3</v>
      </c>
      <c r="H10" s="34">
        <v>4</v>
      </c>
      <c r="I10" s="34">
        <f t="shared" si="0"/>
        <v>12</v>
      </c>
      <c r="J10" s="34" t="str">
        <f t="shared" si="1"/>
        <v>MEDIO</v>
      </c>
      <c r="K10" s="26" t="s">
        <v>468</v>
      </c>
      <c r="L10" s="108">
        <f t="shared" si="2"/>
        <v>3</v>
      </c>
      <c r="M10" s="23"/>
      <c r="N10" s="163" t="s">
        <v>472</v>
      </c>
      <c r="O10" s="162" t="s">
        <v>1636</v>
      </c>
      <c r="BT10" s="103">
        <v>2</v>
      </c>
      <c r="BU10" s="103">
        <v>2</v>
      </c>
    </row>
    <row r="11" spans="1:73" ht="173.25" customHeight="1" x14ac:dyDescent="0.2">
      <c r="A11" s="107">
        <v>4</v>
      </c>
      <c r="B11" s="56" t="s">
        <v>683</v>
      </c>
      <c r="C11" s="26" t="s">
        <v>173</v>
      </c>
      <c r="D11" s="26" t="s">
        <v>1133</v>
      </c>
      <c r="E11" s="26" t="s">
        <v>19</v>
      </c>
      <c r="F11" s="26" t="s">
        <v>1140</v>
      </c>
      <c r="G11" s="34">
        <v>4</v>
      </c>
      <c r="H11" s="34">
        <v>5</v>
      </c>
      <c r="I11" s="34">
        <f t="shared" si="0"/>
        <v>20</v>
      </c>
      <c r="J11" s="34" t="str">
        <f t="shared" si="1"/>
        <v>ALTO</v>
      </c>
      <c r="K11" s="26" t="s">
        <v>470</v>
      </c>
      <c r="L11" s="108">
        <f t="shared" si="2"/>
        <v>5</v>
      </c>
      <c r="M11" s="23"/>
      <c r="N11" s="163" t="s">
        <v>472</v>
      </c>
      <c r="O11" s="162" t="s">
        <v>1636</v>
      </c>
    </row>
    <row r="12" spans="1:73" ht="156.75" x14ac:dyDescent="0.2">
      <c r="A12" s="107">
        <v>5</v>
      </c>
      <c r="B12" s="56" t="s">
        <v>683</v>
      </c>
      <c r="C12" s="26" t="s">
        <v>1141</v>
      </c>
      <c r="D12" s="26" t="s">
        <v>1136</v>
      </c>
      <c r="E12" s="26" t="s">
        <v>19</v>
      </c>
      <c r="F12" s="26" t="s">
        <v>1142</v>
      </c>
      <c r="G12" s="34">
        <v>4</v>
      </c>
      <c r="H12" s="34">
        <v>5</v>
      </c>
      <c r="I12" s="34">
        <f t="shared" si="0"/>
        <v>20</v>
      </c>
      <c r="J12" s="34" t="str">
        <f t="shared" si="1"/>
        <v>ALTO</v>
      </c>
      <c r="K12" s="26" t="s">
        <v>469</v>
      </c>
      <c r="L12" s="108">
        <f t="shared" si="2"/>
        <v>5</v>
      </c>
      <c r="M12" s="23"/>
      <c r="N12" s="163" t="s">
        <v>472</v>
      </c>
      <c r="O12" s="162" t="s">
        <v>1636</v>
      </c>
    </row>
    <row r="13" spans="1:73" ht="114" x14ac:dyDescent="0.2">
      <c r="A13" s="107">
        <v>6</v>
      </c>
      <c r="B13" s="56" t="s">
        <v>683</v>
      </c>
      <c r="C13" s="26" t="s">
        <v>684</v>
      </c>
      <c r="D13" s="26" t="s">
        <v>62</v>
      </c>
      <c r="E13" s="26" t="s">
        <v>19</v>
      </c>
      <c r="F13" s="26" t="s">
        <v>1143</v>
      </c>
      <c r="G13" s="34">
        <v>4</v>
      </c>
      <c r="H13" s="34">
        <v>5</v>
      </c>
      <c r="I13" s="34">
        <f t="shared" si="0"/>
        <v>20</v>
      </c>
      <c r="J13" s="34" t="str">
        <f t="shared" si="1"/>
        <v>ALTO</v>
      </c>
      <c r="K13" s="26" t="s">
        <v>468</v>
      </c>
      <c r="L13" s="108">
        <f t="shared" si="2"/>
        <v>5</v>
      </c>
      <c r="M13" s="23"/>
      <c r="N13" s="163" t="s">
        <v>472</v>
      </c>
      <c r="O13" s="162" t="s">
        <v>1636</v>
      </c>
    </row>
    <row r="14" spans="1:73" ht="85.5" x14ac:dyDescent="0.2">
      <c r="A14" s="107">
        <v>7</v>
      </c>
      <c r="B14" s="56" t="s">
        <v>683</v>
      </c>
      <c r="C14" s="26" t="s">
        <v>685</v>
      </c>
      <c r="D14" s="26" t="s">
        <v>1139</v>
      </c>
      <c r="E14" s="26" t="s">
        <v>686</v>
      </c>
      <c r="F14" s="26" t="s">
        <v>687</v>
      </c>
      <c r="G14" s="34">
        <v>2</v>
      </c>
      <c r="H14" s="34">
        <v>5</v>
      </c>
      <c r="I14" s="34">
        <f t="shared" si="0"/>
        <v>10</v>
      </c>
      <c r="J14" s="34" t="str">
        <f t="shared" si="1"/>
        <v>BAJO</v>
      </c>
      <c r="K14" s="26" t="str">
        <f>IF(J14="BAJO","El nivel de riesgo es bajo y no se requieren controles adicionales","Favor establezca acá controles adicionales requeridos")</f>
        <v>El nivel de riesgo es bajo y no se requieren controles adicionales</v>
      </c>
      <c r="L14" s="108">
        <f t="shared" si="2"/>
        <v>0.1</v>
      </c>
      <c r="M14" s="23"/>
      <c r="N14" s="163" t="s">
        <v>472</v>
      </c>
      <c r="O14" s="162" t="s">
        <v>1637</v>
      </c>
    </row>
    <row r="15" spans="1:73" ht="128.25" x14ac:dyDescent="0.2">
      <c r="A15" s="107">
        <v>8</v>
      </c>
      <c r="B15" s="56" t="s">
        <v>683</v>
      </c>
      <c r="C15" s="26" t="s">
        <v>174</v>
      </c>
      <c r="D15" s="26" t="s">
        <v>1133</v>
      </c>
      <c r="E15" s="26" t="s">
        <v>686</v>
      </c>
      <c r="F15" s="26" t="s">
        <v>1144</v>
      </c>
      <c r="G15" s="34">
        <v>1</v>
      </c>
      <c r="H15" s="34">
        <v>4</v>
      </c>
      <c r="I15" s="34">
        <f>G15*H15</f>
        <v>4</v>
      </c>
      <c r="J15" s="34" t="str">
        <f>IF(I15&lt;12,"BAJO",IF(I15&gt;19,"ALTO","MEDIO"))</f>
        <v>BAJO</v>
      </c>
      <c r="K15" s="26" t="s">
        <v>471</v>
      </c>
      <c r="L15" s="108">
        <f t="shared" si="2"/>
        <v>0.1</v>
      </c>
      <c r="M15" s="23"/>
      <c r="N15" s="163" t="s">
        <v>472</v>
      </c>
      <c r="O15" s="162" t="s">
        <v>1637</v>
      </c>
    </row>
    <row r="16" spans="1:73" ht="85.5" x14ac:dyDescent="0.2">
      <c r="A16" s="107">
        <v>9</v>
      </c>
      <c r="B16" s="56" t="s">
        <v>683</v>
      </c>
      <c r="C16" s="26" t="s">
        <v>1145</v>
      </c>
      <c r="D16" s="26" t="s">
        <v>1136</v>
      </c>
      <c r="E16" s="26" t="s">
        <v>686</v>
      </c>
      <c r="F16" s="26" t="s">
        <v>1146</v>
      </c>
      <c r="G16" s="34">
        <v>1</v>
      </c>
      <c r="H16" s="34">
        <v>4</v>
      </c>
      <c r="I16" s="34">
        <f t="shared" ref="I16:I46" si="3">G16*H16</f>
        <v>4</v>
      </c>
      <c r="J16" s="34" t="str">
        <f t="shared" ref="J16:J46" si="4">IF(I16&lt;12,"BAJO",IF(I16&gt;19,"ALTO","MEDIO"))</f>
        <v>BAJO</v>
      </c>
      <c r="K16" s="26" t="s">
        <v>471</v>
      </c>
      <c r="L16" s="108">
        <f t="shared" si="2"/>
        <v>0.1</v>
      </c>
      <c r="M16" s="23"/>
      <c r="N16" s="163" t="s">
        <v>472</v>
      </c>
      <c r="O16" s="162" t="s">
        <v>1637</v>
      </c>
    </row>
    <row r="17" spans="1:15" ht="85.5" x14ac:dyDescent="0.2">
      <c r="A17" s="107">
        <v>10</v>
      </c>
      <c r="B17" s="56" t="s">
        <v>683</v>
      </c>
      <c r="C17" s="26" t="s">
        <v>175</v>
      </c>
      <c r="D17" s="26" t="s">
        <v>1139</v>
      </c>
      <c r="E17" s="26" t="s">
        <v>686</v>
      </c>
      <c r="F17" s="26" t="s">
        <v>1147</v>
      </c>
      <c r="G17" s="34">
        <v>1</v>
      </c>
      <c r="H17" s="34">
        <v>4</v>
      </c>
      <c r="I17" s="34">
        <f t="shared" si="3"/>
        <v>4</v>
      </c>
      <c r="J17" s="34" t="str">
        <f t="shared" si="4"/>
        <v>BAJO</v>
      </c>
      <c r="K17" s="26" t="str">
        <f>IF(J17="BAJO","El nivel de riesgo es bajo y no se requieren controles adicionales","Favor establezca acá controles adicionales requeridos")</f>
        <v>El nivel de riesgo es bajo y no se requieren controles adicionales</v>
      </c>
      <c r="L17" s="108">
        <f t="shared" si="2"/>
        <v>0.1</v>
      </c>
      <c r="M17" s="23"/>
      <c r="N17" s="163" t="s">
        <v>472</v>
      </c>
      <c r="O17" s="162" t="s">
        <v>1638</v>
      </c>
    </row>
    <row r="18" spans="1:15" ht="114" x14ac:dyDescent="0.2">
      <c r="A18" s="107">
        <v>11</v>
      </c>
      <c r="B18" s="56" t="s">
        <v>683</v>
      </c>
      <c r="C18" s="26" t="s">
        <v>688</v>
      </c>
      <c r="D18" s="26" t="s">
        <v>1133</v>
      </c>
      <c r="E18" s="26" t="s">
        <v>19</v>
      </c>
      <c r="F18" s="26" t="s">
        <v>1148</v>
      </c>
      <c r="G18" s="34">
        <v>2</v>
      </c>
      <c r="H18" s="34">
        <v>3</v>
      </c>
      <c r="I18" s="34">
        <f t="shared" si="3"/>
        <v>6</v>
      </c>
      <c r="J18" s="34" t="str">
        <f t="shared" si="4"/>
        <v>BAJO</v>
      </c>
      <c r="K18" s="26" t="s">
        <v>471</v>
      </c>
      <c r="L18" s="108">
        <f t="shared" si="2"/>
        <v>0.1</v>
      </c>
      <c r="M18" s="23"/>
      <c r="N18" s="163" t="s">
        <v>472</v>
      </c>
      <c r="O18" s="162" t="s">
        <v>1638</v>
      </c>
    </row>
    <row r="19" spans="1:15" ht="71.25" x14ac:dyDescent="0.2">
      <c r="A19" s="107">
        <v>12</v>
      </c>
      <c r="B19" s="56" t="s">
        <v>683</v>
      </c>
      <c r="C19" s="26" t="s">
        <v>1149</v>
      </c>
      <c r="D19" s="26" t="s">
        <v>1136</v>
      </c>
      <c r="E19" s="26" t="s">
        <v>19</v>
      </c>
      <c r="F19" s="26" t="s">
        <v>1150</v>
      </c>
      <c r="G19" s="34">
        <v>2</v>
      </c>
      <c r="H19" s="34">
        <v>3</v>
      </c>
      <c r="I19" s="34">
        <f t="shared" si="3"/>
        <v>6</v>
      </c>
      <c r="J19" s="34" t="str">
        <f t="shared" si="4"/>
        <v>BAJO</v>
      </c>
      <c r="K19" s="26" t="s">
        <v>471</v>
      </c>
      <c r="L19" s="108">
        <f t="shared" si="2"/>
        <v>0.1</v>
      </c>
      <c r="M19" s="23"/>
      <c r="N19" s="163" t="s">
        <v>472</v>
      </c>
      <c r="O19" s="162" t="s">
        <v>1638</v>
      </c>
    </row>
    <row r="20" spans="1:15" ht="171" x14ac:dyDescent="0.2">
      <c r="A20" s="107">
        <v>13</v>
      </c>
      <c r="B20" s="56" t="s">
        <v>683</v>
      </c>
      <c r="C20" s="26" t="s">
        <v>689</v>
      </c>
      <c r="D20" s="26" t="s">
        <v>1151</v>
      </c>
      <c r="E20" s="26" t="s">
        <v>19</v>
      </c>
      <c r="F20" s="26" t="s">
        <v>1152</v>
      </c>
      <c r="G20" s="34">
        <v>3</v>
      </c>
      <c r="H20" s="34">
        <v>5</v>
      </c>
      <c r="I20" s="34">
        <f t="shared" si="3"/>
        <v>15</v>
      </c>
      <c r="J20" s="34" t="str">
        <f t="shared" si="4"/>
        <v>MEDIO</v>
      </c>
      <c r="K20" s="26" t="s">
        <v>470</v>
      </c>
      <c r="L20" s="108">
        <f t="shared" si="2"/>
        <v>3</v>
      </c>
      <c r="M20" s="23"/>
      <c r="N20" s="163" t="s">
        <v>472</v>
      </c>
      <c r="O20" s="162" t="s">
        <v>1638</v>
      </c>
    </row>
    <row r="21" spans="1:15" ht="156.75" x14ac:dyDescent="0.2">
      <c r="A21" s="107">
        <v>14</v>
      </c>
      <c r="B21" s="56" t="s">
        <v>683</v>
      </c>
      <c r="C21" s="26" t="s">
        <v>1153</v>
      </c>
      <c r="D21" s="26" t="s">
        <v>1154</v>
      </c>
      <c r="E21" s="26" t="s">
        <v>19</v>
      </c>
      <c r="F21" s="26" t="s">
        <v>1155</v>
      </c>
      <c r="G21" s="34">
        <v>3</v>
      </c>
      <c r="H21" s="34">
        <v>5</v>
      </c>
      <c r="I21" s="34">
        <f t="shared" si="3"/>
        <v>15</v>
      </c>
      <c r="J21" s="34" t="str">
        <f t="shared" si="4"/>
        <v>MEDIO</v>
      </c>
      <c r="K21" s="26" t="s">
        <v>469</v>
      </c>
      <c r="L21" s="108">
        <f t="shared" si="2"/>
        <v>3</v>
      </c>
      <c r="M21" s="23"/>
      <c r="N21" s="163" t="s">
        <v>472</v>
      </c>
      <c r="O21" s="162" t="s">
        <v>1638</v>
      </c>
    </row>
    <row r="22" spans="1:15" ht="99" customHeight="1" x14ac:dyDescent="0.2">
      <c r="A22" s="107">
        <v>15</v>
      </c>
      <c r="B22" s="56" t="s">
        <v>683</v>
      </c>
      <c r="C22" s="26" t="s">
        <v>690</v>
      </c>
      <c r="D22" s="26" t="s">
        <v>1139</v>
      </c>
      <c r="E22" s="26" t="s">
        <v>19</v>
      </c>
      <c r="F22" s="26" t="s">
        <v>1155</v>
      </c>
      <c r="G22" s="34">
        <v>3</v>
      </c>
      <c r="H22" s="34">
        <v>5</v>
      </c>
      <c r="I22" s="34">
        <f t="shared" si="3"/>
        <v>15</v>
      </c>
      <c r="J22" s="34" t="str">
        <f t="shared" si="4"/>
        <v>MEDIO</v>
      </c>
      <c r="K22" s="26" t="s">
        <v>468</v>
      </c>
      <c r="L22" s="108">
        <f t="shared" si="2"/>
        <v>3</v>
      </c>
      <c r="M22" s="23"/>
      <c r="N22" s="163" t="s">
        <v>472</v>
      </c>
      <c r="O22" s="162" t="s">
        <v>1638</v>
      </c>
    </row>
    <row r="23" spans="1:15" ht="99.75" x14ac:dyDescent="0.2">
      <c r="A23" s="107">
        <v>16</v>
      </c>
      <c r="B23" s="56" t="s">
        <v>683</v>
      </c>
      <c r="C23" s="26" t="s">
        <v>1156</v>
      </c>
      <c r="D23" s="26" t="s">
        <v>1139</v>
      </c>
      <c r="E23" s="26" t="s">
        <v>19</v>
      </c>
      <c r="F23" s="26" t="s">
        <v>1157</v>
      </c>
      <c r="G23" s="34">
        <v>3</v>
      </c>
      <c r="H23" s="34">
        <v>5</v>
      </c>
      <c r="I23" s="34">
        <f t="shared" si="3"/>
        <v>15</v>
      </c>
      <c r="J23" s="34" t="str">
        <f t="shared" si="4"/>
        <v>MEDIO</v>
      </c>
      <c r="K23" s="26" t="s">
        <v>468</v>
      </c>
      <c r="L23" s="108">
        <f t="shared" si="2"/>
        <v>3</v>
      </c>
      <c r="M23" s="23"/>
      <c r="N23" s="163" t="s">
        <v>472</v>
      </c>
      <c r="O23" s="162" t="s">
        <v>1638</v>
      </c>
    </row>
    <row r="24" spans="1:15" ht="171" x14ac:dyDescent="0.2">
      <c r="A24" s="107">
        <v>17</v>
      </c>
      <c r="B24" s="56" t="s">
        <v>683</v>
      </c>
      <c r="C24" s="26" t="s">
        <v>1158</v>
      </c>
      <c r="D24" s="26" t="s">
        <v>1151</v>
      </c>
      <c r="E24" s="26" t="s">
        <v>19</v>
      </c>
      <c r="F24" s="26" t="s">
        <v>1157</v>
      </c>
      <c r="G24" s="34">
        <v>3</v>
      </c>
      <c r="H24" s="34">
        <v>5</v>
      </c>
      <c r="I24" s="34">
        <f t="shared" si="3"/>
        <v>15</v>
      </c>
      <c r="J24" s="34" t="str">
        <f t="shared" si="4"/>
        <v>MEDIO</v>
      </c>
      <c r="K24" s="26" t="s">
        <v>470</v>
      </c>
      <c r="L24" s="108">
        <f t="shared" si="2"/>
        <v>3</v>
      </c>
      <c r="M24" s="23"/>
      <c r="N24" s="163" t="s">
        <v>472</v>
      </c>
      <c r="O24" s="162" t="s">
        <v>1638</v>
      </c>
    </row>
    <row r="25" spans="1:15" ht="156.75" x14ac:dyDescent="0.2">
      <c r="A25" s="107">
        <v>18</v>
      </c>
      <c r="B25" s="56" t="s">
        <v>683</v>
      </c>
      <c r="C25" s="26" t="s">
        <v>1159</v>
      </c>
      <c r="D25" s="26" t="s">
        <v>1160</v>
      </c>
      <c r="E25" s="26" t="s">
        <v>19</v>
      </c>
      <c r="F25" s="26" t="s">
        <v>691</v>
      </c>
      <c r="G25" s="34">
        <v>3</v>
      </c>
      <c r="H25" s="34">
        <v>5</v>
      </c>
      <c r="I25" s="34">
        <f t="shared" si="3"/>
        <v>15</v>
      </c>
      <c r="J25" s="34" t="str">
        <f t="shared" si="4"/>
        <v>MEDIO</v>
      </c>
      <c r="K25" s="26" t="s">
        <v>469</v>
      </c>
      <c r="L25" s="108">
        <f t="shared" si="2"/>
        <v>3</v>
      </c>
      <c r="M25" s="23"/>
      <c r="N25" s="163" t="s">
        <v>472</v>
      </c>
      <c r="O25" s="162" t="s">
        <v>1638</v>
      </c>
    </row>
    <row r="26" spans="1:15" ht="142.5" x14ac:dyDescent="0.2">
      <c r="A26" s="107">
        <v>19</v>
      </c>
      <c r="B26" s="56" t="s">
        <v>683</v>
      </c>
      <c r="C26" s="26" t="s">
        <v>692</v>
      </c>
      <c r="D26" s="26" t="s">
        <v>1133</v>
      </c>
      <c r="E26" s="26" t="s">
        <v>19</v>
      </c>
      <c r="F26" s="26" t="s">
        <v>1161</v>
      </c>
      <c r="G26" s="34">
        <v>2</v>
      </c>
      <c r="H26" s="34">
        <v>3</v>
      </c>
      <c r="I26" s="34">
        <f t="shared" si="3"/>
        <v>6</v>
      </c>
      <c r="J26" s="34" t="str">
        <f t="shared" si="4"/>
        <v>BAJO</v>
      </c>
      <c r="K26" s="26" t="s">
        <v>471</v>
      </c>
      <c r="L26" s="108">
        <f t="shared" si="2"/>
        <v>0.1</v>
      </c>
      <c r="M26" s="23"/>
      <c r="N26" s="163" t="s">
        <v>472</v>
      </c>
      <c r="O26" s="162" t="s">
        <v>1638</v>
      </c>
    </row>
    <row r="27" spans="1:15" ht="99.75" x14ac:dyDescent="0.2">
      <c r="A27" s="107">
        <v>20</v>
      </c>
      <c r="B27" s="56" t="s">
        <v>683</v>
      </c>
      <c r="C27" s="26" t="s">
        <v>1162</v>
      </c>
      <c r="D27" s="26" t="s">
        <v>1136</v>
      </c>
      <c r="E27" s="26" t="s">
        <v>19</v>
      </c>
      <c r="F27" s="26" t="s">
        <v>1163</v>
      </c>
      <c r="G27" s="34">
        <v>2</v>
      </c>
      <c r="H27" s="34">
        <v>3</v>
      </c>
      <c r="I27" s="34">
        <f t="shared" si="3"/>
        <v>6</v>
      </c>
      <c r="J27" s="34" t="str">
        <f t="shared" si="4"/>
        <v>BAJO</v>
      </c>
      <c r="K27" s="26" t="s">
        <v>471</v>
      </c>
      <c r="L27" s="108">
        <f t="shared" si="2"/>
        <v>0.1</v>
      </c>
      <c r="M27" s="23"/>
      <c r="N27" s="163" t="s">
        <v>472</v>
      </c>
      <c r="O27" s="162" t="s">
        <v>1638</v>
      </c>
    </row>
    <row r="28" spans="1:15" ht="99.75" x14ac:dyDescent="0.2">
      <c r="A28" s="107">
        <v>21</v>
      </c>
      <c r="B28" s="56" t="s">
        <v>683</v>
      </c>
      <c r="C28" s="26" t="s">
        <v>332</v>
      </c>
      <c r="D28" s="26" t="s">
        <v>1139</v>
      </c>
      <c r="E28" s="26" t="s">
        <v>19</v>
      </c>
      <c r="F28" s="26" t="s">
        <v>1163</v>
      </c>
      <c r="G28" s="34">
        <v>2</v>
      </c>
      <c r="H28" s="34">
        <v>3</v>
      </c>
      <c r="I28" s="34">
        <f t="shared" si="3"/>
        <v>6</v>
      </c>
      <c r="J28" s="34" t="str">
        <f t="shared" si="4"/>
        <v>BAJO</v>
      </c>
      <c r="K28" s="26" t="str">
        <f>IF(J28="BAJO","El nivel de riesgo es bajo y no se requieren controles adicionales","Favor establezca acá controles adicionales requeridos")</f>
        <v>El nivel de riesgo es bajo y no se requieren controles adicionales</v>
      </c>
      <c r="L28" s="108">
        <f t="shared" si="2"/>
        <v>0.1</v>
      </c>
      <c r="M28" s="23"/>
      <c r="N28" s="163" t="s">
        <v>472</v>
      </c>
      <c r="O28" s="162" t="s">
        <v>1550</v>
      </c>
    </row>
    <row r="29" spans="1:15" ht="57" x14ac:dyDescent="0.2">
      <c r="A29" s="107">
        <v>22</v>
      </c>
      <c r="B29" s="56" t="s">
        <v>683</v>
      </c>
      <c r="C29" s="26" t="s">
        <v>1164</v>
      </c>
      <c r="D29" s="26" t="s">
        <v>1139</v>
      </c>
      <c r="E29" s="26" t="s">
        <v>19</v>
      </c>
      <c r="F29" s="26" t="s">
        <v>693</v>
      </c>
      <c r="G29" s="34">
        <v>2</v>
      </c>
      <c r="H29" s="34">
        <v>3</v>
      </c>
      <c r="I29" s="34">
        <f t="shared" si="3"/>
        <v>6</v>
      </c>
      <c r="J29" s="34" t="str">
        <f t="shared" si="4"/>
        <v>BAJO</v>
      </c>
      <c r="K29" s="26" t="str">
        <f>IF(J29="BAJO","El nivel de riesgo es bajo y no se requieren controles adicionales","Favor establezca acá controles adicionales requeridos")</f>
        <v>El nivel de riesgo es bajo y no se requieren controles adicionales</v>
      </c>
      <c r="L29" s="108">
        <f t="shared" si="2"/>
        <v>0.1</v>
      </c>
      <c r="M29" s="23"/>
      <c r="N29" s="163" t="s">
        <v>472</v>
      </c>
      <c r="O29" s="162" t="s">
        <v>1550</v>
      </c>
    </row>
    <row r="30" spans="1:15" ht="99.75" x14ac:dyDescent="0.2">
      <c r="A30" s="107">
        <v>23</v>
      </c>
      <c r="B30" s="56" t="s">
        <v>683</v>
      </c>
      <c r="C30" s="26" t="s">
        <v>1165</v>
      </c>
      <c r="D30" s="26" t="s">
        <v>1133</v>
      </c>
      <c r="E30" s="26" t="s">
        <v>1166</v>
      </c>
      <c r="F30" s="26" t="s">
        <v>1167</v>
      </c>
      <c r="G30" s="34">
        <v>1</v>
      </c>
      <c r="H30" s="34">
        <v>3</v>
      </c>
      <c r="I30" s="34">
        <f t="shared" si="3"/>
        <v>3</v>
      </c>
      <c r="J30" s="34" t="str">
        <f t="shared" si="4"/>
        <v>BAJO</v>
      </c>
      <c r="K30" s="26" t="s">
        <v>471</v>
      </c>
      <c r="L30" s="108">
        <f t="shared" si="2"/>
        <v>0.1</v>
      </c>
      <c r="M30" s="23"/>
      <c r="N30" s="163" t="s">
        <v>472</v>
      </c>
      <c r="O30" s="162" t="s">
        <v>1550</v>
      </c>
    </row>
    <row r="31" spans="1:15" ht="57" x14ac:dyDescent="0.2">
      <c r="A31" s="107">
        <v>24</v>
      </c>
      <c r="B31" s="56" t="s">
        <v>683</v>
      </c>
      <c r="C31" s="26" t="s">
        <v>1168</v>
      </c>
      <c r="D31" s="26" t="s">
        <v>1160</v>
      </c>
      <c r="E31" s="26" t="s">
        <v>1166</v>
      </c>
      <c r="F31" s="26" t="s">
        <v>1169</v>
      </c>
      <c r="G31" s="34">
        <v>1</v>
      </c>
      <c r="H31" s="34">
        <v>3</v>
      </c>
      <c r="I31" s="34">
        <f t="shared" si="3"/>
        <v>3</v>
      </c>
      <c r="J31" s="34" t="str">
        <f t="shared" si="4"/>
        <v>BAJO</v>
      </c>
      <c r="K31" s="26" t="s">
        <v>471</v>
      </c>
      <c r="L31" s="108">
        <f t="shared" si="2"/>
        <v>0.1</v>
      </c>
      <c r="M31" s="23"/>
      <c r="N31" s="163" t="s">
        <v>472</v>
      </c>
      <c r="O31" s="162" t="s">
        <v>1550</v>
      </c>
    </row>
    <row r="32" spans="1:15" ht="171" x14ac:dyDescent="0.2">
      <c r="A32" s="107">
        <v>25</v>
      </c>
      <c r="B32" s="56" t="s">
        <v>683</v>
      </c>
      <c r="C32" s="26" t="s">
        <v>333</v>
      </c>
      <c r="D32" s="26" t="s">
        <v>1133</v>
      </c>
      <c r="E32" s="26" t="s">
        <v>22</v>
      </c>
      <c r="F32" s="26" t="s">
        <v>1170</v>
      </c>
      <c r="G32" s="34">
        <v>3</v>
      </c>
      <c r="H32" s="34">
        <v>5</v>
      </c>
      <c r="I32" s="34">
        <f t="shared" si="3"/>
        <v>15</v>
      </c>
      <c r="J32" s="34" t="str">
        <f t="shared" si="4"/>
        <v>MEDIO</v>
      </c>
      <c r="K32" s="26" t="s">
        <v>470</v>
      </c>
      <c r="L32" s="108">
        <f t="shared" si="2"/>
        <v>3</v>
      </c>
      <c r="M32" s="23"/>
      <c r="N32" s="163" t="s">
        <v>472</v>
      </c>
      <c r="O32" s="162" t="s">
        <v>1550</v>
      </c>
    </row>
    <row r="33" spans="1:16" ht="156.75" x14ac:dyDescent="0.2">
      <c r="A33" s="107">
        <v>26</v>
      </c>
      <c r="B33" s="56" t="s">
        <v>683</v>
      </c>
      <c r="C33" s="26" t="s">
        <v>1171</v>
      </c>
      <c r="D33" s="26" t="s">
        <v>1136</v>
      </c>
      <c r="E33" s="26" t="s">
        <v>22</v>
      </c>
      <c r="F33" s="26" t="s">
        <v>1172</v>
      </c>
      <c r="G33" s="34">
        <v>3</v>
      </c>
      <c r="H33" s="34">
        <v>5</v>
      </c>
      <c r="I33" s="34">
        <f t="shared" si="3"/>
        <v>15</v>
      </c>
      <c r="J33" s="34" t="str">
        <f t="shared" si="4"/>
        <v>MEDIO</v>
      </c>
      <c r="K33" s="26" t="s">
        <v>469</v>
      </c>
      <c r="L33" s="108">
        <f t="shared" si="2"/>
        <v>3</v>
      </c>
      <c r="M33" s="23"/>
      <c r="N33" s="163" t="s">
        <v>472</v>
      </c>
      <c r="O33" s="162" t="s">
        <v>1550</v>
      </c>
    </row>
    <row r="34" spans="1:16" ht="99.75" x14ac:dyDescent="0.2">
      <c r="A34" s="107">
        <v>27</v>
      </c>
      <c r="B34" s="56" t="s">
        <v>683</v>
      </c>
      <c r="C34" s="26" t="s">
        <v>694</v>
      </c>
      <c r="D34" s="26" t="s">
        <v>1139</v>
      </c>
      <c r="E34" s="26" t="s">
        <v>22</v>
      </c>
      <c r="F34" s="26" t="s">
        <v>1172</v>
      </c>
      <c r="G34" s="34">
        <v>3</v>
      </c>
      <c r="H34" s="34">
        <v>5</v>
      </c>
      <c r="I34" s="34">
        <f t="shared" si="3"/>
        <v>15</v>
      </c>
      <c r="J34" s="34" t="str">
        <f t="shared" si="4"/>
        <v>MEDIO</v>
      </c>
      <c r="K34" s="26" t="s">
        <v>468</v>
      </c>
      <c r="L34" s="108">
        <f t="shared" si="2"/>
        <v>3</v>
      </c>
      <c r="M34" s="23"/>
      <c r="N34" s="163" t="s">
        <v>472</v>
      </c>
      <c r="O34" s="162" t="s">
        <v>1639</v>
      </c>
    </row>
    <row r="35" spans="1:16" ht="128.25" x14ac:dyDescent="0.2">
      <c r="A35" s="107">
        <v>28</v>
      </c>
      <c r="B35" s="56" t="s">
        <v>683</v>
      </c>
      <c r="C35" s="26" t="s">
        <v>335</v>
      </c>
      <c r="D35" s="26" t="s">
        <v>1139</v>
      </c>
      <c r="E35" s="26" t="s">
        <v>19</v>
      </c>
      <c r="F35" s="26" t="s">
        <v>1173</v>
      </c>
      <c r="G35" s="34">
        <v>3</v>
      </c>
      <c r="H35" s="34">
        <v>4</v>
      </c>
      <c r="I35" s="34">
        <f t="shared" si="3"/>
        <v>12</v>
      </c>
      <c r="J35" s="34" t="str">
        <f t="shared" si="4"/>
        <v>MEDIO</v>
      </c>
      <c r="K35" s="26" t="s">
        <v>468</v>
      </c>
      <c r="L35" s="108">
        <f t="shared" si="2"/>
        <v>3</v>
      </c>
      <c r="M35" s="23"/>
      <c r="N35" s="163" t="s">
        <v>472</v>
      </c>
      <c r="O35" s="162" t="s">
        <v>1639</v>
      </c>
    </row>
    <row r="36" spans="1:16" ht="185.25" x14ac:dyDescent="0.2">
      <c r="A36" s="107">
        <v>29</v>
      </c>
      <c r="B36" s="56" t="s">
        <v>683</v>
      </c>
      <c r="C36" s="26" t="s">
        <v>334</v>
      </c>
      <c r="D36" s="26" t="s">
        <v>1133</v>
      </c>
      <c r="E36" s="26" t="s">
        <v>19</v>
      </c>
      <c r="F36" s="26" t="s">
        <v>1174</v>
      </c>
      <c r="G36" s="34">
        <v>3</v>
      </c>
      <c r="H36" s="34">
        <v>4</v>
      </c>
      <c r="I36" s="34">
        <f t="shared" si="3"/>
        <v>12</v>
      </c>
      <c r="J36" s="34" t="str">
        <f t="shared" si="4"/>
        <v>MEDIO</v>
      </c>
      <c r="K36" s="26" t="s">
        <v>470</v>
      </c>
      <c r="L36" s="108">
        <f t="shared" si="2"/>
        <v>3</v>
      </c>
      <c r="M36" s="23"/>
      <c r="N36" s="163" t="s">
        <v>472</v>
      </c>
      <c r="O36" s="162" t="s">
        <v>1639</v>
      </c>
    </row>
    <row r="37" spans="1:16" ht="156.75" x14ac:dyDescent="0.2">
      <c r="A37" s="107">
        <v>30</v>
      </c>
      <c r="B37" s="56" t="s">
        <v>683</v>
      </c>
      <c r="C37" s="26" t="s">
        <v>1175</v>
      </c>
      <c r="D37" s="26" t="s">
        <v>1136</v>
      </c>
      <c r="E37" s="26" t="s">
        <v>19</v>
      </c>
      <c r="F37" s="26" t="s">
        <v>1176</v>
      </c>
      <c r="G37" s="34">
        <v>3</v>
      </c>
      <c r="H37" s="34">
        <v>4</v>
      </c>
      <c r="I37" s="34">
        <f t="shared" si="3"/>
        <v>12</v>
      </c>
      <c r="J37" s="34" t="str">
        <f t="shared" si="4"/>
        <v>MEDIO</v>
      </c>
      <c r="K37" s="26" t="s">
        <v>469</v>
      </c>
      <c r="L37" s="108">
        <f t="shared" si="2"/>
        <v>3</v>
      </c>
      <c r="M37" s="23"/>
      <c r="N37" s="163" t="s">
        <v>472</v>
      </c>
      <c r="O37" s="162" t="s">
        <v>1639</v>
      </c>
    </row>
    <row r="38" spans="1:16" ht="142.5" x14ac:dyDescent="0.2">
      <c r="A38" s="107">
        <v>31</v>
      </c>
      <c r="B38" s="56" t="s">
        <v>683</v>
      </c>
      <c r="C38" s="26" t="s">
        <v>695</v>
      </c>
      <c r="D38" s="26" t="s">
        <v>1133</v>
      </c>
      <c r="E38" s="26" t="s">
        <v>19</v>
      </c>
      <c r="F38" s="26" t="s">
        <v>1177</v>
      </c>
      <c r="G38" s="34">
        <v>2</v>
      </c>
      <c r="H38" s="34">
        <v>3</v>
      </c>
      <c r="I38" s="34">
        <f t="shared" si="3"/>
        <v>6</v>
      </c>
      <c r="J38" s="34" t="str">
        <f t="shared" si="4"/>
        <v>BAJO</v>
      </c>
      <c r="K38" s="26" t="s">
        <v>471</v>
      </c>
      <c r="L38" s="108">
        <f t="shared" si="2"/>
        <v>0.1</v>
      </c>
      <c r="M38" s="23"/>
      <c r="N38" s="163" t="s">
        <v>472</v>
      </c>
      <c r="O38" s="162" t="s">
        <v>1639</v>
      </c>
    </row>
    <row r="39" spans="1:16" ht="99.75" x14ac:dyDescent="0.2">
      <c r="A39" s="107">
        <v>32</v>
      </c>
      <c r="B39" s="56" t="s">
        <v>683</v>
      </c>
      <c r="C39" s="26" t="s">
        <v>1178</v>
      </c>
      <c r="D39" s="26" t="s">
        <v>1136</v>
      </c>
      <c r="E39" s="26" t="s">
        <v>19</v>
      </c>
      <c r="F39" s="26" t="s">
        <v>1179</v>
      </c>
      <c r="G39" s="34">
        <v>2</v>
      </c>
      <c r="H39" s="34">
        <v>3</v>
      </c>
      <c r="I39" s="34">
        <f t="shared" si="3"/>
        <v>6</v>
      </c>
      <c r="J39" s="34" t="str">
        <f t="shared" si="4"/>
        <v>BAJO</v>
      </c>
      <c r="K39" s="26" t="s">
        <v>471</v>
      </c>
      <c r="L39" s="108">
        <f t="shared" si="2"/>
        <v>0.1</v>
      </c>
      <c r="M39" s="23"/>
      <c r="N39" s="163" t="s">
        <v>472</v>
      </c>
      <c r="O39" s="162" t="s">
        <v>1639</v>
      </c>
    </row>
    <row r="40" spans="1:16" ht="99.75" x14ac:dyDescent="0.2">
      <c r="A40" s="107">
        <v>33</v>
      </c>
      <c r="B40" s="56" t="s">
        <v>683</v>
      </c>
      <c r="C40" s="26" t="s">
        <v>336</v>
      </c>
      <c r="D40" s="26" t="s">
        <v>1139</v>
      </c>
      <c r="E40" s="26" t="s">
        <v>19</v>
      </c>
      <c r="F40" s="26" t="s">
        <v>1179</v>
      </c>
      <c r="G40" s="34">
        <v>2</v>
      </c>
      <c r="H40" s="34">
        <v>3</v>
      </c>
      <c r="I40" s="34">
        <f t="shared" si="3"/>
        <v>6</v>
      </c>
      <c r="J40" s="34" t="str">
        <f t="shared" si="4"/>
        <v>BAJO</v>
      </c>
      <c r="K40" s="26" t="str">
        <f>IF(J40="BAJO","El nivel de riesgo es bajo y no se requieren controles adicionales","Favor establezca acá controles adicionales requeridos")</f>
        <v>El nivel de riesgo es bajo y no se requieren controles adicionales</v>
      </c>
      <c r="L40" s="108">
        <f t="shared" si="2"/>
        <v>0.1</v>
      </c>
      <c r="M40" s="23"/>
      <c r="N40" s="163" t="s">
        <v>472</v>
      </c>
      <c r="O40" s="162" t="s">
        <v>1639</v>
      </c>
    </row>
    <row r="41" spans="1:16" ht="171" x14ac:dyDescent="0.2">
      <c r="A41" s="107">
        <v>34</v>
      </c>
      <c r="B41" s="56" t="s">
        <v>683</v>
      </c>
      <c r="C41" s="26" t="s">
        <v>1180</v>
      </c>
      <c r="D41" s="26" t="s">
        <v>1133</v>
      </c>
      <c r="E41" s="26" t="s">
        <v>23</v>
      </c>
      <c r="F41" s="26" t="s">
        <v>1181</v>
      </c>
      <c r="G41" s="34">
        <v>3</v>
      </c>
      <c r="H41" s="34">
        <v>5</v>
      </c>
      <c r="I41" s="34">
        <f t="shared" si="3"/>
        <v>15</v>
      </c>
      <c r="J41" s="34" t="str">
        <f t="shared" si="4"/>
        <v>MEDIO</v>
      </c>
      <c r="K41" s="26" t="s">
        <v>470</v>
      </c>
      <c r="L41" s="108">
        <f t="shared" si="2"/>
        <v>3</v>
      </c>
      <c r="M41" s="23"/>
      <c r="N41" s="163" t="s">
        <v>472</v>
      </c>
      <c r="O41" s="162" t="s">
        <v>1639</v>
      </c>
    </row>
    <row r="42" spans="1:16" ht="156.75" x14ac:dyDescent="0.2">
      <c r="A42" s="107">
        <v>35</v>
      </c>
      <c r="B42" s="56" t="s">
        <v>683</v>
      </c>
      <c r="C42" s="26" t="s">
        <v>1182</v>
      </c>
      <c r="D42" s="26" t="s">
        <v>1136</v>
      </c>
      <c r="E42" s="26" t="s">
        <v>23</v>
      </c>
      <c r="F42" s="26" t="s">
        <v>1183</v>
      </c>
      <c r="G42" s="34">
        <v>3</v>
      </c>
      <c r="H42" s="34">
        <v>5</v>
      </c>
      <c r="I42" s="34">
        <f t="shared" si="3"/>
        <v>15</v>
      </c>
      <c r="J42" s="34" t="str">
        <f t="shared" si="4"/>
        <v>MEDIO</v>
      </c>
      <c r="K42" s="26" t="s">
        <v>469</v>
      </c>
      <c r="L42" s="108">
        <f t="shared" si="2"/>
        <v>3</v>
      </c>
      <c r="M42" s="23"/>
      <c r="N42" s="163" t="s">
        <v>472</v>
      </c>
      <c r="O42" s="162" t="s">
        <v>1639</v>
      </c>
    </row>
    <row r="43" spans="1:16" ht="142.5" x14ac:dyDescent="0.2">
      <c r="A43" s="107">
        <v>36</v>
      </c>
      <c r="B43" s="56" t="s">
        <v>683</v>
      </c>
      <c r="C43" s="26" t="s">
        <v>1184</v>
      </c>
      <c r="D43" s="26" t="s">
        <v>1139</v>
      </c>
      <c r="E43" s="26" t="s">
        <v>23</v>
      </c>
      <c r="F43" s="26" t="s">
        <v>1183</v>
      </c>
      <c r="G43" s="34">
        <v>3</v>
      </c>
      <c r="H43" s="34">
        <v>5</v>
      </c>
      <c r="I43" s="34">
        <f t="shared" si="3"/>
        <v>15</v>
      </c>
      <c r="J43" s="34" t="str">
        <f t="shared" si="4"/>
        <v>MEDIO</v>
      </c>
      <c r="K43" s="26" t="s">
        <v>468</v>
      </c>
      <c r="L43" s="108">
        <f t="shared" si="2"/>
        <v>3</v>
      </c>
      <c r="M43" s="23"/>
      <c r="N43" s="163" t="s">
        <v>472</v>
      </c>
      <c r="O43" s="162" t="s">
        <v>1639</v>
      </c>
    </row>
    <row r="44" spans="1:16" ht="99.75" x14ac:dyDescent="0.2">
      <c r="A44" s="107">
        <v>37</v>
      </c>
      <c r="B44" s="56" t="s">
        <v>683</v>
      </c>
      <c r="C44" s="26" t="s">
        <v>696</v>
      </c>
      <c r="D44" s="26" t="s">
        <v>1139</v>
      </c>
      <c r="E44" s="26" t="s">
        <v>23</v>
      </c>
      <c r="F44" s="26" t="s">
        <v>1185</v>
      </c>
      <c r="G44" s="34">
        <v>3</v>
      </c>
      <c r="H44" s="34">
        <v>4</v>
      </c>
      <c r="I44" s="34">
        <f t="shared" si="3"/>
        <v>12</v>
      </c>
      <c r="J44" s="34" t="str">
        <f t="shared" si="4"/>
        <v>MEDIO</v>
      </c>
      <c r="K44" s="26" t="s">
        <v>468</v>
      </c>
      <c r="L44" s="108">
        <f t="shared" si="2"/>
        <v>3</v>
      </c>
      <c r="M44" s="23"/>
      <c r="N44" s="163" t="s">
        <v>472</v>
      </c>
      <c r="O44" s="162" t="s">
        <v>1640</v>
      </c>
    </row>
    <row r="45" spans="1:16" ht="171" x14ac:dyDescent="0.2">
      <c r="A45" s="107">
        <v>38</v>
      </c>
      <c r="B45" s="56" t="s">
        <v>683</v>
      </c>
      <c r="C45" s="26" t="s">
        <v>337</v>
      </c>
      <c r="D45" s="26" t="s">
        <v>1151</v>
      </c>
      <c r="E45" s="26" t="s">
        <v>23</v>
      </c>
      <c r="F45" s="26" t="s">
        <v>1186</v>
      </c>
      <c r="G45" s="34">
        <v>3</v>
      </c>
      <c r="H45" s="34">
        <v>5</v>
      </c>
      <c r="I45" s="34">
        <f t="shared" si="3"/>
        <v>15</v>
      </c>
      <c r="J45" s="34" t="str">
        <f t="shared" si="4"/>
        <v>MEDIO</v>
      </c>
      <c r="K45" s="26" t="s">
        <v>470</v>
      </c>
      <c r="L45" s="108">
        <f t="shared" si="2"/>
        <v>3</v>
      </c>
      <c r="M45" s="23"/>
      <c r="N45" s="163" t="s">
        <v>472</v>
      </c>
      <c r="O45" s="162" t="s">
        <v>1639</v>
      </c>
    </row>
    <row r="46" spans="1:16" ht="156.75" x14ac:dyDescent="0.2">
      <c r="A46" s="107">
        <v>39</v>
      </c>
      <c r="B46" s="56" t="s">
        <v>683</v>
      </c>
      <c r="C46" s="26" t="s">
        <v>1187</v>
      </c>
      <c r="D46" s="26" t="s">
        <v>1136</v>
      </c>
      <c r="E46" s="26" t="s">
        <v>23</v>
      </c>
      <c r="F46" s="26" t="s">
        <v>1185</v>
      </c>
      <c r="G46" s="34">
        <v>3</v>
      </c>
      <c r="H46" s="34">
        <v>5</v>
      </c>
      <c r="I46" s="34">
        <f t="shared" si="3"/>
        <v>15</v>
      </c>
      <c r="J46" s="34" t="str">
        <f t="shared" si="4"/>
        <v>MEDIO</v>
      </c>
      <c r="K46" s="26" t="s">
        <v>469</v>
      </c>
      <c r="L46" s="108">
        <f t="shared" si="2"/>
        <v>3</v>
      </c>
      <c r="M46" s="23"/>
      <c r="N46" s="163" t="s">
        <v>472</v>
      </c>
      <c r="O46" s="162" t="s">
        <v>1639</v>
      </c>
    </row>
    <row r="47" spans="1:16" ht="24.75" customHeight="1" x14ac:dyDescent="0.25">
      <c r="L47" s="103">
        <f>SUM(L8:L46)</f>
        <v>79.500000000000028</v>
      </c>
      <c r="N47" s="164"/>
      <c r="O47" s="165"/>
      <c r="P47" s="166"/>
    </row>
    <row r="48" spans="1:16" ht="15" customHeight="1" x14ac:dyDescent="0.25">
      <c r="N48" s="164"/>
      <c r="O48" s="165"/>
      <c r="P48" s="166"/>
    </row>
    <row r="49" spans="14:16" ht="15" customHeight="1" x14ac:dyDescent="0.25">
      <c r="N49" s="164"/>
      <c r="O49" s="165"/>
      <c r="P49" s="166"/>
    </row>
    <row r="50" spans="14:16" ht="15" customHeight="1" x14ac:dyDescent="0.25">
      <c r="N50" s="164"/>
      <c r="O50" s="165"/>
      <c r="P50" s="166"/>
    </row>
    <row r="51" spans="14:16" ht="15" customHeight="1" x14ac:dyDescent="0.25">
      <c r="N51" s="164"/>
      <c r="O51" s="165"/>
      <c r="P51" s="166"/>
    </row>
    <row r="52" spans="14:16" ht="15" customHeight="1" x14ac:dyDescent="0.25">
      <c r="N52" s="164"/>
      <c r="O52" s="165"/>
      <c r="P52" s="166"/>
    </row>
    <row r="53" spans="14:16" ht="15" customHeight="1" x14ac:dyDescent="0.25">
      <c r="N53" s="164"/>
      <c r="O53" s="165"/>
      <c r="P53" s="166"/>
    </row>
    <row r="54" spans="14:16" ht="15" customHeight="1" x14ac:dyDescent="0.25">
      <c r="N54" s="164"/>
      <c r="O54" s="165"/>
      <c r="P54" s="166"/>
    </row>
    <row r="55" spans="14:16" ht="15" customHeight="1" x14ac:dyDescent="0.25">
      <c r="N55" s="164"/>
      <c r="O55" s="165"/>
      <c r="P55" s="166"/>
    </row>
    <row r="56" spans="14:16" ht="15" customHeight="1" x14ac:dyDescent="0.25">
      <c r="N56" s="164"/>
      <c r="O56" s="165"/>
      <c r="P56" s="166"/>
    </row>
    <row r="57" spans="14:16" ht="15" customHeight="1" x14ac:dyDescent="0.25">
      <c r="N57" s="164"/>
      <c r="O57" s="165"/>
      <c r="P57" s="166"/>
    </row>
    <row r="58" spans="14:16" ht="15" customHeight="1" x14ac:dyDescent="0.25">
      <c r="N58" s="164"/>
      <c r="O58" s="165"/>
      <c r="P58" s="166"/>
    </row>
    <row r="59" spans="14:16" ht="15" customHeight="1" x14ac:dyDescent="0.25">
      <c r="N59" s="164"/>
      <c r="O59" s="165"/>
      <c r="P59" s="166"/>
    </row>
    <row r="60" spans="14:16" ht="15" customHeight="1" x14ac:dyDescent="0.25">
      <c r="N60" s="164"/>
      <c r="O60" s="165"/>
      <c r="P60" s="166"/>
    </row>
    <row r="61" spans="14:16" ht="15" customHeight="1" x14ac:dyDescent="0.25">
      <c r="N61" s="164"/>
      <c r="O61" s="165"/>
      <c r="P61" s="166"/>
    </row>
    <row r="62" spans="14:16" ht="15" customHeight="1" x14ac:dyDescent="0.25">
      <c r="N62" s="164"/>
      <c r="O62" s="165"/>
      <c r="P62" s="166"/>
    </row>
    <row r="63" spans="14:16" ht="15" customHeight="1" x14ac:dyDescent="0.25">
      <c r="N63" s="164"/>
      <c r="O63" s="165"/>
      <c r="P63" s="166"/>
    </row>
    <row r="64" spans="14:16" ht="15" customHeight="1" x14ac:dyDescent="0.25">
      <c r="N64" s="164"/>
      <c r="O64" s="165"/>
      <c r="P64" s="166"/>
    </row>
    <row r="65" spans="14:16" ht="15" customHeight="1" x14ac:dyDescent="0.25">
      <c r="N65" s="164"/>
      <c r="O65" s="165"/>
      <c r="P65" s="166"/>
    </row>
    <row r="66" spans="14:16" ht="15" customHeight="1" x14ac:dyDescent="0.25">
      <c r="N66" s="164"/>
      <c r="O66" s="165"/>
      <c r="P66" s="166"/>
    </row>
    <row r="67" spans="14:16" ht="15" customHeight="1" x14ac:dyDescent="0.25">
      <c r="N67" s="166"/>
      <c r="O67" s="166"/>
      <c r="P67" s="166"/>
    </row>
    <row r="68" spans="14:16" ht="15" customHeight="1" x14ac:dyDescent="0.25">
      <c r="N68" s="166"/>
      <c r="O68" s="166"/>
      <c r="P68" s="166"/>
    </row>
    <row r="69" spans="14:16" ht="15" customHeight="1" x14ac:dyDescent="0.25">
      <c r="N69" s="166"/>
      <c r="O69" s="166"/>
      <c r="P69" s="166"/>
    </row>
    <row r="70" spans="14:16" ht="15" customHeight="1" x14ac:dyDescent="0.25">
      <c r="N70" s="166"/>
      <c r="O70" s="166"/>
      <c r="P70" s="166"/>
    </row>
  </sheetData>
  <mergeCells count="11">
    <mergeCell ref="B5:C5"/>
    <mergeCell ref="D5:E5"/>
    <mergeCell ref="G5:H5"/>
    <mergeCell ref="J5:L5"/>
    <mergeCell ref="B1:J1"/>
    <mergeCell ref="K1:L4"/>
    <mergeCell ref="B2:J2"/>
    <mergeCell ref="B3:C3"/>
    <mergeCell ref="D3:I3"/>
    <mergeCell ref="B4:C4"/>
    <mergeCell ref="D4:I4"/>
  </mergeCells>
  <conditionalFormatting sqref="J8:J46">
    <cfRule type="cellIs" dxfId="353" priority="4" stopIfTrue="1" operator="equal">
      <formula>"ALTO"</formula>
    </cfRule>
    <cfRule type="cellIs" dxfId="352" priority="5" stopIfTrue="1" operator="equal">
      <formula>"MEDIO"</formula>
    </cfRule>
    <cfRule type="cellIs" dxfId="351" priority="6" stopIfTrue="1" operator="equal">
      <formula>"BAJO"</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6"/>
  <sheetViews>
    <sheetView topLeftCell="G1" zoomScale="66" zoomScaleNormal="66" workbookViewId="0">
      <selection activeCell="G5" sqref="G5:H5"/>
    </sheetView>
  </sheetViews>
  <sheetFormatPr baseColWidth="10" defaultColWidth="26" defaultRowHeight="14.25" x14ac:dyDescent="0.2"/>
  <cols>
    <col min="1" max="1" width="10.5703125" style="23" customWidth="1"/>
    <col min="2" max="2" width="26" style="72"/>
    <col min="3" max="3" width="48.7109375" style="23" customWidth="1"/>
    <col min="4" max="4" width="31.7109375" style="23" customWidth="1"/>
    <col min="5" max="5" width="41.7109375" style="23" customWidth="1"/>
    <col min="6" max="6" width="56.5703125" style="23" customWidth="1"/>
    <col min="7" max="9" width="26" style="72"/>
    <col min="10" max="10" width="26" style="23"/>
    <col min="11" max="11" width="78.42578125" style="23" customWidth="1"/>
    <col min="12" max="12" width="12" style="23" customWidth="1"/>
    <col min="13" max="13" width="4.140625" style="23" customWidth="1"/>
    <col min="14" max="14" width="70.7109375" style="23" customWidth="1"/>
    <col min="15" max="15" width="72.140625" style="23" customWidth="1"/>
    <col min="16" max="16384" width="26" style="23"/>
  </cols>
  <sheetData>
    <row r="1" spans="1:73" ht="31.5" customHeight="1" thickBot="1" x14ac:dyDescent="0.25">
      <c r="B1" s="183" t="s">
        <v>10</v>
      </c>
      <c r="C1" s="184"/>
      <c r="D1" s="184"/>
      <c r="E1" s="184"/>
      <c r="F1" s="184"/>
      <c r="G1" s="184"/>
      <c r="H1" s="184"/>
      <c r="I1" s="184"/>
      <c r="J1" s="184"/>
      <c r="K1" s="212"/>
      <c r="L1" s="212"/>
    </row>
    <row r="2" spans="1:73" ht="24" customHeight="1" thickTop="1" x14ac:dyDescent="0.2">
      <c r="B2" s="213" t="s">
        <v>220</v>
      </c>
      <c r="C2" s="214"/>
      <c r="D2" s="214"/>
      <c r="E2" s="214"/>
      <c r="F2" s="214"/>
      <c r="G2" s="214"/>
      <c r="H2" s="214"/>
      <c r="I2" s="214"/>
      <c r="J2" s="214"/>
      <c r="K2" s="212"/>
      <c r="L2" s="212"/>
    </row>
    <row r="3" spans="1:73" ht="15.75" customHeight="1" x14ac:dyDescent="0.2">
      <c r="B3" s="215" t="s">
        <v>11</v>
      </c>
      <c r="C3" s="216"/>
      <c r="D3" s="197" t="s">
        <v>12</v>
      </c>
      <c r="E3" s="198"/>
      <c r="F3" s="198"/>
      <c r="G3" s="198"/>
      <c r="H3" s="198"/>
      <c r="I3" s="196"/>
      <c r="J3" s="41" t="s">
        <v>208</v>
      </c>
      <c r="K3" s="212"/>
      <c r="L3" s="212"/>
    </row>
    <row r="4" spans="1:73" ht="15" thickBot="1" x14ac:dyDescent="0.25">
      <c r="B4" s="217" t="s">
        <v>209</v>
      </c>
      <c r="C4" s="218"/>
      <c r="D4" s="201" t="s">
        <v>221</v>
      </c>
      <c r="E4" s="202"/>
      <c r="F4" s="202"/>
      <c r="G4" s="202"/>
      <c r="H4" s="202"/>
      <c r="I4" s="200"/>
      <c r="J4" s="42" t="s">
        <v>959</v>
      </c>
      <c r="K4" s="212"/>
      <c r="L4" s="212"/>
    </row>
    <row r="5" spans="1:73" ht="66" customHeight="1" thickTop="1" x14ac:dyDescent="0.2">
      <c r="B5" s="206" t="s">
        <v>13</v>
      </c>
      <c r="C5" s="207"/>
      <c r="D5" s="208" t="s">
        <v>14</v>
      </c>
      <c r="E5" s="209"/>
      <c r="F5" s="43" t="s">
        <v>15</v>
      </c>
      <c r="G5" s="210" t="s">
        <v>197</v>
      </c>
      <c r="H5" s="210"/>
      <c r="I5" s="44" t="s">
        <v>16</v>
      </c>
      <c r="J5" s="211" t="s">
        <v>234</v>
      </c>
      <c r="K5" s="211"/>
      <c r="L5" s="211"/>
      <c r="N5" s="50" t="s">
        <v>958</v>
      </c>
      <c r="O5" s="51">
        <v>44439</v>
      </c>
      <c r="BT5" s="23">
        <v>1</v>
      </c>
      <c r="BU5" s="23">
        <v>1</v>
      </c>
    </row>
    <row r="6" spans="1:73" ht="11.25" customHeight="1" x14ac:dyDescent="0.2">
      <c r="B6" s="43"/>
      <c r="C6" s="45"/>
      <c r="D6" s="46"/>
      <c r="E6" s="47"/>
      <c r="F6" s="43"/>
      <c r="G6" s="48"/>
      <c r="H6" s="48"/>
      <c r="I6" s="44"/>
      <c r="J6" s="49"/>
      <c r="K6" s="49"/>
      <c r="L6" s="49"/>
    </row>
    <row r="7" spans="1:73" ht="84" customHeight="1" x14ac:dyDescent="0.2">
      <c r="B7" s="19" t="s">
        <v>6</v>
      </c>
      <c r="C7" s="19" t="s">
        <v>8</v>
      </c>
      <c r="D7" s="19" t="s">
        <v>9</v>
      </c>
      <c r="E7" s="19" t="s">
        <v>7</v>
      </c>
      <c r="F7" s="19" t="s">
        <v>5</v>
      </c>
      <c r="G7" s="19" t="s">
        <v>0</v>
      </c>
      <c r="H7" s="19" t="s">
        <v>1</v>
      </c>
      <c r="I7" s="19" t="s">
        <v>2</v>
      </c>
      <c r="J7" s="19" t="s">
        <v>3</v>
      </c>
      <c r="K7" s="19" t="s">
        <v>4</v>
      </c>
      <c r="L7" s="19" t="s">
        <v>222</v>
      </c>
      <c r="N7" s="52" t="s">
        <v>466</v>
      </c>
      <c r="O7" s="53" t="s">
        <v>467</v>
      </c>
    </row>
    <row r="8" spans="1:73" s="37" customFormat="1" ht="142.5" x14ac:dyDescent="0.2">
      <c r="A8" s="87">
        <v>1</v>
      </c>
      <c r="B8" s="28" t="s">
        <v>310</v>
      </c>
      <c r="C8" s="27" t="s">
        <v>697</v>
      </c>
      <c r="D8" s="27" t="s">
        <v>698</v>
      </c>
      <c r="E8" s="27" t="s">
        <v>339</v>
      </c>
      <c r="F8" s="27" t="s">
        <v>699</v>
      </c>
      <c r="G8" s="28">
        <v>3</v>
      </c>
      <c r="H8" s="28">
        <v>4</v>
      </c>
      <c r="I8" s="28">
        <f t="shared" ref="I8:I51" si="0">G8*H8</f>
        <v>12</v>
      </c>
      <c r="J8" s="28" t="str">
        <f>IF(I8&lt;12,"BAJO",IF(I8&gt;19,"ALTO","MEDIO"))</f>
        <v>MEDIO</v>
      </c>
      <c r="K8" s="27" t="s">
        <v>470</v>
      </c>
      <c r="L8" s="55">
        <f>IF(J8="BAJO",0.1,IF(J8="MEDIO",3,5))</f>
        <v>3</v>
      </c>
      <c r="N8" s="161" t="s">
        <v>1641</v>
      </c>
      <c r="O8" s="26" t="s">
        <v>1580</v>
      </c>
    </row>
    <row r="9" spans="1:73" ht="142.5" x14ac:dyDescent="0.2">
      <c r="A9" s="33">
        <v>2</v>
      </c>
      <c r="B9" s="28" t="s">
        <v>310</v>
      </c>
      <c r="C9" s="27" t="s">
        <v>700</v>
      </c>
      <c r="D9" s="27" t="s">
        <v>707</v>
      </c>
      <c r="E9" s="27" t="s">
        <v>339</v>
      </c>
      <c r="F9" s="27" t="s">
        <v>699</v>
      </c>
      <c r="G9" s="28">
        <v>3</v>
      </c>
      <c r="H9" s="28">
        <v>4</v>
      </c>
      <c r="I9" s="34">
        <f t="shared" si="0"/>
        <v>12</v>
      </c>
      <c r="J9" s="34" t="str">
        <f t="shared" ref="J9:J51" si="1">IF(I9&lt;12,"BAJO",IF(I9&gt;19,"ALTO","MEDIO"))</f>
        <v>MEDIO</v>
      </c>
      <c r="K9" s="26" t="s">
        <v>469</v>
      </c>
      <c r="L9" s="54">
        <f t="shared" ref="L9:L42" si="2">IF(J9="BAJO",0.1,IF(J9="MEDIO",3,5))</f>
        <v>3</v>
      </c>
      <c r="N9" s="161" t="s">
        <v>1641</v>
      </c>
      <c r="O9" s="26" t="s">
        <v>1580</v>
      </c>
    </row>
    <row r="10" spans="1:73" ht="85.5" x14ac:dyDescent="0.2">
      <c r="A10" s="33">
        <v>3</v>
      </c>
      <c r="B10" s="28" t="s">
        <v>310</v>
      </c>
      <c r="C10" s="27" t="s">
        <v>701</v>
      </c>
      <c r="D10" s="27" t="s">
        <v>1190</v>
      </c>
      <c r="E10" s="27" t="s">
        <v>339</v>
      </c>
      <c r="F10" s="27" t="s">
        <v>699</v>
      </c>
      <c r="G10" s="28">
        <v>4</v>
      </c>
      <c r="H10" s="28">
        <v>4</v>
      </c>
      <c r="I10" s="34">
        <f t="shared" si="0"/>
        <v>16</v>
      </c>
      <c r="J10" s="34" t="str">
        <f t="shared" si="1"/>
        <v>MEDIO</v>
      </c>
      <c r="K10" s="26" t="s">
        <v>468</v>
      </c>
      <c r="L10" s="54">
        <f t="shared" si="2"/>
        <v>3</v>
      </c>
      <c r="N10" s="161" t="s">
        <v>1641</v>
      </c>
      <c r="O10" s="26" t="s">
        <v>1580</v>
      </c>
    </row>
    <row r="11" spans="1:73" s="37" customFormat="1" ht="142.5" x14ac:dyDescent="0.2">
      <c r="A11" s="33">
        <v>4</v>
      </c>
      <c r="B11" s="28" t="s">
        <v>310</v>
      </c>
      <c r="C11" s="27" t="s">
        <v>702</v>
      </c>
      <c r="D11" s="27" t="s">
        <v>698</v>
      </c>
      <c r="E11" s="27" t="s">
        <v>339</v>
      </c>
      <c r="F11" s="27" t="s">
        <v>699</v>
      </c>
      <c r="G11" s="28">
        <v>3</v>
      </c>
      <c r="H11" s="28">
        <v>4</v>
      </c>
      <c r="I11" s="34">
        <f t="shared" si="0"/>
        <v>12</v>
      </c>
      <c r="J11" s="34" t="str">
        <f t="shared" si="1"/>
        <v>MEDIO</v>
      </c>
      <c r="K11" s="26" t="s">
        <v>470</v>
      </c>
      <c r="L11" s="54">
        <f t="shared" si="2"/>
        <v>3</v>
      </c>
      <c r="M11" s="23"/>
      <c r="N11" s="161" t="s">
        <v>1641</v>
      </c>
      <c r="O11" s="26" t="s">
        <v>1580</v>
      </c>
    </row>
    <row r="12" spans="1:73" s="37" customFormat="1" ht="142.5" x14ac:dyDescent="0.2">
      <c r="A12" s="33">
        <v>5</v>
      </c>
      <c r="B12" s="28" t="s">
        <v>310</v>
      </c>
      <c r="C12" s="27" t="s">
        <v>702</v>
      </c>
      <c r="D12" s="27" t="s">
        <v>707</v>
      </c>
      <c r="E12" s="27" t="s">
        <v>339</v>
      </c>
      <c r="F12" s="27" t="s">
        <v>699</v>
      </c>
      <c r="G12" s="28">
        <v>3</v>
      </c>
      <c r="H12" s="28">
        <v>4</v>
      </c>
      <c r="I12" s="34">
        <f t="shared" si="0"/>
        <v>12</v>
      </c>
      <c r="J12" s="34" t="str">
        <f t="shared" si="1"/>
        <v>MEDIO</v>
      </c>
      <c r="K12" s="26" t="s">
        <v>469</v>
      </c>
      <c r="L12" s="54">
        <f t="shared" si="2"/>
        <v>3</v>
      </c>
      <c r="M12" s="23"/>
      <c r="N12" s="161" t="s">
        <v>1642</v>
      </c>
      <c r="O12" s="26" t="s">
        <v>1580</v>
      </c>
    </row>
    <row r="13" spans="1:73" ht="102.75" customHeight="1" x14ac:dyDescent="0.2">
      <c r="A13" s="33">
        <v>6</v>
      </c>
      <c r="B13" s="28" t="s">
        <v>310</v>
      </c>
      <c r="C13" s="27" t="s">
        <v>362</v>
      </c>
      <c r="D13" s="27" t="s">
        <v>1190</v>
      </c>
      <c r="E13" s="27" t="s">
        <v>339</v>
      </c>
      <c r="F13" s="27" t="s">
        <v>699</v>
      </c>
      <c r="G13" s="28">
        <v>4</v>
      </c>
      <c r="H13" s="28">
        <v>4</v>
      </c>
      <c r="I13" s="34">
        <f t="shared" si="0"/>
        <v>16</v>
      </c>
      <c r="J13" s="34" t="str">
        <f t="shared" si="1"/>
        <v>MEDIO</v>
      </c>
      <c r="K13" s="26" t="s">
        <v>468</v>
      </c>
      <c r="L13" s="54">
        <f t="shared" si="2"/>
        <v>3</v>
      </c>
      <c r="N13" s="161" t="s">
        <v>1641</v>
      </c>
      <c r="O13" s="26" t="s">
        <v>1580</v>
      </c>
    </row>
    <row r="14" spans="1:73" ht="85.5" x14ac:dyDescent="0.2">
      <c r="A14" s="33">
        <v>7</v>
      </c>
      <c r="B14" s="28" t="s">
        <v>311</v>
      </c>
      <c r="C14" s="66" t="s">
        <v>338</v>
      </c>
      <c r="D14" s="27" t="s">
        <v>675</v>
      </c>
      <c r="E14" s="27" t="s">
        <v>339</v>
      </c>
      <c r="F14" s="66" t="s">
        <v>1191</v>
      </c>
      <c r="G14" s="28">
        <v>3</v>
      </c>
      <c r="H14" s="28">
        <v>4</v>
      </c>
      <c r="I14" s="34">
        <f t="shared" si="0"/>
        <v>12</v>
      </c>
      <c r="J14" s="34" t="str">
        <f t="shared" si="1"/>
        <v>MEDIO</v>
      </c>
      <c r="K14" s="26" t="s">
        <v>468</v>
      </c>
      <c r="L14" s="54">
        <f t="shared" si="2"/>
        <v>3</v>
      </c>
      <c r="N14" s="161" t="s">
        <v>1641</v>
      </c>
      <c r="O14" s="26" t="s">
        <v>1580</v>
      </c>
    </row>
    <row r="15" spans="1:73" ht="142.5" x14ac:dyDescent="0.2">
      <c r="A15" s="33">
        <v>8</v>
      </c>
      <c r="B15" s="28" t="s">
        <v>311</v>
      </c>
      <c r="C15" s="27" t="s">
        <v>703</v>
      </c>
      <c r="D15" s="27" t="s">
        <v>70</v>
      </c>
      <c r="E15" s="27" t="s">
        <v>339</v>
      </c>
      <c r="F15" s="66" t="s">
        <v>1191</v>
      </c>
      <c r="G15" s="28">
        <v>3</v>
      </c>
      <c r="H15" s="28">
        <v>4</v>
      </c>
      <c r="I15" s="34">
        <f t="shared" si="0"/>
        <v>12</v>
      </c>
      <c r="J15" s="34" t="str">
        <f t="shared" si="1"/>
        <v>MEDIO</v>
      </c>
      <c r="K15" s="26" t="s">
        <v>470</v>
      </c>
      <c r="L15" s="54">
        <f t="shared" si="2"/>
        <v>3</v>
      </c>
      <c r="N15" s="161" t="s">
        <v>1641</v>
      </c>
      <c r="O15" s="26" t="s">
        <v>1580</v>
      </c>
    </row>
    <row r="16" spans="1:73" ht="142.5" x14ac:dyDescent="0.2">
      <c r="A16" s="33">
        <v>9</v>
      </c>
      <c r="B16" s="28" t="s">
        <v>311</v>
      </c>
      <c r="C16" s="27" t="s">
        <v>704</v>
      </c>
      <c r="D16" s="27" t="s">
        <v>707</v>
      </c>
      <c r="E16" s="27" t="s">
        <v>339</v>
      </c>
      <c r="F16" s="66" t="s">
        <v>705</v>
      </c>
      <c r="G16" s="28">
        <v>3</v>
      </c>
      <c r="H16" s="28">
        <v>4</v>
      </c>
      <c r="I16" s="34">
        <f t="shared" si="0"/>
        <v>12</v>
      </c>
      <c r="J16" s="34" t="str">
        <f t="shared" si="1"/>
        <v>MEDIO</v>
      </c>
      <c r="K16" s="26" t="s">
        <v>469</v>
      </c>
      <c r="L16" s="54">
        <f t="shared" si="2"/>
        <v>3</v>
      </c>
      <c r="N16" s="161" t="s">
        <v>1642</v>
      </c>
      <c r="O16" s="26" t="s">
        <v>1643</v>
      </c>
    </row>
    <row r="17" spans="1:15" ht="85.5" x14ac:dyDescent="0.2">
      <c r="A17" s="33">
        <v>10</v>
      </c>
      <c r="B17" s="28" t="s">
        <v>311</v>
      </c>
      <c r="C17" s="27" t="s">
        <v>151</v>
      </c>
      <c r="D17" s="27" t="s">
        <v>675</v>
      </c>
      <c r="E17" s="27" t="s">
        <v>339</v>
      </c>
      <c r="F17" s="66" t="s">
        <v>708</v>
      </c>
      <c r="G17" s="28">
        <v>3</v>
      </c>
      <c r="H17" s="28">
        <v>4</v>
      </c>
      <c r="I17" s="34">
        <f t="shared" si="0"/>
        <v>12</v>
      </c>
      <c r="J17" s="34" t="str">
        <f t="shared" si="1"/>
        <v>MEDIO</v>
      </c>
      <c r="K17" s="26" t="s">
        <v>468</v>
      </c>
      <c r="L17" s="54">
        <f t="shared" si="2"/>
        <v>3</v>
      </c>
      <c r="N17" s="161" t="s">
        <v>1641</v>
      </c>
      <c r="O17" s="26" t="s">
        <v>1644</v>
      </c>
    </row>
    <row r="18" spans="1:15" ht="142.5" x14ac:dyDescent="0.2">
      <c r="A18" s="33">
        <v>11</v>
      </c>
      <c r="B18" s="28" t="s">
        <v>311</v>
      </c>
      <c r="C18" s="27" t="s">
        <v>706</v>
      </c>
      <c r="D18" s="27" t="s">
        <v>698</v>
      </c>
      <c r="E18" s="27" t="s">
        <v>339</v>
      </c>
      <c r="F18" s="66" t="s">
        <v>708</v>
      </c>
      <c r="G18" s="28">
        <v>3</v>
      </c>
      <c r="H18" s="28">
        <v>4</v>
      </c>
      <c r="I18" s="34">
        <f t="shared" si="0"/>
        <v>12</v>
      </c>
      <c r="J18" s="34" t="str">
        <f t="shared" si="1"/>
        <v>MEDIO</v>
      </c>
      <c r="K18" s="26" t="s">
        <v>470</v>
      </c>
      <c r="L18" s="54">
        <f t="shared" si="2"/>
        <v>3</v>
      </c>
      <c r="N18" s="161" t="s">
        <v>1641</v>
      </c>
      <c r="O18" s="26" t="s">
        <v>1644</v>
      </c>
    </row>
    <row r="19" spans="1:15" ht="115.5" customHeight="1" x14ac:dyDescent="0.2">
      <c r="A19" s="33">
        <v>12</v>
      </c>
      <c r="B19" s="28" t="s">
        <v>311</v>
      </c>
      <c r="C19" s="27" t="s">
        <v>706</v>
      </c>
      <c r="D19" s="27" t="s">
        <v>707</v>
      </c>
      <c r="E19" s="27" t="s">
        <v>339</v>
      </c>
      <c r="F19" s="66" t="s">
        <v>708</v>
      </c>
      <c r="G19" s="28">
        <v>3</v>
      </c>
      <c r="H19" s="28">
        <v>4</v>
      </c>
      <c r="I19" s="34">
        <f t="shared" si="0"/>
        <v>12</v>
      </c>
      <c r="J19" s="34" t="str">
        <f t="shared" si="1"/>
        <v>MEDIO</v>
      </c>
      <c r="K19" s="26" t="s">
        <v>469</v>
      </c>
      <c r="L19" s="54">
        <f t="shared" si="2"/>
        <v>3</v>
      </c>
      <c r="N19" s="161" t="s">
        <v>1642</v>
      </c>
      <c r="O19" s="26" t="s">
        <v>1644</v>
      </c>
    </row>
    <row r="20" spans="1:15" ht="133.5" customHeight="1" x14ac:dyDescent="0.2">
      <c r="A20" s="33">
        <v>13</v>
      </c>
      <c r="B20" s="28" t="s">
        <v>312</v>
      </c>
      <c r="C20" s="27" t="s">
        <v>709</v>
      </c>
      <c r="D20" s="27" t="s">
        <v>1192</v>
      </c>
      <c r="E20" s="27" t="s">
        <v>339</v>
      </c>
      <c r="F20" s="27" t="s">
        <v>710</v>
      </c>
      <c r="G20" s="28">
        <v>3</v>
      </c>
      <c r="H20" s="28">
        <v>4</v>
      </c>
      <c r="I20" s="34">
        <f t="shared" si="0"/>
        <v>12</v>
      </c>
      <c r="J20" s="34" t="str">
        <f t="shared" si="1"/>
        <v>MEDIO</v>
      </c>
      <c r="K20" s="26" t="s">
        <v>468</v>
      </c>
      <c r="L20" s="54">
        <f t="shared" si="2"/>
        <v>3</v>
      </c>
      <c r="N20" s="161" t="s">
        <v>1641</v>
      </c>
      <c r="O20" s="26" t="s">
        <v>1645</v>
      </c>
    </row>
    <row r="21" spans="1:15" ht="203.25" customHeight="1" x14ac:dyDescent="0.2">
      <c r="A21" s="33">
        <v>14</v>
      </c>
      <c r="B21" s="28" t="s">
        <v>312</v>
      </c>
      <c r="C21" s="27" t="s">
        <v>711</v>
      </c>
      <c r="D21" s="27" t="s">
        <v>70</v>
      </c>
      <c r="E21" s="27" t="s">
        <v>339</v>
      </c>
      <c r="F21" s="27" t="s">
        <v>1188</v>
      </c>
      <c r="G21" s="28">
        <v>3</v>
      </c>
      <c r="H21" s="28">
        <v>4</v>
      </c>
      <c r="I21" s="34">
        <f t="shared" si="0"/>
        <v>12</v>
      </c>
      <c r="J21" s="34" t="str">
        <f t="shared" si="1"/>
        <v>MEDIO</v>
      </c>
      <c r="K21" s="26" t="s">
        <v>470</v>
      </c>
      <c r="L21" s="54">
        <f t="shared" si="2"/>
        <v>3</v>
      </c>
      <c r="N21" s="161" t="s">
        <v>1641</v>
      </c>
      <c r="O21" s="26" t="s">
        <v>1645</v>
      </c>
    </row>
    <row r="22" spans="1:15" ht="195.75" customHeight="1" x14ac:dyDescent="0.2">
      <c r="A22" s="33">
        <v>15</v>
      </c>
      <c r="B22" s="28" t="s">
        <v>312</v>
      </c>
      <c r="C22" s="27" t="s">
        <v>713</v>
      </c>
      <c r="D22" s="27" t="s">
        <v>714</v>
      </c>
      <c r="E22" s="27" t="s">
        <v>339</v>
      </c>
      <c r="F22" s="27" t="s">
        <v>712</v>
      </c>
      <c r="G22" s="28">
        <v>3</v>
      </c>
      <c r="H22" s="28">
        <v>4</v>
      </c>
      <c r="I22" s="34">
        <f t="shared" si="0"/>
        <v>12</v>
      </c>
      <c r="J22" s="34" t="str">
        <f t="shared" si="1"/>
        <v>MEDIO</v>
      </c>
      <c r="K22" s="26" t="s">
        <v>469</v>
      </c>
      <c r="L22" s="54">
        <f t="shared" si="2"/>
        <v>3</v>
      </c>
      <c r="N22" s="161" t="s">
        <v>1642</v>
      </c>
      <c r="O22" s="26" t="s">
        <v>1645</v>
      </c>
    </row>
    <row r="23" spans="1:15" ht="232.5" customHeight="1" x14ac:dyDescent="0.2">
      <c r="A23" s="33">
        <v>16</v>
      </c>
      <c r="B23" s="28" t="s">
        <v>312</v>
      </c>
      <c r="C23" s="27" t="s">
        <v>715</v>
      </c>
      <c r="D23" s="27" t="s">
        <v>1192</v>
      </c>
      <c r="E23" s="27" t="s">
        <v>339</v>
      </c>
      <c r="F23" s="27" t="s">
        <v>1189</v>
      </c>
      <c r="G23" s="28">
        <v>3</v>
      </c>
      <c r="H23" s="28">
        <v>4</v>
      </c>
      <c r="I23" s="34">
        <f t="shared" si="0"/>
        <v>12</v>
      </c>
      <c r="J23" s="34" t="str">
        <f t="shared" si="1"/>
        <v>MEDIO</v>
      </c>
      <c r="K23" s="26" t="s">
        <v>468</v>
      </c>
      <c r="L23" s="54">
        <f t="shared" si="2"/>
        <v>3</v>
      </c>
      <c r="N23" s="161" t="s">
        <v>1641</v>
      </c>
      <c r="O23" s="26" t="s">
        <v>1646</v>
      </c>
    </row>
    <row r="24" spans="1:15" ht="210" customHeight="1" x14ac:dyDescent="0.2">
      <c r="A24" s="33">
        <v>17</v>
      </c>
      <c r="B24" s="28" t="s">
        <v>312</v>
      </c>
      <c r="C24" s="27" t="s">
        <v>717</v>
      </c>
      <c r="D24" s="27" t="s">
        <v>70</v>
      </c>
      <c r="E24" s="27" t="s">
        <v>339</v>
      </c>
      <c r="F24" s="27" t="s">
        <v>1189</v>
      </c>
      <c r="G24" s="28">
        <v>3</v>
      </c>
      <c r="H24" s="28">
        <v>4</v>
      </c>
      <c r="I24" s="34">
        <f t="shared" si="0"/>
        <v>12</v>
      </c>
      <c r="J24" s="34" t="str">
        <f t="shared" si="1"/>
        <v>MEDIO</v>
      </c>
      <c r="K24" s="26" t="s">
        <v>470</v>
      </c>
      <c r="L24" s="54">
        <f t="shared" si="2"/>
        <v>3</v>
      </c>
      <c r="N24" s="161" t="s">
        <v>1641</v>
      </c>
      <c r="O24" s="26" t="s">
        <v>1646</v>
      </c>
    </row>
    <row r="25" spans="1:15" ht="207" customHeight="1" x14ac:dyDescent="0.2">
      <c r="A25" s="33">
        <v>18</v>
      </c>
      <c r="B25" s="28" t="s">
        <v>312</v>
      </c>
      <c r="C25" s="27" t="s">
        <v>718</v>
      </c>
      <c r="D25" s="27" t="s">
        <v>719</v>
      </c>
      <c r="E25" s="27" t="s">
        <v>339</v>
      </c>
      <c r="F25" s="27" t="s">
        <v>716</v>
      </c>
      <c r="G25" s="28">
        <v>3</v>
      </c>
      <c r="H25" s="28">
        <v>4</v>
      </c>
      <c r="I25" s="34">
        <f t="shared" si="0"/>
        <v>12</v>
      </c>
      <c r="J25" s="34" t="str">
        <f t="shared" si="1"/>
        <v>MEDIO</v>
      </c>
      <c r="K25" s="26" t="s">
        <v>469</v>
      </c>
      <c r="L25" s="54">
        <f t="shared" si="2"/>
        <v>3</v>
      </c>
      <c r="N25" s="161" t="s">
        <v>1642</v>
      </c>
      <c r="O25" s="26" t="s">
        <v>1647</v>
      </c>
    </row>
    <row r="26" spans="1:15" ht="173.25" customHeight="1" x14ac:dyDescent="0.2">
      <c r="A26" s="33">
        <v>19</v>
      </c>
      <c r="B26" s="28" t="s">
        <v>313</v>
      </c>
      <c r="C26" s="27" t="s">
        <v>720</v>
      </c>
      <c r="D26" s="27" t="s">
        <v>70</v>
      </c>
      <c r="E26" s="27" t="s">
        <v>259</v>
      </c>
      <c r="F26" s="27" t="s">
        <v>721</v>
      </c>
      <c r="G26" s="28">
        <v>3</v>
      </c>
      <c r="H26" s="28">
        <v>4</v>
      </c>
      <c r="I26" s="34">
        <f t="shared" si="0"/>
        <v>12</v>
      </c>
      <c r="J26" s="34" t="str">
        <f t="shared" si="1"/>
        <v>MEDIO</v>
      </c>
      <c r="K26" s="26" t="s">
        <v>470</v>
      </c>
      <c r="L26" s="54">
        <f t="shared" si="2"/>
        <v>3</v>
      </c>
      <c r="N26" s="161" t="s">
        <v>1641</v>
      </c>
      <c r="O26" s="26" t="s">
        <v>1648</v>
      </c>
    </row>
    <row r="27" spans="1:15" ht="120" customHeight="1" x14ac:dyDescent="0.2">
      <c r="A27" s="33">
        <v>20</v>
      </c>
      <c r="B27" s="28" t="s">
        <v>313</v>
      </c>
      <c r="C27" s="27" t="s">
        <v>722</v>
      </c>
      <c r="D27" s="27" t="s">
        <v>1190</v>
      </c>
      <c r="E27" s="27" t="s">
        <v>259</v>
      </c>
      <c r="F27" s="27" t="s">
        <v>721</v>
      </c>
      <c r="G27" s="28">
        <v>3</v>
      </c>
      <c r="H27" s="28">
        <v>4</v>
      </c>
      <c r="I27" s="28">
        <f t="shared" si="0"/>
        <v>12</v>
      </c>
      <c r="J27" s="28" t="str">
        <f t="shared" si="1"/>
        <v>MEDIO</v>
      </c>
      <c r="K27" s="26" t="s">
        <v>468</v>
      </c>
      <c r="L27" s="55">
        <f t="shared" si="2"/>
        <v>3</v>
      </c>
      <c r="M27" s="37"/>
      <c r="N27" s="167" t="s">
        <v>1649</v>
      </c>
      <c r="O27" s="26" t="s">
        <v>1648</v>
      </c>
    </row>
    <row r="28" spans="1:15" ht="171" customHeight="1" x14ac:dyDescent="0.2">
      <c r="A28" s="33">
        <v>21</v>
      </c>
      <c r="B28" s="28" t="s">
        <v>313</v>
      </c>
      <c r="C28" s="27" t="s">
        <v>363</v>
      </c>
      <c r="D28" s="27" t="s">
        <v>1193</v>
      </c>
      <c r="E28" s="27" t="s">
        <v>259</v>
      </c>
      <c r="F28" s="27" t="s">
        <v>723</v>
      </c>
      <c r="G28" s="28">
        <v>3</v>
      </c>
      <c r="H28" s="28">
        <v>4</v>
      </c>
      <c r="I28" s="34">
        <f t="shared" si="0"/>
        <v>12</v>
      </c>
      <c r="J28" s="34" t="str">
        <f t="shared" si="1"/>
        <v>MEDIO</v>
      </c>
      <c r="K28" s="26" t="s">
        <v>468</v>
      </c>
      <c r="L28" s="54">
        <f t="shared" si="2"/>
        <v>3</v>
      </c>
      <c r="N28" s="161" t="s">
        <v>1641</v>
      </c>
      <c r="O28" s="26" t="s">
        <v>1650</v>
      </c>
    </row>
    <row r="29" spans="1:15" ht="189.75" customHeight="1" x14ac:dyDescent="0.2">
      <c r="A29" s="33">
        <v>22</v>
      </c>
      <c r="B29" s="28" t="s">
        <v>313</v>
      </c>
      <c r="C29" s="27" t="s">
        <v>724</v>
      </c>
      <c r="D29" s="27" t="s">
        <v>70</v>
      </c>
      <c r="E29" s="27" t="s">
        <v>259</v>
      </c>
      <c r="F29" s="27" t="s">
        <v>725</v>
      </c>
      <c r="G29" s="28">
        <v>3</v>
      </c>
      <c r="H29" s="28">
        <v>4</v>
      </c>
      <c r="I29" s="34">
        <f t="shared" si="0"/>
        <v>12</v>
      </c>
      <c r="J29" s="34" t="str">
        <f t="shared" si="1"/>
        <v>MEDIO</v>
      </c>
      <c r="K29" s="26" t="s">
        <v>470</v>
      </c>
      <c r="L29" s="54">
        <f t="shared" si="2"/>
        <v>3</v>
      </c>
      <c r="N29" s="161" t="s">
        <v>1642</v>
      </c>
      <c r="O29" s="26" t="s">
        <v>1650</v>
      </c>
    </row>
    <row r="30" spans="1:15" s="37" customFormat="1" ht="142.5" x14ac:dyDescent="0.2">
      <c r="A30" s="33">
        <v>23</v>
      </c>
      <c r="B30" s="28" t="s">
        <v>313</v>
      </c>
      <c r="C30" s="27" t="s">
        <v>726</v>
      </c>
      <c r="D30" s="27" t="s">
        <v>707</v>
      </c>
      <c r="E30" s="27" t="s">
        <v>259</v>
      </c>
      <c r="F30" s="27" t="s">
        <v>725</v>
      </c>
      <c r="G30" s="28">
        <v>3</v>
      </c>
      <c r="H30" s="28">
        <v>4</v>
      </c>
      <c r="I30" s="34">
        <f t="shared" si="0"/>
        <v>12</v>
      </c>
      <c r="J30" s="34" t="str">
        <f t="shared" si="1"/>
        <v>MEDIO</v>
      </c>
      <c r="K30" s="26" t="s">
        <v>469</v>
      </c>
      <c r="L30" s="54">
        <f t="shared" si="2"/>
        <v>3</v>
      </c>
      <c r="M30" s="23"/>
      <c r="N30" s="161" t="s">
        <v>1642</v>
      </c>
      <c r="O30" s="26" t="s">
        <v>1650</v>
      </c>
    </row>
    <row r="31" spans="1:15" s="37" customFormat="1" ht="142.5" x14ac:dyDescent="0.2">
      <c r="A31" s="33">
        <v>24</v>
      </c>
      <c r="B31" s="28" t="s">
        <v>314</v>
      </c>
      <c r="C31" s="27" t="s">
        <v>727</v>
      </c>
      <c r="D31" s="27" t="s">
        <v>728</v>
      </c>
      <c r="E31" s="27" t="s">
        <v>381</v>
      </c>
      <c r="F31" s="27" t="s">
        <v>729</v>
      </c>
      <c r="G31" s="28">
        <v>3</v>
      </c>
      <c r="H31" s="28">
        <v>5</v>
      </c>
      <c r="I31" s="34">
        <f t="shared" si="0"/>
        <v>15</v>
      </c>
      <c r="J31" s="34" t="str">
        <f t="shared" si="1"/>
        <v>MEDIO</v>
      </c>
      <c r="K31" s="26" t="s">
        <v>470</v>
      </c>
      <c r="L31" s="54">
        <f t="shared" si="2"/>
        <v>3</v>
      </c>
      <c r="M31" s="23"/>
      <c r="N31" s="161" t="s">
        <v>1641</v>
      </c>
      <c r="O31" s="26" t="s">
        <v>1651</v>
      </c>
    </row>
    <row r="32" spans="1:15" s="37" customFormat="1" ht="142.5" x14ac:dyDescent="0.2">
      <c r="A32" s="33">
        <v>25</v>
      </c>
      <c r="B32" s="28" t="s">
        <v>314</v>
      </c>
      <c r="C32" s="27" t="s">
        <v>730</v>
      </c>
      <c r="D32" s="27" t="s">
        <v>714</v>
      </c>
      <c r="E32" s="27" t="s">
        <v>381</v>
      </c>
      <c r="F32" s="27" t="s">
        <v>729</v>
      </c>
      <c r="G32" s="28">
        <v>3</v>
      </c>
      <c r="H32" s="28">
        <v>5</v>
      </c>
      <c r="I32" s="34">
        <f t="shared" si="0"/>
        <v>15</v>
      </c>
      <c r="J32" s="34" t="str">
        <f t="shared" si="1"/>
        <v>MEDIO</v>
      </c>
      <c r="K32" s="26" t="s">
        <v>469</v>
      </c>
      <c r="L32" s="54">
        <f t="shared" si="2"/>
        <v>3</v>
      </c>
      <c r="M32" s="23"/>
      <c r="N32" s="161" t="s">
        <v>1642</v>
      </c>
      <c r="O32" s="26" t="s">
        <v>1651</v>
      </c>
    </row>
    <row r="33" spans="1:15" ht="75" customHeight="1" x14ac:dyDescent="0.2">
      <c r="A33" s="33">
        <v>26</v>
      </c>
      <c r="B33" s="28" t="s">
        <v>314</v>
      </c>
      <c r="C33" s="27" t="s">
        <v>731</v>
      </c>
      <c r="D33" s="27" t="s">
        <v>62</v>
      </c>
      <c r="E33" s="27" t="s">
        <v>381</v>
      </c>
      <c r="F33" s="27" t="s">
        <v>732</v>
      </c>
      <c r="G33" s="28">
        <v>3</v>
      </c>
      <c r="H33" s="28">
        <v>5</v>
      </c>
      <c r="I33" s="34">
        <f t="shared" si="0"/>
        <v>15</v>
      </c>
      <c r="J33" s="34" t="str">
        <f t="shared" si="1"/>
        <v>MEDIO</v>
      </c>
      <c r="K33" s="26" t="s">
        <v>468</v>
      </c>
      <c r="L33" s="54">
        <f t="shared" si="2"/>
        <v>3</v>
      </c>
      <c r="N33" s="161" t="s">
        <v>1641</v>
      </c>
      <c r="O33" s="26" t="s">
        <v>1651</v>
      </c>
    </row>
    <row r="34" spans="1:15" s="37" customFormat="1" ht="99.75" x14ac:dyDescent="0.2">
      <c r="A34" s="33">
        <v>27</v>
      </c>
      <c r="B34" s="28" t="s">
        <v>314</v>
      </c>
      <c r="C34" s="27" t="s">
        <v>348</v>
      </c>
      <c r="D34" s="27" t="s">
        <v>1194</v>
      </c>
      <c r="E34" s="27" t="s">
        <v>381</v>
      </c>
      <c r="F34" s="27" t="s">
        <v>733</v>
      </c>
      <c r="G34" s="28">
        <v>3</v>
      </c>
      <c r="H34" s="28">
        <v>5</v>
      </c>
      <c r="I34" s="34">
        <f t="shared" si="0"/>
        <v>15</v>
      </c>
      <c r="J34" s="34" t="str">
        <f t="shared" si="1"/>
        <v>MEDIO</v>
      </c>
      <c r="K34" s="26" t="s">
        <v>468</v>
      </c>
      <c r="L34" s="54">
        <f t="shared" si="2"/>
        <v>3</v>
      </c>
      <c r="M34" s="23"/>
      <c r="N34" s="161" t="s">
        <v>1641</v>
      </c>
      <c r="O34" s="26" t="s">
        <v>1652</v>
      </c>
    </row>
    <row r="35" spans="1:15" s="37" customFormat="1" ht="142.5" x14ac:dyDescent="0.2">
      <c r="A35" s="33">
        <v>28</v>
      </c>
      <c r="B35" s="28" t="s">
        <v>314</v>
      </c>
      <c r="C35" s="27" t="s">
        <v>734</v>
      </c>
      <c r="D35" s="27" t="s">
        <v>70</v>
      </c>
      <c r="E35" s="27" t="s">
        <v>381</v>
      </c>
      <c r="F35" s="27" t="s">
        <v>735</v>
      </c>
      <c r="G35" s="28">
        <v>3</v>
      </c>
      <c r="H35" s="28">
        <v>5</v>
      </c>
      <c r="I35" s="34">
        <f t="shared" si="0"/>
        <v>15</v>
      </c>
      <c r="J35" s="34" t="str">
        <f t="shared" si="1"/>
        <v>MEDIO</v>
      </c>
      <c r="K35" s="26" t="s">
        <v>470</v>
      </c>
      <c r="L35" s="54">
        <f t="shared" si="2"/>
        <v>3</v>
      </c>
      <c r="M35" s="23"/>
      <c r="N35" s="161" t="s">
        <v>1641</v>
      </c>
      <c r="O35" s="26" t="s">
        <v>1652</v>
      </c>
    </row>
    <row r="36" spans="1:15" ht="142.5" x14ac:dyDescent="0.2">
      <c r="A36" s="33">
        <v>29</v>
      </c>
      <c r="B36" s="28" t="s">
        <v>314</v>
      </c>
      <c r="C36" s="27" t="s">
        <v>736</v>
      </c>
      <c r="D36" s="27" t="s">
        <v>714</v>
      </c>
      <c r="E36" s="27" t="s">
        <v>381</v>
      </c>
      <c r="F36" s="27" t="s">
        <v>735</v>
      </c>
      <c r="G36" s="28">
        <v>3</v>
      </c>
      <c r="H36" s="28">
        <v>5</v>
      </c>
      <c r="I36" s="34">
        <f t="shared" si="0"/>
        <v>15</v>
      </c>
      <c r="J36" s="34" t="str">
        <f t="shared" si="1"/>
        <v>MEDIO</v>
      </c>
      <c r="K36" s="26" t="s">
        <v>469</v>
      </c>
      <c r="L36" s="54">
        <f t="shared" si="2"/>
        <v>3</v>
      </c>
      <c r="N36" s="161" t="s">
        <v>1642</v>
      </c>
      <c r="O36" s="26" t="s">
        <v>1652</v>
      </c>
    </row>
    <row r="37" spans="1:15" ht="126.75" customHeight="1" x14ac:dyDescent="0.2">
      <c r="A37" s="33">
        <v>30</v>
      </c>
      <c r="B37" s="28" t="s">
        <v>315</v>
      </c>
      <c r="C37" s="27" t="s">
        <v>737</v>
      </c>
      <c r="D37" s="27" t="s">
        <v>745</v>
      </c>
      <c r="E37" s="27" t="s">
        <v>461</v>
      </c>
      <c r="F37" s="27" t="s">
        <v>739</v>
      </c>
      <c r="G37" s="28">
        <v>3</v>
      </c>
      <c r="H37" s="28">
        <v>4</v>
      </c>
      <c r="I37" s="34">
        <f t="shared" si="0"/>
        <v>12</v>
      </c>
      <c r="J37" s="34" t="str">
        <f t="shared" si="1"/>
        <v>MEDIO</v>
      </c>
      <c r="K37" s="26" t="s">
        <v>468</v>
      </c>
      <c r="L37" s="54">
        <f t="shared" si="2"/>
        <v>3</v>
      </c>
      <c r="N37" s="161" t="s">
        <v>1641</v>
      </c>
      <c r="O37" s="26" t="s">
        <v>1653</v>
      </c>
    </row>
    <row r="38" spans="1:15" s="37" customFormat="1" ht="142.5" x14ac:dyDescent="0.2">
      <c r="A38" s="33">
        <v>31</v>
      </c>
      <c r="B38" s="28" t="s">
        <v>315</v>
      </c>
      <c r="C38" s="27" t="s">
        <v>738</v>
      </c>
      <c r="D38" s="27" t="s">
        <v>463</v>
      </c>
      <c r="E38" s="27" t="s">
        <v>461</v>
      </c>
      <c r="F38" s="27" t="s">
        <v>739</v>
      </c>
      <c r="G38" s="28">
        <v>3</v>
      </c>
      <c r="H38" s="28">
        <v>4</v>
      </c>
      <c r="I38" s="34">
        <f t="shared" si="0"/>
        <v>12</v>
      </c>
      <c r="J38" s="34" t="str">
        <f t="shared" si="1"/>
        <v>MEDIO</v>
      </c>
      <c r="K38" s="26" t="s">
        <v>470</v>
      </c>
      <c r="L38" s="54">
        <f t="shared" si="2"/>
        <v>3</v>
      </c>
      <c r="M38" s="23"/>
      <c r="N38" s="161" t="s">
        <v>1642</v>
      </c>
      <c r="O38" s="26" t="s">
        <v>1653</v>
      </c>
    </row>
    <row r="39" spans="1:15" ht="142.5" x14ac:dyDescent="0.2">
      <c r="A39" s="33">
        <v>32</v>
      </c>
      <c r="B39" s="28" t="s">
        <v>315</v>
      </c>
      <c r="C39" s="27" t="s">
        <v>740</v>
      </c>
      <c r="D39" s="27" t="s">
        <v>537</v>
      </c>
      <c r="E39" s="27" t="s">
        <v>461</v>
      </c>
      <c r="F39" s="27" t="s">
        <v>739</v>
      </c>
      <c r="G39" s="28">
        <v>3</v>
      </c>
      <c r="H39" s="28">
        <v>4</v>
      </c>
      <c r="I39" s="34">
        <f t="shared" si="0"/>
        <v>12</v>
      </c>
      <c r="J39" s="34" t="str">
        <f t="shared" si="1"/>
        <v>MEDIO</v>
      </c>
      <c r="K39" s="26" t="s">
        <v>469</v>
      </c>
      <c r="L39" s="54">
        <f t="shared" si="2"/>
        <v>3</v>
      </c>
      <c r="N39" s="161" t="s">
        <v>1642</v>
      </c>
      <c r="O39" s="26" t="s">
        <v>1653</v>
      </c>
    </row>
    <row r="40" spans="1:15" ht="102" x14ac:dyDescent="0.2">
      <c r="A40" s="33">
        <v>33</v>
      </c>
      <c r="B40" s="28" t="s">
        <v>315</v>
      </c>
      <c r="C40" s="66" t="s">
        <v>741</v>
      </c>
      <c r="D40" s="66" t="s">
        <v>742</v>
      </c>
      <c r="E40" s="27" t="s">
        <v>461</v>
      </c>
      <c r="F40" s="27" t="s">
        <v>739</v>
      </c>
      <c r="G40" s="28">
        <v>3</v>
      </c>
      <c r="H40" s="28">
        <v>4</v>
      </c>
      <c r="I40" s="34">
        <f t="shared" si="0"/>
        <v>12</v>
      </c>
      <c r="J40" s="34" t="str">
        <f t="shared" si="1"/>
        <v>MEDIO</v>
      </c>
      <c r="K40" s="26" t="s">
        <v>468</v>
      </c>
      <c r="L40" s="54">
        <f t="shared" si="2"/>
        <v>3</v>
      </c>
      <c r="N40" s="161" t="s">
        <v>1654</v>
      </c>
      <c r="O40" s="26" t="s">
        <v>1653</v>
      </c>
    </row>
    <row r="41" spans="1:15" ht="142.5" x14ac:dyDescent="0.2">
      <c r="A41" s="33">
        <v>34</v>
      </c>
      <c r="B41" s="28" t="s">
        <v>315</v>
      </c>
      <c r="C41" s="66" t="s">
        <v>743</v>
      </c>
      <c r="D41" s="66" t="s">
        <v>463</v>
      </c>
      <c r="E41" s="27" t="s">
        <v>461</v>
      </c>
      <c r="F41" s="27" t="s">
        <v>739</v>
      </c>
      <c r="G41" s="28">
        <v>3</v>
      </c>
      <c r="H41" s="28">
        <v>4</v>
      </c>
      <c r="I41" s="34">
        <f t="shared" si="0"/>
        <v>12</v>
      </c>
      <c r="J41" s="34" t="str">
        <f t="shared" si="1"/>
        <v>MEDIO</v>
      </c>
      <c r="K41" s="26" t="s">
        <v>470</v>
      </c>
      <c r="L41" s="54">
        <f t="shared" si="2"/>
        <v>3</v>
      </c>
      <c r="N41" s="161" t="s">
        <v>1655</v>
      </c>
      <c r="O41" s="26" t="s">
        <v>1653</v>
      </c>
    </row>
    <row r="42" spans="1:15" ht="142.5" x14ac:dyDescent="0.2">
      <c r="A42" s="33">
        <v>35</v>
      </c>
      <c r="B42" s="28" t="s">
        <v>315</v>
      </c>
      <c r="C42" s="66" t="s">
        <v>744</v>
      </c>
      <c r="D42" s="66" t="s">
        <v>537</v>
      </c>
      <c r="E42" s="27" t="s">
        <v>461</v>
      </c>
      <c r="F42" s="27" t="s">
        <v>739</v>
      </c>
      <c r="G42" s="28">
        <v>3</v>
      </c>
      <c r="H42" s="28">
        <v>4</v>
      </c>
      <c r="I42" s="34">
        <f t="shared" si="0"/>
        <v>12</v>
      </c>
      <c r="J42" s="34" t="str">
        <f t="shared" si="1"/>
        <v>MEDIO</v>
      </c>
      <c r="K42" s="26" t="s">
        <v>469</v>
      </c>
      <c r="L42" s="54">
        <f t="shared" si="2"/>
        <v>3</v>
      </c>
      <c r="N42" s="161" t="s">
        <v>1656</v>
      </c>
      <c r="O42" s="26" t="s">
        <v>1653</v>
      </c>
    </row>
    <row r="43" spans="1:15" ht="85.5" x14ac:dyDescent="0.2">
      <c r="A43" s="33">
        <v>36</v>
      </c>
      <c r="B43" s="28" t="s">
        <v>315</v>
      </c>
      <c r="C43" s="27" t="s">
        <v>1195</v>
      </c>
      <c r="D43" s="27" t="s">
        <v>745</v>
      </c>
      <c r="E43" s="27" t="s">
        <v>461</v>
      </c>
      <c r="F43" s="27" t="s">
        <v>739</v>
      </c>
      <c r="G43" s="28">
        <v>3</v>
      </c>
      <c r="H43" s="28">
        <v>4</v>
      </c>
      <c r="I43" s="34">
        <f t="shared" si="0"/>
        <v>12</v>
      </c>
      <c r="J43" s="34" t="str">
        <f t="shared" si="1"/>
        <v>MEDIO</v>
      </c>
      <c r="K43" s="26" t="s">
        <v>468</v>
      </c>
      <c r="L43" s="54">
        <f t="shared" ref="L43:L51" si="3">IF(J43="BAJO",0.1,IF(J43="MEDIO",3,5))</f>
        <v>3</v>
      </c>
      <c r="N43" s="161" t="s">
        <v>1641</v>
      </c>
      <c r="O43" s="26" t="s">
        <v>1653</v>
      </c>
    </row>
    <row r="44" spans="1:15" ht="142.5" x14ac:dyDescent="0.2">
      <c r="A44" s="33">
        <v>37</v>
      </c>
      <c r="B44" s="28" t="s">
        <v>315</v>
      </c>
      <c r="C44" s="27" t="s">
        <v>349</v>
      </c>
      <c r="D44" s="27" t="s">
        <v>70</v>
      </c>
      <c r="E44" s="27" t="s">
        <v>461</v>
      </c>
      <c r="F44" s="27" t="s">
        <v>739</v>
      </c>
      <c r="G44" s="28">
        <v>3</v>
      </c>
      <c r="H44" s="28">
        <v>4</v>
      </c>
      <c r="I44" s="34">
        <f t="shared" si="0"/>
        <v>12</v>
      </c>
      <c r="J44" s="34" t="str">
        <f t="shared" si="1"/>
        <v>MEDIO</v>
      </c>
      <c r="K44" s="26" t="s">
        <v>470</v>
      </c>
      <c r="L44" s="54">
        <f t="shared" si="3"/>
        <v>3</v>
      </c>
      <c r="N44" s="161" t="s">
        <v>1641</v>
      </c>
      <c r="O44" s="26" t="s">
        <v>1653</v>
      </c>
    </row>
    <row r="45" spans="1:15" ht="142.5" x14ac:dyDescent="0.2">
      <c r="A45" s="33">
        <v>38</v>
      </c>
      <c r="B45" s="28" t="s">
        <v>315</v>
      </c>
      <c r="C45" s="27" t="s">
        <v>746</v>
      </c>
      <c r="D45" s="27" t="s">
        <v>537</v>
      </c>
      <c r="E45" s="27" t="s">
        <v>461</v>
      </c>
      <c r="F45" s="27" t="s">
        <v>739</v>
      </c>
      <c r="G45" s="28">
        <v>3</v>
      </c>
      <c r="H45" s="28">
        <v>4</v>
      </c>
      <c r="I45" s="34">
        <f t="shared" si="0"/>
        <v>12</v>
      </c>
      <c r="J45" s="34" t="str">
        <f t="shared" si="1"/>
        <v>MEDIO</v>
      </c>
      <c r="K45" s="26" t="s">
        <v>469</v>
      </c>
      <c r="L45" s="54">
        <f t="shared" si="3"/>
        <v>3</v>
      </c>
      <c r="N45" s="161" t="s">
        <v>1641</v>
      </c>
      <c r="O45" s="26" t="s">
        <v>1653</v>
      </c>
    </row>
    <row r="46" spans="1:15" ht="85.5" x14ac:dyDescent="0.2">
      <c r="A46" s="33">
        <v>39</v>
      </c>
      <c r="B46" s="28" t="s">
        <v>380</v>
      </c>
      <c r="C46" s="26" t="s">
        <v>350</v>
      </c>
      <c r="D46" s="26" t="s">
        <v>1196</v>
      </c>
      <c r="E46" s="27" t="s">
        <v>40</v>
      </c>
      <c r="F46" s="27" t="s">
        <v>747</v>
      </c>
      <c r="G46" s="28">
        <v>4</v>
      </c>
      <c r="H46" s="28">
        <v>3</v>
      </c>
      <c r="I46" s="34">
        <f t="shared" si="0"/>
        <v>12</v>
      </c>
      <c r="J46" s="34" t="str">
        <f t="shared" si="1"/>
        <v>MEDIO</v>
      </c>
      <c r="K46" s="26" t="s">
        <v>468</v>
      </c>
      <c r="L46" s="54">
        <f t="shared" si="3"/>
        <v>3</v>
      </c>
      <c r="N46" s="161" t="s">
        <v>1641</v>
      </c>
      <c r="O46" s="26" t="s">
        <v>1657</v>
      </c>
    </row>
    <row r="47" spans="1:15" ht="142.5" x14ac:dyDescent="0.2">
      <c r="A47" s="33">
        <v>40</v>
      </c>
      <c r="B47" s="28" t="s">
        <v>380</v>
      </c>
      <c r="C47" s="26" t="s">
        <v>351</v>
      </c>
      <c r="D47" s="26" t="s">
        <v>70</v>
      </c>
      <c r="E47" s="27" t="s">
        <v>40</v>
      </c>
      <c r="F47" s="27" t="s">
        <v>747</v>
      </c>
      <c r="G47" s="28">
        <v>4</v>
      </c>
      <c r="H47" s="28">
        <v>3</v>
      </c>
      <c r="I47" s="34">
        <f t="shared" si="0"/>
        <v>12</v>
      </c>
      <c r="J47" s="34" t="str">
        <f t="shared" si="1"/>
        <v>MEDIO</v>
      </c>
      <c r="K47" s="26" t="s">
        <v>470</v>
      </c>
      <c r="L47" s="54">
        <f t="shared" si="3"/>
        <v>3</v>
      </c>
      <c r="N47" s="161" t="s">
        <v>1641</v>
      </c>
      <c r="O47" s="26" t="s">
        <v>1657</v>
      </c>
    </row>
    <row r="48" spans="1:15" ht="142.5" x14ac:dyDescent="0.2">
      <c r="A48" s="33">
        <v>41</v>
      </c>
      <c r="B48" s="28" t="s">
        <v>380</v>
      </c>
      <c r="C48" s="26" t="s">
        <v>748</v>
      </c>
      <c r="D48" s="26" t="s">
        <v>537</v>
      </c>
      <c r="E48" s="27" t="s">
        <v>40</v>
      </c>
      <c r="F48" s="27" t="s">
        <v>747</v>
      </c>
      <c r="G48" s="28">
        <v>4</v>
      </c>
      <c r="H48" s="28">
        <v>3</v>
      </c>
      <c r="I48" s="34">
        <f t="shared" si="0"/>
        <v>12</v>
      </c>
      <c r="J48" s="34" t="str">
        <f t="shared" si="1"/>
        <v>MEDIO</v>
      </c>
      <c r="K48" s="26" t="s">
        <v>469</v>
      </c>
      <c r="L48" s="54">
        <f t="shared" si="3"/>
        <v>3</v>
      </c>
      <c r="N48" s="161" t="s">
        <v>1641</v>
      </c>
      <c r="O48" s="26" t="s">
        <v>1657</v>
      </c>
    </row>
    <row r="49" spans="1:15" ht="85.5" x14ac:dyDescent="0.2">
      <c r="A49" s="33">
        <v>42</v>
      </c>
      <c r="B49" s="28" t="s">
        <v>380</v>
      </c>
      <c r="C49" s="26" t="s">
        <v>352</v>
      </c>
      <c r="D49" s="26" t="s">
        <v>1196</v>
      </c>
      <c r="E49" s="27" t="s">
        <v>40</v>
      </c>
      <c r="F49" s="27" t="s">
        <v>749</v>
      </c>
      <c r="G49" s="28">
        <v>4</v>
      </c>
      <c r="H49" s="28">
        <v>3</v>
      </c>
      <c r="I49" s="34">
        <f t="shared" si="0"/>
        <v>12</v>
      </c>
      <c r="J49" s="34" t="str">
        <f t="shared" si="1"/>
        <v>MEDIO</v>
      </c>
      <c r="K49" s="26" t="s">
        <v>468</v>
      </c>
      <c r="L49" s="54">
        <f t="shared" si="3"/>
        <v>3</v>
      </c>
      <c r="N49" s="161" t="s">
        <v>1641</v>
      </c>
      <c r="O49" s="161" t="s">
        <v>1658</v>
      </c>
    </row>
    <row r="50" spans="1:15" ht="142.5" x14ac:dyDescent="0.2">
      <c r="A50" s="33">
        <v>43</v>
      </c>
      <c r="B50" s="28" t="s">
        <v>380</v>
      </c>
      <c r="C50" s="26" t="s">
        <v>750</v>
      </c>
      <c r="D50" s="26" t="s">
        <v>70</v>
      </c>
      <c r="E50" s="27" t="s">
        <v>40</v>
      </c>
      <c r="F50" s="27" t="s">
        <v>749</v>
      </c>
      <c r="G50" s="28">
        <v>4</v>
      </c>
      <c r="H50" s="28">
        <v>3</v>
      </c>
      <c r="I50" s="34">
        <f t="shared" si="0"/>
        <v>12</v>
      </c>
      <c r="J50" s="34" t="str">
        <f t="shared" si="1"/>
        <v>MEDIO</v>
      </c>
      <c r="K50" s="26" t="s">
        <v>470</v>
      </c>
      <c r="L50" s="54">
        <f t="shared" si="3"/>
        <v>3</v>
      </c>
      <c r="N50" s="161" t="s">
        <v>1641</v>
      </c>
      <c r="O50" s="161" t="s">
        <v>1658</v>
      </c>
    </row>
    <row r="51" spans="1:15" ht="174" customHeight="1" x14ac:dyDescent="0.2">
      <c r="A51" s="33">
        <v>44</v>
      </c>
      <c r="B51" s="28" t="s">
        <v>380</v>
      </c>
      <c r="C51" s="26" t="s">
        <v>751</v>
      </c>
      <c r="D51" s="26" t="s">
        <v>537</v>
      </c>
      <c r="E51" s="27" t="s">
        <v>40</v>
      </c>
      <c r="F51" s="27" t="s">
        <v>749</v>
      </c>
      <c r="G51" s="28">
        <v>4</v>
      </c>
      <c r="H51" s="28">
        <v>3</v>
      </c>
      <c r="I51" s="34">
        <f t="shared" si="0"/>
        <v>12</v>
      </c>
      <c r="J51" s="34" t="str">
        <f t="shared" si="1"/>
        <v>MEDIO</v>
      </c>
      <c r="K51" s="26" t="s">
        <v>469</v>
      </c>
      <c r="L51" s="54">
        <f t="shared" si="3"/>
        <v>3</v>
      </c>
      <c r="N51" s="161" t="s">
        <v>1641</v>
      </c>
      <c r="O51" s="161" t="s">
        <v>1658</v>
      </c>
    </row>
    <row r="52" spans="1:15" x14ac:dyDescent="0.2">
      <c r="C52" s="58"/>
      <c r="D52" s="58"/>
      <c r="E52" s="58"/>
      <c r="F52" s="58"/>
      <c r="L52" s="23">
        <f>SUM(L8:L51)</f>
        <v>132</v>
      </c>
      <c r="N52" s="23">
        <f>+COUNT(L8:L51)</f>
        <v>44</v>
      </c>
    </row>
    <row r="53" spans="1:15" x14ac:dyDescent="0.2">
      <c r="C53" s="58"/>
      <c r="D53" s="58"/>
      <c r="E53" s="58"/>
      <c r="F53" s="58"/>
    </row>
    <row r="54" spans="1:15" x14ac:dyDescent="0.2">
      <c r="C54" s="58"/>
      <c r="D54" s="58"/>
      <c r="E54" s="58"/>
      <c r="F54" s="58"/>
    </row>
    <row r="55" spans="1:15" x14ac:dyDescent="0.2">
      <c r="C55" s="58"/>
      <c r="D55" s="58"/>
      <c r="E55" s="58"/>
      <c r="F55" s="58"/>
    </row>
    <row r="56" spans="1:15" x14ac:dyDescent="0.2">
      <c r="C56" s="58"/>
      <c r="D56" s="58"/>
      <c r="E56" s="58"/>
      <c r="F56" s="58"/>
    </row>
    <row r="57" spans="1:15" x14ac:dyDescent="0.2">
      <c r="C57" s="58"/>
      <c r="D57" s="58"/>
      <c r="E57" s="58"/>
      <c r="F57" s="58"/>
    </row>
    <row r="58" spans="1:15" x14ac:dyDescent="0.2">
      <c r="C58" s="58"/>
      <c r="D58" s="58"/>
      <c r="E58" s="58"/>
      <c r="F58" s="58"/>
    </row>
    <row r="59" spans="1:15" x14ac:dyDescent="0.2">
      <c r="C59" s="58"/>
      <c r="D59" s="58"/>
      <c r="E59" s="58"/>
      <c r="F59" s="58"/>
    </row>
    <row r="60" spans="1:15" x14ac:dyDescent="0.2">
      <c r="C60" s="58"/>
      <c r="D60" s="58"/>
      <c r="E60" s="58"/>
      <c r="F60" s="58"/>
    </row>
    <row r="61" spans="1:15" x14ac:dyDescent="0.2">
      <c r="C61" s="58"/>
      <c r="D61" s="58"/>
      <c r="E61" s="58"/>
      <c r="F61" s="58"/>
    </row>
    <row r="62" spans="1:15" x14ac:dyDescent="0.2">
      <c r="C62" s="58"/>
      <c r="D62" s="58"/>
      <c r="E62" s="58"/>
      <c r="F62" s="58"/>
    </row>
    <row r="63" spans="1:15" x14ac:dyDescent="0.2">
      <c r="C63" s="58"/>
      <c r="D63" s="58"/>
      <c r="E63" s="58"/>
      <c r="F63" s="58"/>
    </row>
    <row r="64" spans="1:15" x14ac:dyDescent="0.2">
      <c r="C64" s="58"/>
      <c r="D64" s="58"/>
      <c r="E64" s="58"/>
      <c r="F64" s="58"/>
    </row>
    <row r="65" spans="3:6" x14ac:dyDescent="0.2">
      <c r="C65" s="58"/>
      <c r="D65" s="58"/>
      <c r="E65" s="58"/>
      <c r="F65" s="58"/>
    </row>
    <row r="66" spans="3:6" x14ac:dyDescent="0.2">
      <c r="C66" s="58"/>
      <c r="D66" s="58"/>
      <c r="E66" s="58"/>
      <c r="F66" s="58"/>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46:J47 J49:J50 J27:J29 J43:J44">
    <cfRule type="cellIs" dxfId="350" priority="64" stopIfTrue="1" operator="equal">
      <formula>"ALTO"</formula>
    </cfRule>
    <cfRule type="cellIs" dxfId="349" priority="65" stopIfTrue="1" operator="equal">
      <formula>"MEDIO"</formula>
    </cfRule>
    <cfRule type="cellIs" dxfId="348" priority="66" stopIfTrue="1" operator="equal">
      <formula>"BAJO"</formula>
    </cfRule>
  </conditionalFormatting>
  <conditionalFormatting sqref="J37 J40">
    <cfRule type="cellIs" dxfId="347" priority="61" stopIfTrue="1" operator="equal">
      <formula>"ALTO"</formula>
    </cfRule>
    <cfRule type="cellIs" dxfId="346" priority="62" stopIfTrue="1" operator="equal">
      <formula>"MEDIO"</formula>
    </cfRule>
    <cfRule type="cellIs" dxfId="345" priority="63" stopIfTrue="1" operator="equal">
      <formula>"BAJO"</formula>
    </cfRule>
  </conditionalFormatting>
  <conditionalFormatting sqref="J31 J33:J35">
    <cfRule type="cellIs" dxfId="344" priority="58" stopIfTrue="1" operator="equal">
      <formula>"ALTO"</formula>
    </cfRule>
    <cfRule type="cellIs" dxfId="343" priority="59" stopIfTrue="1" operator="equal">
      <formula>"MEDIO"</formula>
    </cfRule>
    <cfRule type="cellIs" dxfId="342" priority="60" stopIfTrue="1" operator="equal">
      <formula>"BAJO"</formula>
    </cfRule>
  </conditionalFormatting>
  <conditionalFormatting sqref="J21 J23:J24 J26">
    <cfRule type="cellIs" dxfId="341" priority="52" stopIfTrue="1" operator="equal">
      <formula>"ALTO"</formula>
    </cfRule>
    <cfRule type="cellIs" dxfId="340" priority="53" stopIfTrue="1" operator="equal">
      <formula>"MEDIO"</formula>
    </cfRule>
    <cfRule type="cellIs" dxfId="339" priority="54" stopIfTrue="1" operator="equal">
      <formula>"BAJO"</formula>
    </cfRule>
  </conditionalFormatting>
  <conditionalFormatting sqref="J15 J17:J18 J20">
    <cfRule type="cellIs" dxfId="338" priority="49" stopIfTrue="1" operator="equal">
      <formula>"ALTO"</formula>
    </cfRule>
    <cfRule type="cellIs" dxfId="337" priority="50" stopIfTrue="1" operator="equal">
      <formula>"MEDIO"</formula>
    </cfRule>
    <cfRule type="cellIs" dxfId="336" priority="51" stopIfTrue="1" operator="equal">
      <formula>"BAJO"</formula>
    </cfRule>
  </conditionalFormatting>
  <conditionalFormatting sqref="J14">
    <cfRule type="cellIs" dxfId="335" priority="46" stopIfTrue="1" operator="equal">
      <formula>"ALTO"</formula>
    </cfRule>
    <cfRule type="cellIs" dxfId="334" priority="47" stopIfTrue="1" operator="equal">
      <formula>"MEDIO"</formula>
    </cfRule>
    <cfRule type="cellIs" dxfId="333" priority="48" stopIfTrue="1" operator="equal">
      <formula>"BAJO"</formula>
    </cfRule>
  </conditionalFormatting>
  <conditionalFormatting sqref="J9:J11 J13">
    <cfRule type="cellIs" dxfId="332" priority="43" stopIfTrue="1" operator="equal">
      <formula>"ALTO"</formula>
    </cfRule>
    <cfRule type="cellIs" dxfId="331" priority="44" stopIfTrue="1" operator="equal">
      <formula>"MEDIO"</formula>
    </cfRule>
    <cfRule type="cellIs" dxfId="330" priority="45" stopIfTrue="1" operator="equal">
      <formula>"BAJO"</formula>
    </cfRule>
  </conditionalFormatting>
  <conditionalFormatting sqref="J12">
    <cfRule type="cellIs" dxfId="329" priority="40" stopIfTrue="1" operator="equal">
      <formula>"ALTO"</formula>
    </cfRule>
    <cfRule type="cellIs" dxfId="328" priority="41" stopIfTrue="1" operator="equal">
      <formula>"MEDIO"</formula>
    </cfRule>
    <cfRule type="cellIs" dxfId="327" priority="42" stopIfTrue="1" operator="equal">
      <formula>"BAJO"</formula>
    </cfRule>
  </conditionalFormatting>
  <conditionalFormatting sqref="J16">
    <cfRule type="cellIs" dxfId="326" priority="37" stopIfTrue="1" operator="equal">
      <formula>"ALTO"</formula>
    </cfRule>
    <cfRule type="cellIs" dxfId="325" priority="38" stopIfTrue="1" operator="equal">
      <formula>"MEDIO"</formula>
    </cfRule>
    <cfRule type="cellIs" dxfId="324" priority="39" stopIfTrue="1" operator="equal">
      <formula>"BAJO"</formula>
    </cfRule>
  </conditionalFormatting>
  <conditionalFormatting sqref="J19">
    <cfRule type="cellIs" dxfId="323" priority="34" stopIfTrue="1" operator="equal">
      <formula>"ALTO"</formula>
    </cfRule>
    <cfRule type="cellIs" dxfId="322" priority="35" stopIfTrue="1" operator="equal">
      <formula>"MEDIO"</formula>
    </cfRule>
    <cfRule type="cellIs" dxfId="321" priority="36" stopIfTrue="1" operator="equal">
      <formula>"BAJO"</formula>
    </cfRule>
  </conditionalFormatting>
  <conditionalFormatting sqref="J22">
    <cfRule type="cellIs" dxfId="320" priority="31" stopIfTrue="1" operator="equal">
      <formula>"ALTO"</formula>
    </cfRule>
    <cfRule type="cellIs" dxfId="319" priority="32" stopIfTrue="1" operator="equal">
      <formula>"MEDIO"</formula>
    </cfRule>
    <cfRule type="cellIs" dxfId="318" priority="33" stopIfTrue="1" operator="equal">
      <formula>"BAJO"</formula>
    </cfRule>
  </conditionalFormatting>
  <conditionalFormatting sqref="J25">
    <cfRule type="cellIs" dxfId="317" priority="28" stopIfTrue="1" operator="equal">
      <formula>"ALTO"</formula>
    </cfRule>
    <cfRule type="cellIs" dxfId="316" priority="29" stopIfTrue="1" operator="equal">
      <formula>"MEDIO"</formula>
    </cfRule>
    <cfRule type="cellIs" dxfId="315" priority="30" stopIfTrue="1" operator="equal">
      <formula>"BAJO"</formula>
    </cfRule>
  </conditionalFormatting>
  <conditionalFormatting sqref="J30">
    <cfRule type="cellIs" dxfId="314" priority="25" stopIfTrue="1" operator="equal">
      <formula>"ALTO"</formula>
    </cfRule>
    <cfRule type="cellIs" dxfId="313" priority="26" stopIfTrue="1" operator="equal">
      <formula>"MEDIO"</formula>
    </cfRule>
    <cfRule type="cellIs" dxfId="312" priority="27" stopIfTrue="1" operator="equal">
      <formula>"BAJO"</formula>
    </cfRule>
  </conditionalFormatting>
  <conditionalFormatting sqref="J32">
    <cfRule type="cellIs" dxfId="311" priority="22" stopIfTrue="1" operator="equal">
      <formula>"ALTO"</formula>
    </cfRule>
    <cfRule type="cellIs" dxfId="310" priority="23" stopIfTrue="1" operator="equal">
      <formula>"MEDIO"</formula>
    </cfRule>
    <cfRule type="cellIs" dxfId="309" priority="24" stopIfTrue="1" operator="equal">
      <formula>"BAJO"</formula>
    </cfRule>
  </conditionalFormatting>
  <conditionalFormatting sqref="J36">
    <cfRule type="cellIs" dxfId="308" priority="19" stopIfTrue="1" operator="equal">
      <formula>"ALTO"</formula>
    </cfRule>
    <cfRule type="cellIs" dxfId="307" priority="20" stopIfTrue="1" operator="equal">
      <formula>"MEDIO"</formula>
    </cfRule>
    <cfRule type="cellIs" dxfId="306" priority="21" stopIfTrue="1" operator="equal">
      <formula>"BAJO"</formula>
    </cfRule>
  </conditionalFormatting>
  <conditionalFormatting sqref="J38">
    <cfRule type="cellIs" dxfId="305" priority="16" stopIfTrue="1" operator="equal">
      <formula>"ALTO"</formula>
    </cfRule>
    <cfRule type="cellIs" dxfId="304" priority="17" stopIfTrue="1" operator="equal">
      <formula>"MEDIO"</formula>
    </cfRule>
    <cfRule type="cellIs" dxfId="303" priority="18" stopIfTrue="1" operator="equal">
      <formula>"BAJO"</formula>
    </cfRule>
  </conditionalFormatting>
  <conditionalFormatting sqref="J41:J42">
    <cfRule type="cellIs" dxfId="302" priority="10" stopIfTrue="1" operator="equal">
      <formula>"ALTO"</formula>
    </cfRule>
    <cfRule type="cellIs" dxfId="301" priority="11" stopIfTrue="1" operator="equal">
      <formula>"MEDIO"</formula>
    </cfRule>
    <cfRule type="cellIs" dxfId="300" priority="12" stopIfTrue="1" operator="equal">
      <formula>"BAJO"</formula>
    </cfRule>
  </conditionalFormatting>
  <conditionalFormatting sqref="J39">
    <cfRule type="cellIs" dxfId="299" priority="13" stopIfTrue="1" operator="equal">
      <formula>"ALTO"</formula>
    </cfRule>
    <cfRule type="cellIs" dxfId="298" priority="14" stopIfTrue="1" operator="equal">
      <formula>"MEDIO"</formula>
    </cfRule>
    <cfRule type="cellIs" dxfId="297" priority="15" stopIfTrue="1" operator="equal">
      <formula>"BAJO"</formula>
    </cfRule>
  </conditionalFormatting>
  <conditionalFormatting sqref="J45">
    <cfRule type="cellIs" dxfId="296" priority="7" stopIfTrue="1" operator="equal">
      <formula>"ALTO"</formula>
    </cfRule>
    <cfRule type="cellIs" dxfId="295" priority="8" stopIfTrue="1" operator="equal">
      <formula>"MEDIO"</formula>
    </cfRule>
    <cfRule type="cellIs" dxfId="294" priority="9" stopIfTrue="1" operator="equal">
      <formula>"BAJO"</formula>
    </cfRule>
  </conditionalFormatting>
  <conditionalFormatting sqref="J48">
    <cfRule type="cellIs" dxfId="293" priority="4" stopIfTrue="1" operator="equal">
      <formula>"ALTO"</formula>
    </cfRule>
    <cfRule type="cellIs" dxfId="292" priority="5" stopIfTrue="1" operator="equal">
      <formula>"MEDIO"</formula>
    </cfRule>
    <cfRule type="cellIs" dxfId="291" priority="6" stopIfTrue="1" operator="equal">
      <formula>"BAJO"</formula>
    </cfRule>
  </conditionalFormatting>
  <conditionalFormatting sqref="J51">
    <cfRule type="cellIs" dxfId="290" priority="1" stopIfTrue="1" operator="equal">
      <formula>"ALTO"</formula>
    </cfRule>
    <cfRule type="cellIs" dxfId="289" priority="2" stopIfTrue="1" operator="equal">
      <formula>"MEDIO"</formula>
    </cfRule>
    <cfRule type="cellIs" dxfId="288" priority="3" stopIfTrue="1" operator="equal">
      <formula>"BAJO"</formula>
    </cfRule>
  </conditionalFormatting>
  <dataValidations count="1">
    <dataValidation allowBlank="1" sqref="E46:E51"/>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topLeftCell="G1" zoomScale="73" zoomScaleNormal="73" workbookViewId="0">
      <selection activeCell="O5" sqref="O5"/>
    </sheetView>
  </sheetViews>
  <sheetFormatPr baseColWidth="10" defaultColWidth="11.42578125" defaultRowHeight="14.25" x14ac:dyDescent="0.2"/>
  <cols>
    <col min="1" max="1" width="11.42578125" style="23"/>
    <col min="2" max="2" width="28.7109375" style="23" customWidth="1"/>
    <col min="3" max="3" width="50.5703125" style="23" customWidth="1"/>
    <col min="4" max="4" width="31.7109375" style="109" customWidth="1"/>
    <col min="5" max="5" width="42.85546875" style="23" customWidth="1"/>
    <col min="6" max="6" width="66.5703125" style="101" customWidth="1"/>
    <col min="7" max="7" width="18.85546875" style="23" customWidth="1"/>
    <col min="8" max="8" width="16.42578125" style="23" customWidth="1"/>
    <col min="9" max="9" width="17.28515625" style="23" customWidth="1"/>
    <col min="10" max="10" width="16.7109375" style="23" customWidth="1"/>
    <col min="11" max="11" width="64.85546875" style="23" customWidth="1"/>
    <col min="12" max="12" width="10" style="23" customWidth="1"/>
    <col min="13" max="13" width="4.7109375" style="23" customWidth="1"/>
    <col min="14" max="14" width="73.7109375" style="23" customWidth="1"/>
    <col min="15" max="15" width="62.42578125" style="23" customWidth="1"/>
    <col min="16" max="16384" width="11.42578125" style="23"/>
  </cols>
  <sheetData>
    <row r="1" spans="1:73" ht="31.5" customHeight="1" thickBot="1" x14ac:dyDescent="0.25">
      <c r="B1" s="183" t="s">
        <v>10</v>
      </c>
      <c r="C1" s="184"/>
      <c r="D1" s="184"/>
      <c r="E1" s="184"/>
      <c r="F1" s="184"/>
      <c r="G1" s="184"/>
      <c r="H1" s="184"/>
      <c r="I1" s="184"/>
      <c r="J1" s="184"/>
      <c r="K1" s="212"/>
      <c r="L1" s="212"/>
    </row>
    <row r="2" spans="1:73" ht="27" customHeight="1" thickTop="1" x14ac:dyDescent="0.2">
      <c r="B2" s="213" t="s">
        <v>220</v>
      </c>
      <c r="C2" s="214"/>
      <c r="D2" s="214"/>
      <c r="E2" s="214"/>
      <c r="F2" s="214"/>
      <c r="G2" s="214"/>
      <c r="H2" s="214"/>
      <c r="I2" s="214"/>
      <c r="J2" s="214"/>
      <c r="K2" s="212"/>
      <c r="L2" s="212"/>
    </row>
    <row r="3" spans="1:73" ht="22.5" customHeight="1" x14ac:dyDescent="0.2">
      <c r="B3" s="215" t="s">
        <v>11</v>
      </c>
      <c r="C3" s="216"/>
      <c r="D3" s="197" t="s">
        <v>12</v>
      </c>
      <c r="E3" s="198"/>
      <c r="F3" s="198"/>
      <c r="G3" s="198"/>
      <c r="H3" s="198"/>
      <c r="I3" s="196"/>
      <c r="J3" s="41" t="s">
        <v>208</v>
      </c>
      <c r="K3" s="212"/>
      <c r="L3" s="212"/>
    </row>
    <row r="4" spans="1:73" ht="26.25" customHeight="1" thickBot="1" x14ac:dyDescent="0.25">
      <c r="B4" s="217" t="s">
        <v>209</v>
      </c>
      <c r="C4" s="218"/>
      <c r="D4" s="201" t="s">
        <v>221</v>
      </c>
      <c r="E4" s="202"/>
      <c r="F4" s="202"/>
      <c r="G4" s="202"/>
      <c r="H4" s="202"/>
      <c r="I4" s="200"/>
      <c r="J4" s="42" t="s">
        <v>959</v>
      </c>
      <c r="K4" s="212"/>
      <c r="L4" s="212"/>
    </row>
    <row r="5" spans="1:73" ht="95.25" customHeight="1" thickTop="1" x14ac:dyDescent="0.2">
      <c r="B5" s="206" t="s">
        <v>13</v>
      </c>
      <c r="C5" s="207"/>
      <c r="D5" s="208" t="s">
        <v>14</v>
      </c>
      <c r="E5" s="209"/>
      <c r="F5" s="43" t="s">
        <v>15</v>
      </c>
      <c r="G5" s="210" t="s">
        <v>98</v>
      </c>
      <c r="H5" s="210"/>
      <c r="I5" s="44" t="s">
        <v>16</v>
      </c>
      <c r="J5" s="211" t="s">
        <v>262</v>
      </c>
      <c r="K5" s="211"/>
      <c r="L5" s="211"/>
      <c r="N5" s="50" t="s">
        <v>958</v>
      </c>
      <c r="O5" s="51">
        <v>44439</v>
      </c>
    </row>
    <row r="6" spans="1:73" ht="9.75" customHeight="1" x14ac:dyDescent="0.2">
      <c r="B6" s="237"/>
      <c r="C6" s="237"/>
      <c r="D6" s="237"/>
      <c r="E6" s="237"/>
      <c r="F6" s="237"/>
      <c r="G6" s="237"/>
      <c r="H6" s="237"/>
      <c r="I6" s="237"/>
      <c r="J6" s="237"/>
      <c r="K6" s="237"/>
      <c r="L6" s="237"/>
    </row>
    <row r="7" spans="1:73" ht="84.75" customHeight="1" x14ac:dyDescent="0.2">
      <c r="B7" s="19" t="s">
        <v>6</v>
      </c>
      <c r="C7" s="19" t="s">
        <v>8</v>
      </c>
      <c r="D7" s="19" t="s">
        <v>9</v>
      </c>
      <c r="E7" s="19" t="s">
        <v>7</v>
      </c>
      <c r="F7" s="19" t="s">
        <v>5</v>
      </c>
      <c r="G7" s="19" t="s">
        <v>0</v>
      </c>
      <c r="H7" s="19" t="s">
        <v>1</v>
      </c>
      <c r="I7" s="19" t="s">
        <v>2</v>
      </c>
      <c r="J7" s="19" t="s">
        <v>3</v>
      </c>
      <c r="K7" s="19" t="s">
        <v>4</v>
      </c>
      <c r="L7" s="19" t="s">
        <v>222</v>
      </c>
      <c r="N7" s="52" t="s">
        <v>466</v>
      </c>
      <c r="O7" s="53" t="s">
        <v>467</v>
      </c>
    </row>
    <row r="8" spans="1:73" ht="158.25" customHeight="1" x14ac:dyDescent="0.2">
      <c r="A8" s="33">
        <v>1</v>
      </c>
      <c r="B8" s="28" t="s">
        <v>429</v>
      </c>
      <c r="C8" s="27" t="s">
        <v>752</v>
      </c>
      <c r="D8" s="27" t="s">
        <v>753</v>
      </c>
      <c r="E8" s="27" t="s">
        <v>20</v>
      </c>
      <c r="F8" s="27" t="s">
        <v>1212</v>
      </c>
      <c r="G8" s="28">
        <v>3</v>
      </c>
      <c r="H8" s="28">
        <v>3</v>
      </c>
      <c r="I8" s="28">
        <f t="shared" ref="I8:I47" si="0">G8*H8</f>
        <v>9</v>
      </c>
      <c r="J8" s="34" t="str">
        <f>IF(I8&lt;12,"BAJO",IF(I8&gt;19,"ALTO","MEDIO"))</f>
        <v>BAJO</v>
      </c>
      <c r="K8" s="31" t="str">
        <f>IF(J8="BAJO","El nivel de riesgo es bajo y no se requieren controles adicionales","Favor establezca acá controles adicionales requeridos")</f>
        <v>El nivel de riesgo es bajo y no se requieren controles adicionales</v>
      </c>
      <c r="L8" s="54">
        <f>IF(J8="BAJO",0.1,IF(J8="MEDIO",3,5))</f>
        <v>0.1</v>
      </c>
      <c r="N8" s="26" t="s">
        <v>1659</v>
      </c>
      <c r="O8" s="26" t="s">
        <v>1660</v>
      </c>
      <c r="BT8" s="23">
        <v>1</v>
      </c>
      <c r="BU8" s="23">
        <v>1</v>
      </c>
    </row>
    <row r="9" spans="1:73" ht="158.25" customHeight="1" x14ac:dyDescent="0.2">
      <c r="A9" s="33">
        <v>2</v>
      </c>
      <c r="B9" s="28" t="s">
        <v>429</v>
      </c>
      <c r="C9" s="27" t="s">
        <v>391</v>
      </c>
      <c r="D9" s="27" t="s">
        <v>70</v>
      </c>
      <c r="E9" s="27" t="s">
        <v>20</v>
      </c>
      <c r="F9" s="27" t="s">
        <v>1213</v>
      </c>
      <c r="G9" s="28">
        <v>3</v>
      </c>
      <c r="H9" s="28">
        <v>3</v>
      </c>
      <c r="I9" s="28">
        <f t="shared" si="0"/>
        <v>9</v>
      </c>
      <c r="J9" s="34" t="str">
        <f>IF(I9&lt;12,"BAJO",IF(I9&gt;19,"ALTO","MEDIO"))</f>
        <v>BAJO</v>
      </c>
      <c r="K9" s="31" t="str">
        <f>IF(J9="BAJO","El nivel de riesgo es bajo y no se requieren controles adicionales","Favor establezca acá controles adicionales requeridos")</f>
        <v>El nivel de riesgo es bajo y no se requieren controles adicionales</v>
      </c>
      <c r="L9" s="54">
        <f>IF(J9="BAJO",0.1,IF(J9="MEDIO",3,5))</f>
        <v>0.1</v>
      </c>
      <c r="N9" s="56" t="s">
        <v>1661</v>
      </c>
      <c r="O9" s="26" t="s">
        <v>1660</v>
      </c>
      <c r="BT9" s="23">
        <v>1</v>
      </c>
      <c r="BU9" s="23">
        <v>1</v>
      </c>
    </row>
    <row r="10" spans="1:73" ht="124.5" customHeight="1" x14ac:dyDescent="0.2">
      <c r="A10" s="33">
        <v>3</v>
      </c>
      <c r="B10" s="28" t="s">
        <v>429</v>
      </c>
      <c r="C10" s="27" t="s">
        <v>462</v>
      </c>
      <c r="D10" s="27" t="s">
        <v>62</v>
      </c>
      <c r="E10" s="27" t="s">
        <v>20</v>
      </c>
      <c r="F10" s="27" t="s">
        <v>1214</v>
      </c>
      <c r="G10" s="28">
        <v>2</v>
      </c>
      <c r="H10" s="28">
        <v>3</v>
      </c>
      <c r="I10" s="28">
        <f t="shared" si="0"/>
        <v>6</v>
      </c>
      <c r="J10" s="28" t="str">
        <f t="shared" ref="J10:J47" si="1">IF(I10&lt;12,"BAJO",IF(I10&gt;19,"ALTO","MEDIO"))</f>
        <v>BAJO</v>
      </c>
      <c r="K10" s="24" t="str">
        <f>IF(J10="BAJO","El nivel de riesgo es bajo y no se requieren controles adicionales","Favor establezca acá controles adicionales requeridos")</f>
        <v>El nivel de riesgo es bajo y no se requieren controles adicionales</v>
      </c>
      <c r="L10" s="55">
        <f t="shared" ref="L10:L47" si="2">IF(J10="BAJO",0.1,IF(J10="MEDIO",3,5))</f>
        <v>0.1</v>
      </c>
      <c r="M10" s="37"/>
      <c r="N10" s="26" t="s">
        <v>1662</v>
      </c>
      <c r="O10" s="26" t="s">
        <v>1660</v>
      </c>
      <c r="P10" s="37"/>
    </row>
    <row r="11" spans="1:73" ht="99.75" x14ac:dyDescent="0.2">
      <c r="A11" s="33">
        <v>4</v>
      </c>
      <c r="B11" s="28" t="s">
        <v>429</v>
      </c>
      <c r="C11" s="27" t="s">
        <v>1203</v>
      </c>
      <c r="D11" s="27" t="s">
        <v>753</v>
      </c>
      <c r="E11" s="27" t="s">
        <v>23</v>
      </c>
      <c r="F11" s="27" t="s">
        <v>1215</v>
      </c>
      <c r="G11" s="28">
        <v>2</v>
      </c>
      <c r="H11" s="28">
        <v>4</v>
      </c>
      <c r="I11" s="28">
        <f>G11*H11</f>
        <v>8</v>
      </c>
      <c r="J11" s="34" t="str">
        <f t="shared" si="1"/>
        <v>BAJO</v>
      </c>
      <c r="K11" s="31" t="str">
        <f t="shared" ref="K11:K13" si="3">IF(J11="BAJO","El nivel de riesgo es bajo y no se requieren controles adicionales","Favor establezca acá controles adicionales requeridos")</f>
        <v>El nivel de riesgo es bajo y no se requieren controles adicionales</v>
      </c>
      <c r="L11" s="54">
        <f t="shared" si="2"/>
        <v>0.1</v>
      </c>
      <c r="N11" s="26" t="s">
        <v>1663</v>
      </c>
      <c r="O11" s="26" t="s">
        <v>1660</v>
      </c>
      <c r="BT11" s="23">
        <v>2</v>
      </c>
      <c r="BU11" s="23">
        <v>2</v>
      </c>
    </row>
    <row r="12" spans="1:73" ht="182.25" customHeight="1" x14ac:dyDescent="0.2">
      <c r="A12" s="33">
        <v>5</v>
      </c>
      <c r="B12" s="28" t="s">
        <v>429</v>
      </c>
      <c r="C12" s="27" t="s">
        <v>1197</v>
      </c>
      <c r="D12" s="27" t="s">
        <v>70</v>
      </c>
      <c r="E12" s="27" t="s">
        <v>23</v>
      </c>
      <c r="F12" s="27" t="s">
        <v>1216</v>
      </c>
      <c r="G12" s="28">
        <v>2</v>
      </c>
      <c r="H12" s="28">
        <v>4</v>
      </c>
      <c r="I12" s="28">
        <f>G12*H12</f>
        <v>8</v>
      </c>
      <c r="J12" s="34" t="str">
        <f t="shared" si="1"/>
        <v>BAJO</v>
      </c>
      <c r="K12" s="31" t="str">
        <f t="shared" si="3"/>
        <v>El nivel de riesgo es bajo y no se requieren controles adicionales</v>
      </c>
      <c r="L12" s="54">
        <f t="shared" si="2"/>
        <v>0.1</v>
      </c>
      <c r="N12" s="26" t="s">
        <v>1664</v>
      </c>
      <c r="O12" s="26" t="s">
        <v>1660</v>
      </c>
    </row>
    <row r="13" spans="1:73" ht="143.25" customHeight="1" x14ac:dyDescent="0.2">
      <c r="A13" s="33">
        <v>6</v>
      </c>
      <c r="B13" s="28" t="s">
        <v>429</v>
      </c>
      <c r="C13" s="27" t="s">
        <v>1198</v>
      </c>
      <c r="D13" s="27" t="s">
        <v>62</v>
      </c>
      <c r="E13" s="27" t="s">
        <v>27</v>
      </c>
      <c r="F13" s="27" t="s">
        <v>1217</v>
      </c>
      <c r="G13" s="28">
        <v>2</v>
      </c>
      <c r="H13" s="28">
        <v>4</v>
      </c>
      <c r="I13" s="28">
        <f t="shared" si="0"/>
        <v>8</v>
      </c>
      <c r="J13" s="28" t="str">
        <f t="shared" si="1"/>
        <v>BAJO</v>
      </c>
      <c r="K13" s="24" t="str">
        <f t="shared" si="3"/>
        <v>El nivel de riesgo es bajo y no se requieren controles adicionales</v>
      </c>
      <c r="L13" s="55">
        <f t="shared" si="2"/>
        <v>0.1</v>
      </c>
      <c r="M13" s="37"/>
      <c r="N13" s="26" t="s">
        <v>1665</v>
      </c>
      <c r="O13" s="26" t="s">
        <v>1660</v>
      </c>
      <c r="P13" s="37"/>
    </row>
    <row r="14" spans="1:73" ht="168" customHeight="1" x14ac:dyDescent="0.2">
      <c r="A14" s="33">
        <v>7</v>
      </c>
      <c r="B14" s="28" t="s">
        <v>754</v>
      </c>
      <c r="C14" s="27" t="s">
        <v>1204</v>
      </c>
      <c r="D14" s="27" t="s">
        <v>753</v>
      </c>
      <c r="E14" s="27" t="s">
        <v>20</v>
      </c>
      <c r="F14" s="27" t="s">
        <v>1218</v>
      </c>
      <c r="G14" s="28">
        <v>4</v>
      </c>
      <c r="H14" s="28">
        <v>4</v>
      </c>
      <c r="I14" s="28">
        <f t="shared" si="0"/>
        <v>16</v>
      </c>
      <c r="J14" s="34" t="str">
        <f t="shared" si="1"/>
        <v>MEDIO</v>
      </c>
      <c r="K14" s="26" t="s">
        <v>469</v>
      </c>
      <c r="L14" s="54">
        <f t="shared" si="2"/>
        <v>3</v>
      </c>
      <c r="N14" s="26" t="s">
        <v>1666</v>
      </c>
      <c r="O14" s="26" t="s">
        <v>1660</v>
      </c>
    </row>
    <row r="15" spans="1:73" ht="111" customHeight="1" x14ac:dyDescent="0.2">
      <c r="A15" s="33">
        <v>8</v>
      </c>
      <c r="B15" s="28" t="s">
        <v>754</v>
      </c>
      <c r="C15" s="27" t="s">
        <v>1205</v>
      </c>
      <c r="D15" s="27" t="s">
        <v>70</v>
      </c>
      <c r="E15" s="27" t="s">
        <v>20</v>
      </c>
      <c r="F15" s="27" t="s">
        <v>1219</v>
      </c>
      <c r="G15" s="28">
        <v>4</v>
      </c>
      <c r="H15" s="28">
        <v>4</v>
      </c>
      <c r="I15" s="28">
        <f t="shared" si="0"/>
        <v>16</v>
      </c>
      <c r="J15" s="34" t="str">
        <f t="shared" si="1"/>
        <v>MEDIO</v>
      </c>
      <c r="K15" s="26" t="s">
        <v>470</v>
      </c>
      <c r="L15" s="54">
        <f t="shared" si="2"/>
        <v>3</v>
      </c>
      <c r="N15" s="26" t="s">
        <v>1667</v>
      </c>
      <c r="O15" s="26" t="s">
        <v>1660</v>
      </c>
    </row>
    <row r="16" spans="1:73" ht="128.25" x14ac:dyDescent="0.2">
      <c r="A16" s="33">
        <v>9</v>
      </c>
      <c r="B16" s="28" t="s">
        <v>754</v>
      </c>
      <c r="C16" s="27" t="s">
        <v>1220</v>
      </c>
      <c r="D16" s="27" t="s">
        <v>62</v>
      </c>
      <c r="E16" s="27" t="s">
        <v>19</v>
      </c>
      <c r="F16" s="27" t="s">
        <v>1221</v>
      </c>
      <c r="G16" s="28">
        <v>4</v>
      </c>
      <c r="H16" s="28">
        <v>4</v>
      </c>
      <c r="I16" s="28">
        <f t="shared" si="0"/>
        <v>16</v>
      </c>
      <c r="J16" s="28" t="str">
        <f t="shared" si="1"/>
        <v>MEDIO</v>
      </c>
      <c r="K16" s="26" t="s">
        <v>468</v>
      </c>
      <c r="L16" s="55">
        <f t="shared" si="2"/>
        <v>3</v>
      </c>
      <c r="M16" s="37"/>
      <c r="N16" s="26" t="s">
        <v>1668</v>
      </c>
      <c r="O16" s="26" t="s">
        <v>1660</v>
      </c>
      <c r="P16" s="37"/>
    </row>
    <row r="17" spans="1:16" ht="182.25" customHeight="1" x14ac:dyDescent="0.2">
      <c r="A17" s="33">
        <v>10</v>
      </c>
      <c r="B17" s="28" t="s">
        <v>430</v>
      </c>
      <c r="C17" s="27" t="s">
        <v>1222</v>
      </c>
      <c r="D17" s="27" t="s">
        <v>753</v>
      </c>
      <c r="E17" s="27" t="s">
        <v>20</v>
      </c>
      <c r="F17" s="27" t="s">
        <v>1206</v>
      </c>
      <c r="G17" s="28">
        <v>3</v>
      </c>
      <c r="H17" s="28">
        <v>4</v>
      </c>
      <c r="I17" s="28">
        <f>G17*H17</f>
        <v>12</v>
      </c>
      <c r="J17" s="34" t="str">
        <f>IF(I17&lt;12,"BAJO",IF(I17&gt;19,"ALTO","MEDIO"))</f>
        <v>MEDIO</v>
      </c>
      <c r="K17" s="26" t="s">
        <v>469</v>
      </c>
      <c r="L17" s="54">
        <f>IF(J17="BAJO",0.1,IF(J17="MEDIO",3,5))</f>
        <v>3</v>
      </c>
      <c r="N17" s="26" t="s">
        <v>1669</v>
      </c>
      <c r="O17" s="26" t="s">
        <v>1670</v>
      </c>
    </row>
    <row r="18" spans="1:16" ht="156.75" x14ac:dyDescent="0.2">
      <c r="A18" s="33">
        <v>11</v>
      </c>
      <c r="B18" s="28" t="s">
        <v>430</v>
      </c>
      <c r="C18" s="27" t="s">
        <v>1222</v>
      </c>
      <c r="D18" s="27" t="s">
        <v>70</v>
      </c>
      <c r="E18" s="27" t="s">
        <v>20</v>
      </c>
      <c r="F18" s="27" t="s">
        <v>1207</v>
      </c>
      <c r="G18" s="28">
        <v>3</v>
      </c>
      <c r="H18" s="28">
        <v>4</v>
      </c>
      <c r="I18" s="28">
        <f>G18*H18</f>
        <v>12</v>
      </c>
      <c r="J18" s="34" t="str">
        <f>IF(I18&lt;12,"BAJO",IF(I18&gt;19,"ALTO","MEDIO"))</f>
        <v>MEDIO</v>
      </c>
      <c r="K18" s="26" t="s">
        <v>470</v>
      </c>
      <c r="L18" s="54">
        <f>IF(J18="BAJO",0.1,IF(J18="MEDIO",3,5))</f>
        <v>3</v>
      </c>
      <c r="N18" s="26" t="s">
        <v>1671</v>
      </c>
      <c r="O18" s="26" t="s">
        <v>1672</v>
      </c>
    </row>
    <row r="19" spans="1:16" ht="114" x14ac:dyDescent="0.2">
      <c r="A19" s="33">
        <v>12</v>
      </c>
      <c r="B19" s="28" t="s">
        <v>430</v>
      </c>
      <c r="C19" s="27" t="s">
        <v>1223</v>
      </c>
      <c r="D19" s="27" t="s">
        <v>675</v>
      </c>
      <c r="E19" s="27" t="s">
        <v>23</v>
      </c>
      <c r="F19" s="27" t="s">
        <v>1224</v>
      </c>
      <c r="G19" s="28">
        <v>4</v>
      </c>
      <c r="H19" s="28">
        <v>4</v>
      </c>
      <c r="I19" s="28">
        <f t="shared" si="0"/>
        <v>16</v>
      </c>
      <c r="J19" s="34" t="str">
        <f t="shared" si="1"/>
        <v>MEDIO</v>
      </c>
      <c r="K19" s="26" t="s">
        <v>468</v>
      </c>
      <c r="L19" s="54">
        <f t="shared" si="2"/>
        <v>3</v>
      </c>
      <c r="N19" s="56" t="s">
        <v>1673</v>
      </c>
      <c r="O19" s="26" t="s">
        <v>1225</v>
      </c>
    </row>
    <row r="20" spans="1:16" ht="142.5" x14ac:dyDescent="0.2">
      <c r="A20" s="33">
        <v>13</v>
      </c>
      <c r="B20" s="28" t="s">
        <v>430</v>
      </c>
      <c r="C20" s="27" t="s">
        <v>755</v>
      </c>
      <c r="D20" s="27" t="s">
        <v>753</v>
      </c>
      <c r="E20" s="27" t="s">
        <v>20</v>
      </c>
      <c r="F20" s="27" t="s">
        <v>1199</v>
      </c>
      <c r="G20" s="28">
        <v>4</v>
      </c>
      <c r="H20" s="28">
        <v>4</v>
      </c>
      <c r="I20" s="28">
        <f>G20*H20</f>
        <v>16</v>
      </c>
      <c r="J20" s="34" t="str">
        <f>IF(I20&lt;12,"BAJO",IF(I20&gt;19,"ALTO","MEDIO"))</f>
        <v>MEDIO</v>
      </c>
      <c r="K20" s="26" t="s">
        <v>469</v>
      </c>
      <c r="L20" s="54">
        <f>IF(J20="BAJO",0.1,IF(J20="MEDIO",3,5))</f>
        <v>3</v>
      </c>
      <c r="N20" s="26" t="s">
        <v>1674</v>
      </c>
      <c r="O20" s="26" t="s">
        <v>1675</v>
      </c>
    </row>
    <row r="21" spans="1:16" ht="156.75" x14ac:dyDescent="0.2">
      <c r="A21" s="33">
        <v>14</v>
      </c>
      <c r="B21" s="28" t="s">
        <v>430</v>
      </c>
      <c r="C21" s="27" t="s">
        <v>1226</v>
      </c>
      <c r="D21" s="27" t="s">
        <v>70</v>
      </c>
      <c r="E21" s="27" t="s">
        <v>20</v>
      </c>
      <c r="F21" s="27" t="s">
        <v>1208</v>
      </c>
      <c r="G21" s="28">
        <v>4</v>
      </c>
      <c r="H21" s="28">
        <v>4</v>
      </c>
      <c r="I21" s="28">
        <f>G21*H21</f>
        <v>16</v>
      </c>
      <c r="J21" s="34" t="str">
        <f>IF(I21&lt;12,"BAJO",IF(I21&gt;19,"ALTO","MEDIO"))</f>
        <v>MEDIO</v>
      </c>
      <c r="K21" s="26" t="s">
        <v>470</v>
      </c>
      <c r="L21" s="54">
        <f>IF(J21="BAJO",0.1,IF(J21="MEDIO",3,5))</f>
        <v>3</v>
      </c>
      <c r="N21" s="56" t="s">
        <v>1676</v>
      </c>
      <c r="O21" s="26" t="s">
        <v>1677</v>
      </c>
    </row>
    <row r="22" spans="1:16" ht="85.5" x14ac:dyDescent="0.2">
      <c r="A22" s="33">
        <v>15</v>
      </c>
      <c r="B22" s="28" t="s">
        <v>430</v>
      </c>
      <c r="C22" s="27" t="s">
        <v>1227</v>
      </c>
      <c r="D22" s="27" t="s">
        <v>675</v>
      </c>
      <c r="E22" s="27" t="s">
        <v>20</v>
      </c>
      <c r="F22" s="27" t="s">
        <v>1200</v>
      </c>
      <c r="G22" s="28">
        <v>4</v>
      </c>
      <c r="H22" s="28">
        <v>4</v>
      </c>
      <c r="I22" s="28">
        <f t="shared" si="0"/>
        <v>16</v>
      </c>
      <c r="J22" s="34" t="str">
        <f t="shared" si="1"/>
        <v>MEDIO</v>
      </c>
      <c r="K22" s="26" t="s">
        <v>468</v>
      </c>
      <c r="L22" s="54">
        <f t="shared" si="2"/>
        <v>3</v>
      </c>
      <c r="N22" s="26" t="s">
        <v>1678</v>
      </c>
      <c r="O22" s="26" t="s">
        <v>1679</v>
      </c>
    </row>
    <row r="23" spans="1:16" ht="71.25" x14ac:dyDescent="0.2">
      <c r="A23" s="33">
        <v>16</v>
      </c>
      <c r="B23" s="28" t="s">
        <v>430</v>
      </c>
      <c r="C23" s="27" t="s">
        <v>756</v>
      </c>
      <c r="D23" s="27" t="s">
        <v>753</v>
      </c>
      <c r="E23" s="27" t="s">
        <v>20</v>
      </c>
      <c r="F23" s="27" t="s">
        <v>1228</v>
      </c>
      <c r="G23" s="28">
        <v>3</v>
      </c>
      <c r="H23" s="28">
        <v>3</v>
      </c>
      <c r="I23" s="28">
        <f t="shared" si="0"/>
        <v>9</v>
      </c>
      <c r="J23" s="34" t="str">
        <f>IF(I23&lt;12,"BAJO",IF(I23&gt;19,"ALTO","MEDIO"))</f>
        <v>BAJO</v>
      </c>
      <c r="K23" s="24" t="str">
        <f t="shared" ref="K23:K25" si="4">IF(J23="BAJO","El nivel de riesgo es bajo y no se requieren controles adicionales","Favor establezca acá controles adicionales requeridos")</f>
        <v>El nivel de riesgo es bajo y no se requieren controles adicionales</v>
      </c>
      <c r="L23" s="54">
        <f t="shared" si="2"/>
        <v>0.1</v>
      </c>
      <c r="N23" s="26" t="s">
        <v>1680</v>
      </c>
      <c r="O23" s="26" t="s">
        <v>1679</v>
      </c>
    </row>
    <row r="24" spans="1:16" ht="99.75" x14ac:dyDescent="0.2">
      <c r="A24" s="33">
        <v>17</v>
      </c>
      <c r="B24" s="28" t="s">
        <v>430</v>
      </c>
      <c r="C24" s="27" t="s">
        <v>757</v>
      </c>
      <c r="D24" s="27" t="s">
        <v>70</v>
      </c>
      <c r="E24" s="27" t="s">
        <v>20</v>
      </c>
      <c r="F24" s="27" t="s">
        <v>1229</v>
      </c>
      <c r="G24" s="28">
        <v>3</v>
      </c>
      <c r="H24" s="28">
        <v>3</v>
      </c>
      <c r="I24" s="28">
        <f t="shared" si="0"/>
        <v>9</v>
      </c>
      <c r="J24" s="34" t="str">
        <f>IF(I24&lt;12,"BAJO",IF(I24&gt;19,"ALTO","MEDIO"))</f>
        <v>BAJO</v>
      </c>
      <c r="K24" s="24" t="str">
        <f t="shared" si="4"/>
        <v>El nivel de riesgo es bajo y no se requieren controles adicionales</v>
      </c>
      <c r="L24" s="54">
        <f t="shared" si="2"/>
        <v>0.1</v>
      </c>
      <c r="N24" s="26" t="s">
        <v>1681</v>
      </c>
      <c r="O24" s="26" t="s">
        <v>1679</v>
      </c>
    </row>
    <row r="25" spans="1:16" ht="71.25" x14ac:dyDescent="0.2">
      <c r="A25" s="33">
        <v>18</v>
      </c>
      <c r="B25" s="28" t="s">
        <v>430</v>
      </c>
      <c r="C25" s="27" t="s">
        <v>758</v>
      </c>
      <c r="D25" s="27" t="s">
        <v>675</v>
      </c>
      <c r="E25" s="27" t="s">
        <v>20</v>
      </c>
      <c r="F25" s="27" t="s">
        <v>1230</v>
      </c>
      <c r="G25" s="28">
        <v>3</v>
      </c>
      <c r="H25" s="28">
        <v>3</v>
      </c>
      <c r="I25" s="28">
        <f t="shared" si="0"/>
        <v>9</v>
      </c>
      <c r="J25" s="34" t="str">
        <f t="shared" si="1"/>
        <v>BAJO</v>
      </c>
      <c r="K25" s="24" t="str">
        <f t="shared" si="4"/>
        <v>El nivel de riesgo es bajo y no se requieren controles adicionales</v>
      </c>
      <c r="L25" s="54">
        <f t="shared" si="2"/>
        <v>0.1</v>
      </c>
      <c r="N25" s="26" t="s">
        <v>1682</v>
      </c>
      <c r="O25" s="26" t="s">
        <v>1679</v>
      </c>
    </row>
    <row r="26" spans="1:16" ht="99.75" x14ac:dyDescent="0.2">
      <c r="A26" s="33">
        <v>19</v>
      </c>
      <c r="B26" s="28" t="s">
        <v>430</v>
      </c>
      <c r="C26" s="27" t="s">
        <v>409</v>
      </c>
      <c r="D26" s="27" t="s">
        <v>753</v>
      </c>
      <c r="E26" s="27" t="s">
        <v>20</v>
      </c>
      <c r="F26" s="27" t="s">
        <v>1231</v>
      </c>
      <c r="G26" s="28">
        <v>3</v>
      </c>
      <c r="H26" s="28">
        <v>3</v>
      </c>
      <c r="I26" s="28">
        <f>G26*H26</f>
        <v>9</v>
      </c>
      <c r="J26" s="28" t="str">
        <f>IF(I26&lt;12,"BAJO",IF(I26&gt;19,"ALTO","MEDIO"))</f>
        <v>BAJO</v>
      </c>
      <c r="K26" s="24" t="str">
        <f>IF(J26="BAJO","El nivel de riesgo es bajo y no se requieren controles adicionales","Favor establezca acá controles adicionales requeridos")</f>
        <v>El nivel de riesgo es bajo y no se requieren controles adicionales</v>
      </c>
      <c r="L26" s="55">
        <f>IF(J26="BAJO",0.1,IF(J26="MEDIO",3,5))</f>
        <v>0.1</v>
      </c>
      <c r="M26" s="37"/>
      <c r="N26" s="26" t="s">
        <v>1683</v>
      </c>
      <c r="O26" s="26" t="s">
        <v>1572</v>
      </c>
      <c r="P26" s="37"/>
    </row>
    <row r="27" spans="1:16" ht="142.5" x14ac:dyDescent="0.2">
      <c r="A27" s="33">
        <v>20</v>
      </c>
      <c r="B27" s="28" t="s">
        <v>430</v>
      </c>
      <c r="C27" s="27" t="s">
        <v>409</v>
      </c>
      <c r="D27" s="27" t="s">
        <v>70</v>
      </c>
      <c r="E27" s="27" t="s">
        <v>20</v>
      </c>
      <c r="F27" s="27" t="s">
        <v>1209</v>
      </c>
      <c r="G27" s="28">
        <v>3</v>
      </c>
      <c r="H27" s="28">
        <v>3</v>
      </c>
      <c r="I27" s="28">
        <f>G27*H27</f>
        <v>9</v>
      </c>
      <c r="J27" s="28" t="str">
        <f>IF(I27&lt;12,"BAJO",IF(I27&gt;19,"ALTO","MEDIO"))</f>
        <v>BAJO</v>
      </c>
      <c r="K27" s="24" t="str">
        <f>IF(J27="BAJO","El nivel de riesgo es bajo y no se requieren controles adicionales","Favor establezca acá controles adicionales requeridos")</f>
        <v>El nivel de riesgo es bajo y no se requieren controles adicionales</v>
      </c>
      <c r="L27" s="55">
        <f>IF(J27="BAJO",0.1,IF(J27="MEDIO",3,5))</f>
        <v>0.1</v>
      </c>
      <c r="M27" s="37"/>
      <c r="N27" s="26" t="s">
        <v>1684</v>
      </c>
      <c r="O27" s="26" t="s">
        <v>1572</v>
      </c>
      <c r="P27" s="37"/>
    </row>
    <row r="28" spans="1:16" ht="128.25" x14ac:dyDescent="0.2">
      <c r="A28" s="33">
        <v>21</v>
      </c>
      <c r="B28" s="28" t="s">
        <v>430</v>
      </c>
      <c r="C28" s="27" t="s">
        <v>759</v>
      </c>
      <c r="D28" s="27" t="s">
        <v>675</v>
      </c>
      <c r="E28" s="27" t="s">
        <v>20</v>
      </c>
      <c r="F28" s="27" t="s">
        <v>1232</v>
      </c>
      <c r="G28" s="28">
        <v>3</v>
      </c>
      <c r="H28" s="28">
        <v>3</v>
      </c>
      <c r="I28" s="28">
        <f t="shared" si="0"/>
        <v>9</v>
      </c>
      <c r="J28" s="34" t="str">
        <f t="shared" si="1"/>
        <v>BAJO</v>
      </c>
      <c r="K28" s="24" t="str">
        <f t="shared" ref="K28:K40" si="5">IF(J28="BAJO","El nivel de riesgo es bajo y no se requieren controles adicionales","Favor establezca acá controles adicionales requeridos")</f>
        <v>El nivel de riesgo es bajo y no se requieren controles adicionales</v>
      </c>
      <c r="L28" s="54">
        <f t="shared" si="2"/>
        <v>0.1</v>
      </c>
      <c r="N28" s="26" t="s">
        <v>1685</v>
      </c>
      <c r="O28" s="26" t="s">
        <v>1679</v>
      </c>
    </row>
    <row r="29" spans="1:16" ht="71.25" x14ac:dyDescent="0.2">
      <c r="A29" s="33">
        <v>22</v>
      </c>
      <c r="B29" s="28" t="s">
        <v>430</v>
      </c>
      <c r="C29" s="27" t="s">
        <v>1201</v>
      </c>
      <c r="D29" s="27" t="s">
        <v>753</v>
      </c>
      <c r="E29" s="27" t="s">
        <v>20</v>
      </c>
      <c r="F29" s="27" t="s">
        <v>1233</v>
      </c>
      <c r="G29" s="28">
        <v>2</v>
      </c>
      <c r="H29" s="28">
        <v>3</v>
      </c>
      <c r="I29" s="28">
        <f>G29*H29</f>
        <v>6</v>
      </c>
      <c r="J29" s="34" t="str">
        <f>IF(I29&lt;12,"BAJO",IF(I29&gt;19,"ALTO","MEDIO"))</f>
        <v>BAJO</v>
      </c>
      <c r="K29" s="24" t="str">
        <f>IF(J29="BAJO","El nivel de riesgo es bajo y no se requieren controles adicionales","Favor establezca acá controles adicionales requeridos")</f>
        <v>El nivel de riesgo es bajo y no se requieren controles adicionales</v>
      </c>
      <c r="L29" s="54">
        <f>IF(J29="BAJO",0.1,IF(J29="MEDIO",3,5))</f>
        <v>0.1</v>
      </c>
      <c r="N29" s="26" t="s">
        <v>1686</v>
      </c>
      <c r="O29" s="26" t="s">
        <v>1679</v>
      </c>
    </row>
    <row r="30" spans="1:16" ht="114" x14ac:dyDescent="0.2">
      <c r="A30" s="33">
        <v>23</v>
      </c>
      <c r="B30" s="28" t="s">
        <v>430</v>
      </c>
      <c r="C30" s="27" t="s">
        <v>760</v>
      </c>
      <c r="D30" s="27" t="s">
        <v>70</v>
      </c>
      <c r="E30" s="27" t="s">
        <v>20</v>
      </c>
      <c r="F30" s="27" t="s">
        <v>1234</v>
      </c>
      <c r="G30" s="28">
        <v>2</v>
      </c>
      <c r="H30" s="28">
        <v>3</v>
      </c>
      <c r="I30" s="28">
        <f>G30*H30</f>
        <v>6</v>
      </c>
      <c r="J30" s="34" t="str">
        <f>IF(I30&lt;12,"BAJO",IF(I30&gt;19,"ALTO","MEDIO"))</f>
        <v>BAJO</v>
      </c>
      <c r="K30" s="24" t="str">
        <f>IF(J30="BAJO","El nivel de riesgo es bajo y no se requieren controles adicionales","Favor establezca acá controles adicionales requeridos")</f>
        <v>El nivel de riesgo es bajo y no se requieren controles adicionales</v>
      </c>
      <c r="L30" s="54">
        <f>IF(J30="BAJO",0.1,IF(J30="MEDIO",3,5))</f>
        <v>0.1</v>
      </c>
      <c r="N30" s="26" t="s">
        <v>1687</v>
      </c>
      <c r="O30" s="26" t="s">
        <v>1679</v>
      </c>
    </row>
    <row r="31" spans="1:16" ht="85.5" x14ac:dyDescent="0.2">
      <c r="A31" s="33">
        <v>24</v>
      </c>
      <c r="B31" s="28" t="s">
        <v>430</v>
      </c>
      <c r="C31" s="27" t="s">
        <v>1235</v>
      </c>
      <c r="D31" s="27" t="s">
        <v>675</v>
      </c>
      <c r="E31" s="27" t="s">
        <v>20</v>
      </c>
      <c r="F31" s="27" t="s">
        <v>1236</v>
      </c>
      <c r="G31" s="28">
        <v>2</v>
      </c>
      <c r="H31" s="28">
        <v>3</v>
      </c>
      <c r="I31" s="28">
        <f t="shared" si="0"/>
        <v>6</v>
      </c>
      <c r="J31" s="34" t="str">
        <f t="shared" si="1"/>
        <v>BAJO</v>
      </c>
      <c r="K31" s="24" t="str">
        <f t="shared" si="5"/>
        <v>El nivel de riesgo es bajo y no se requieren controles adicionales</v>
      </c>
      <c r="L31" s="54">
        <f t="shared" si="2"/>
        <v>0.1</v>
      </c>
      <c r="N31" s="26" t="s">
        <v>1688</v>
      </c>
      <c r="O31" s="26" t="s">
        <v>1679</v>
      </c>
    </row>
    <row r="32" spans="1:16" ht="142.5" x14ac:dyDescent="0.2">
      <c r="A32" s="33">
        <v>25</v>
      </c>
      <c r="B32" s="28" t="s">
        <v>430</v>
      </c>
      <c r="C32" s="27" t="s">
        <v>1202</v>
      </c>
      <c r="D32" s="27" t="s">
        <v>753</v>
      </c>
      <c r="E32" s="27" t="s">
        <v>20</v>
      </c>
      <c r="F32" s="27" t="s">
        <v>1237</v>
      </c>
      <c r="G32" s="28">
        <v>3</v>
      </c>
      <c r="H32" s="28">
        <v>4</v>
      </c>
      <c r="I32" s="28">
        <f t="shared" si="0"/>
        <v>12</v>
      </c>
      <c r="J32" s="34" t="str">
        <f t="shared" si="1"/>
        <v>MEDIO</v>
      </c>
      <c r="K32" s="26" t="s">
        <v>469</v>
      </c>
      <c r="L32" s="54">
        <f t="shared" si="2"/>
        <v>3</v>
      </c>
      <c r="N32" s="26" t="s">
        <v>1689</v>
      </c>
      <c r="O32" s="26" t="s">
        <v>1679</v>
      </c>
    </row>
    <row r="33" spans="1:16" ht="156.75" x14ac:dyDescent="0.2">
      <c r="A33" s="33">
        <v>26</v>
      </c>
      <c r="B33" s="28" t="s">
        <v>430</v>
      </c>
      <c r="C33" s="27" t="s">
        <v>99</v>
      </c>
      <c r="D33" s="27" t="s">
        <v>70</v>
      </c>
      <c r="E33" s="27" t="s">
        <v>20</v>
      </c>
      <c r="F33" s="27" t="s">
        <v>1238</v>
      </c>
      <c r="G33" s="28">
        <v>3</v>
      </c>
      <c r="H33" s="28">
        <v>4</v>
      </c>
      <c r="I33" s="28">
        <f t="shared" si="0"/>
        <v>12</v>
      </c>
      <c r="J33" s="34" t="str">
        <f t="shared" si="1"/>
        <v>MEDIO</v>
      </c>
      <c r="K33" s="26" t="s">
        <v>470</v>
      </c>
      <c r="L33" s="54">
        <f t="shared" si="2"/>
        <v>3</v>
      </c>
      <c r="N33" s="26" t="s">
        <v>1687</v>
      </c>
      <c r="O33" s="26" t="s">
        <v>1679</v>
      </c>
    </row>
    <row r="34" spans="1:16" ht="85.5" x14ac:dyDescent="0.2">
      <c r="A34" s="33">
        <v>27</v>
      </c>
      <c r="B34" s="28" t="s">
        <v>430</v>
      </c>
      <c r="C34" s="27" t="s">
        <v>100</v>
      </c>
      <c r="D34" s="27" t="s">
        <v>675</v>
      </c>
      <c r="E34" s="27" t="s">
        <v>20</v>
      </c>
      <c r="F34" s="27" t="s">
        <v>1239</v>
      </c>
      <c r="G34" s="28">
        <v>3</v>
      </c>
      <c r="H34" s="28">
        <v>4</v>
      </c>
      <c r="I34" s="28">
        <f t="shared" si="0"/>
        <v>12</v>
      </c>
      <c r="J34" s="34" t="str">
        <f t="shared" si="1"/>
        <v>MEDIO</v>
      </c>
      <c r="K34" s="26" t="s">
        <v>468</v>
      </c>
      <c r="L34" s="54">
        <f t="shared" si="2"/>
        <v>3</v>
      </c>
      <c r="N34" s="26" t="s">
        <v>1688</v>
      </c>
      <c r="O34" s="26" t="s">
        <v>1679</v>
      </c>
    </row>
    <row r="35" spans="1:16" ht="85.5" x14ac:dyDescent="0.2">
      <c r="A35" s="33">
        <v>28</v>
      </c>
      <c r="B35" s="28" t="s">
        <v>430</v>
      </c>
      <c r="C35" s="27" t="s">
        <v>761</v>
      </c>
      <c r="D35" s="27" t="s">
        <v>753</v>
      </c>
      <c r="E35" s="27" t="s">
        <v>20</v>
      </c>
      <c r="F35" s="27" t="s">
        <v>1240</v>
      </c>
      <c r="G35" s="28">
        <v>2</v>
      </c>
      <c r="H35" s="28">
        <v>3</v>
      </c>
      <c r="I35" s="28">
        <f t="shared" si="0"/>
        <v>6</v>
      </c>
      <c r="J35" s="34" t="str">
        <f t="shared" si="1"/>
        <v>BAJO</v>
      </c>
      <c r="K35" s="24" t="str">
        <f t="shared" ref="K35" si="6">IF(J35="BAJO","El nivel de riesgo es bajo y no se requieren controles adicionales","Favor establezca acá controles adicionales requeridos")</f>
        <v>El nivel de riesgo es bajo y no se requieren controles adicionales</v>
      </c>
      <c r="L35" s="54">
        <f t="shared" si="2"/>
        <v>0.1</v>
      </c>
      <c r="N35" s="26" t="s">
        <v>1690</v>
      </c>
      <c r="O35" s="26" t="s">
        <v>1679</v>
      </c>
    </row>
    <row r="36" spans="1:16" ht="142.5" x14ac:dyDescent="0.2">
      <c r="A36" s="33">
        <v>29</v>
      </c>
      <c r="B36" s="28" t="s">
        <v>430</v>
      </c>
      <c r="C36" s="27" t="s">
        <v>1210</v>
      </c>
      <c r="D36" s="27" t="s">
        <v>70</v>
      </c>
      <c r="E36" s="27" t="s">
        <v>20</v>
      </c>
      <c r="F36" s="27" t="s">
        <v>1241</v>
      </c>
      <c r="G36" s="28">
        <v>2</v>
      </c>
      <c r="H36" s="28">
        <v>3</v>
      </c>
      <c r="I36" s="28">
        <f t="shared" si="0"/>
        <v>6</v>
      </c>
      <c r="J36" s="34" t="str">
        <f t="shared" si="1"/>
        <v>BAJO</v>
      </c>
      <c r="K36" s="24" t="str">
        <f t="shared" si="5"/>
        <v>El nivel de riesgo es bajo y no se requieren controles adicionales</v>
      </c>
      <c r="L36" s="54">
        <f t="shared" si="2"/>
        <v>0.1</v>
      </c>
      <c r="N36" s="26" t="s">
        <v>1691</v>
      </c>
      <c r="O36" s="26" t="s">
        <v>1679</v>
      </c>
    </row>
    <row r="37" spans="1:16" ht="99.75" x14ac:dyDescent="0.2">
      <c r="A37" s="33">
        <v>30</v>
      </c>
      <c r="B37" s="28" t="s">
        <v>430</v>
      </c>
      <c r="C37" s="27" t="s">
        <v>1242</v>
      </c>
      <c r="D37" s="27" t="s">
        <v>675</v>
      </c>
      <c r="E37" s="27" t="s">
        <v>20</v>
      </c>
      <c r="F37" s="27" t="s">
        <v>1243</v>
      </c>
      <c r="G37" s="28">
        <v>3</v>
      </c>
      <c r="H37" s="28">
        <v>3</v>
      </c>
      <c r="I37" s="28">
        <f t="shared" si="0"/>
        <v>9</v>
      </c>
      <c r="J37" s="34" t="str">
        <f t="shared" si="1"/>
        <v>BAJO</v>
      </c>
      <c r="K37" s="24" t="str">
        <f t="shared" si="5"/>
        <v>El nivel de riesgo es bajo y no se requieren controles adicionales</v>
      </c>
      <c r="L37" s="54">
        <f t="shared" si="2"/>
        <v>0.1</v>
      </c>
      <c r="N37" s="26" t="s">
        <v>1692</v>
      </c>
      <c r="O37" s="26" t="s">
        <v>1693</v>
      </c>
    </row>
    <row r="38" spans="1:16" ht="99.75" x14ac:dyDescent="0.2">
      <c r="A38" s="33">
        <v>31</v>
      </c>
      <c r="B38" s="28" t="s">
        <v>430</v>
      </c>
      <c r="C38" s="27" t="s">
        <v>1244</v>
      </c>
      <c r="D38" s="27" t="s">
        <v>753</v>
      </c>
      <c r="E38" s="27" t="s">
        <v>20</v>
      </c>
      <c r="F38" s="27" t="s">
        <v>1245</v>
      </c>
      <c r="G38" s="28">
        <v>2</v>
      </c>
      <c r="H38" s="28">
        <v>3</v>
      </c>
      <c r="I38" s="28">
        <f t="shared" si="0"/>
        <v>6</v>
      </c>
      <c r="J38" s="28" t="str">
        <f t="shared" si="1"/>
        <v>BAJO</v>
      </c>
      <c r="K38" s="24" t="str">
        <f t="shared" si="5"/>
        <v>El nivel de riesgo es bajo y no se requieren controles adicionales</v>
      </c>
      <c r="L38" s="55">
        <f t="shared" si="2"/>
        <v>0.1</v>
      </c>
      <c r="M38" s="37"/>
      <c r="N38" s="26" t="s">
        <v>1694</v>
      </c>
      <c r="O38" s="26" t="s">
        <v>1693</v>
      </c>
      <c r="P38" s="37"/>
    </row>
    <row r="39" spans="1:16" ht="114" x14ac:dyDescent="0.2">
      <c r="A39" s="33">
        <v>32</v>
      </c>
      <c r="B39" s="28" t="s">
        <v>430</v>
      </c>
      <c r="C39" s="27" t="s">
        <v>410</v>
      </c>
      <c r="D39" s="27" t="s">
        <v>70</v>
      </c>
      <c r="E39" s="27" t="s">
        <v>20</v>
      </c>
      <c r="F39" s="27" t="s">
        <v>1246</v>
      </c>
      <c r="G39" s="28">
        <v>2</v>
      </c>
      <c r="H39" s="28">
        <v>3</v>
      </c>
      <c r="I39" s="28">
        <f t="shared" si="0"/>
        <v>6</v>
      </c>
      <c r="J39" s="34" t="str">
        <f t="shared" si="1"/>
        <v>BAJO</v>
      </c>
      <c r="K39" s="24" t="str">
        <f t="shared" si="5"/>
        <v>El nivel de riesgo es bajo y no se requieren controles adicionales</v>
      </c>
      <c r="L39" s="54">
        <f t="shared" si="2"/>
        <v>0.1</v>
      </c>
      <c r="N39" s="26" t="s">
        <v>1695</v>
      </c>
      <c r="O39" s="26" t="s">
        <v>1572</v>
      </c>
    </row>
    <row r="40" spans="1:16" ht="71.25" x14ac:dyDescent="0.2">
      <c r="A40" s="33">
        <v>33</v>
      </c>
      <c r="B40" s="28" t="s">
        <v>430</v>
      </c>
      <c r="C40" s="27" t="s">
        <v>411</v>
      </c>
      <c r="D40" s="27" t="s">
        <v>675</v>
      </c>
      <c r="E40" s="27" t="s">
        <v>20</v>
      </c>
      <c r="F40" s="27" t="s">
        <v>1247</v>
      </c>
      <c r="G40" s="28">
        <v>2</v>
      </c>
      <c r="H40" s="28">
        <v>3</v>
      </c>
      <c r="I40" s="28">
        <f t="shared" si="0"/>
        <v>6</v>
      </c>
      <c r="J40" s="34" t="str">
        <f t="shared" si="1"/>
        <v>BAJO</v>
      </c>
      <c r="K40" s="24" t="str">
        <f t="shared" si="5"/>
        <v>El nivel de riesgo es bajo y no se requieren controles adicionales</v>
      </c>
      <c r="L40" s="54">
        <f t="shared" si="2"/>
        <v>0.1</v>
      </c>
      <c r="N40" s="26" t="s">
        <v>1694</v>
      </c>
      <c r="O40" s="26" t="s">
        <v>1572</v>
      </c>
    </row>
    <row r="41" spans="1:16" ht="142.5" x14ac:dyDescent="0.2">
      <c r="A41" s="33">
        <v>34</v>
      </c>
      <c r="B41" s="28" t="s">
        <v>430</v>
      </c>
      <c r="C41" s="27" t="s">
        <v>762</v>
      </c>
      <c r="D41" s="27" t="s">
        <v>753</v>
      </c>
      <c r="E41" s="27" t="s">
        <v>20</v>
      </c>
      <c r="F41" s="27" t="s">
        <v>1248</v>
      </c>
      <c r="G41" s="28">
        <v>3</v>
      </c>
      <c r="H41" s="28">
        <v>4</v>
      </c>
      <c r="I41" s="28">
        <f>G41*H41</f>
        <v>12</v>
      </c>
      <c r="J41" s="28" t="str">
        <f>IF(I41&lt;12,"BAJO",IF(I41&gt;19,"ALTO","MEDIO"))</f>
        <v>MEDIO</v>
      </c>
      <c r="K41" s="26" t="s">
        <v>469</v>
      </c>
      <c r="L41" s="55">
        <f>IF(J41="BAJO",0.1,IF(J41="MEDIO",3,5))</f>
        <v>3</v>
      </c>
      <c r="M41" s="37"/>
      <c r="N41" s="26" t="s">
        <v>1696</v>
      </c>
      <c r="O41" s="26" t="s">
        <v>1697</v>
      </c>
      <c r="P41" s="37"/>
    </row>
    <row r="42" spans="1:16" ht="156.75" x14ac:dyDescent="0.2">
      <c r="A42" s="33">
        <v>35</v>
      </c>
      <c r="B42" s="28" t="s">
        <v>430</v>
      </c>
      <c r="C42" s="27" t="s">
        <v>395</v>
      </c>
      <c r="D42" s="27" t="s">
        <v>70</v>
      </c>
      <c r="E42" s="27" t="s">
        <v>20</v>
      </c>
      <c r="F42" s="27" t="s">
        <v>1249</v>
      </c>
      <c r="G42" s="28">
        <v>3</v>
      </c>
      <c r="H42" s="28">
        <v>4</v>
      </c>
      <c r="I42" s="28">
        <f>G42*H42</f>
        <v>12</v>
      </c>
      <c r="J42" s="28" t="str">
        <f>IF(I42&lt;12,"BAJO",IF(I42&gt;19,"ALTO","MEDIO"))</f>
        <v>MEDIO</v>
      </c>
      <c r="K42" s="26" t="s">
        <v>470</v>
      </c>
      <c r="L42" s="55">
        <f>IF(J42="BAJO",0.1,IF(J42="MEDIO",3,5))</f>
        <v>3</v>
      </c>
      <c r="M42" s="37"/>
      <c r="N42" s="26" t="s">
        <v>1698</v>
      </c>
      <c r="O42" s="26" t="s">
        <v>1697</v>
      </c>
      <c r="P42" s="37"/>
    </row>
    <row r="43" spans="1:16" ht="114" x14ac:dyDescent="0.2">
      <c r="A43" s="33">
        <v>36</v>
      </c>
      <c r="B43" s="28" t="s">
        <v>430</v>
      </c>
      <c r="C43" s="27" t="s">
        <v>424</v>
      </c>
      <c r="D43" s="27" t="s">
        <v>675</v>
      </c>
      <c r="E43" s="27" t="s">
        <v>20</v>
      </c>
      <c r="F43" s="27" t="s">
        <v>1250</v>
      </c>
      <c r="G43" s="28">
        <v>3</v>
      </c>
      <c r="H43" s="28">
        <v>4</v>
      </c>
      <c r="I43" s="28">
        <f t="shared" si="0"/>
        <v>12</v>
      </c>
      <c r="J43" s="28" t="str">
        <f t="shared" si="1"/>
        <v>MEDIO</v>
      </c>
      <c r="K43" s="26" t="s">
        <v>468</v>
      </c>
      <c r="L43" s="55">
        <f t="shared" si="2"/>
        <v>3</v>
      </c>
      <c r="M43" s="37"/>
      <c r="N43" s="26" t="s">
        <v>1699</v>
      </c>
      <c r="O43" s="26" t="s">
        <v>1697</v>
      </c>
      <c r="P43" s="37"/>
    </row>
    <row r="44" spans="1:16" ht="142.5" x14ac:dyDescent="0.2">
      <c r="A44" s="33">
        <v>37</v>
      </c>
      <c r="B44" s="28" t="s">
        <v>430</v>
      </c>
      <c r="C44" s="27" t="s">
        <v>425</v>
      </c>
      <c r="D44" s="27" t="s">
        <v>753</v>
      </c>
      <c r="E44" s="27" t="s">
        <v>20</v>
      </c>
      <c r="F44" s="27" t="s">
        <v>1251</v>
      </c>
      <c r="G44" s="28">
        <v>3</v>
      </c>
      <c r="H44" s="28">
        <v>4</v>
      </c>
      <c r="I44" s="28">
        <f t="shared" si="0"/>
        <v>12</v>
      </c>
      <c r="J44" s="28" t="str">
        <f t="shared" si="1"/>
        <v>MEDIO</v>
      </c>
      <c r="K44" s="26" t="s">
        <v>469</v>
      </c>
      <c r="L44" s="55">
        <f t="shared" si="2"/>
        <v>3</v>
      </c>
      <c r="M44" s="37"/>
      <c r="N44" s="26" t="s">
        <v>1700</v>
      </c>
      <c r="O44" s="26" t="s">
        <v>1580</v>
      </c>
      <c r="P44" s="37"/>
    </row>
    <row r="45" spans="1:16" ht="156.75" x14ac:dyDescent="0.2">
      <c r="A45" s="33">
        <v>38</v>
      </c>
      <c r="B45" s="28" t="s">
        <v>430</v>
      </c>
      <c r="C45" s="27" t="s">
        <v>763</v>
      </c>
      <c r="D45" s="27" t="s">
        <v>70</v>
      </c>
      <c r="E45" s="27" t="s">
        <v>20</v>
      </c>
      <c r="F45" s="27" t="s">
        <v>1252</v>
      </c>
      <c r="G45" s="28">
        <v>3</v>
      </c>
      <c r="H45" s="28">
        <v>4</v>
      </c>
      <c r="I45" s="28">
        <f t="shared" si="0"/>
        <v>12</v>
      </c>
      <c r="J45" s="28" t="str">
        <f t="shared" si="1"/>
        <v>MEDIO</v>
      </c>
      <c r="K45" s="26" t="s">
        <v>470</v>
      </c>
      <c r="L45" s="55">
        <f t="shared" si="2"/>
        <v>3</v>
      </c>
      <c r="M45" s="37"/>
      <c r="N45" s="26" t="s">
        <v>1701</v>
      </c>
      <c r="O45" s="26" t="s">
        <v>1580</v>
      </c>
      <c r="P45" s="37"/>
    </row>
    <row r="46" spans="1:16" ht="128.25" x14ac:dyDescent="0.2">
      <c r="A46" s="33">
        <v>39</v>
      </c>
      <c r="B46" s="28" t="s">
        <v>430</v>
      </c>
      <c r="C46" s="27" t="s">
        <v>393</v>
      </c>
      <c r="D46" s="27" t="s">
        <v>675</v>
      </c>
      <c r="E46" s="27" t="s">
        <v>20</v>
      </c>
      <c r="F46" s="27" t="s">
        <v>1253</v>
      </c>
      <c r="G46" s="28">
        <v>3</v>
      </c>
      <c r="H46" s="28">
        <v>4</v>
      </c>
      <c r="I46" s="28">
        <f t="shared" si="0"/>
        <v>12</v>
      </c>
      <c r="J46" s="28" t="str">
        <f t="shared" si="1"/>
        <v>MEDIO</v>
      </c>
      <c r="K46" s="26" t="s">
        <v>468</v>
      </c>
      <c r="L46" s="55">
        <f t="shared" si="2"/>
        <v>3</v>
      </c>
      <c r="M46" s="37"/>
      <c r="N46" s="26" t="s">
        <v>1702</v>
      </c>
      <c r="O46" s="26" t="s">
        <v>1703</v>
      </c>
      <c r="P46" s="37"/>
    </row>
    <row r="47" spans="1:16" ht="57" x14ac:dyDescent="0.2">
      <c r="A47" s="33">
        <v>40</v>
      </c>
      <c r="B47" s="28" t="s">
        <v>430</v>
      </c>
      <c r="C47" s="27" t="s">
        <v>1211</v>
      </c>
      <c r="D47" s="27" t="s">
        <v>753</v>
      </c>
      <c r="E47" s="27" t="s">
        <v>19</v>
      </c>
      <c r="F47" s="27" t="s">
        <v>1254</v>
      </c>
      <c r="G47" s="28">
        <v>2</v>
      </c>
      <c r="H47" s="28">
        <v>3</v>
      </c>
      <c r="I47" s="28">
        <f t="shared" si="0"/>
        <v>6</v>
      </c>
      <c r="J47" s="28" t="str">
        <f t="shared" si="1"/>
        <v>BAJO</v>
      </c>
      <c r="K47" s="24" t="str">
        <f t="shared" ref="K47" si="7">IF(J47="BAJO","El nivel de riesgo es bajo y no se requieren controles adicionales","Favor establezca acá controles adicionales requeridos")</f>
        <v>El nivel de riesgo es bajo y no se requieren controles adicionales</v>
      </c>
      <c r="L47" s="55">
        <f t="shared" si="2"/>
        <v>0.1</v>
      </c>
      <c r="M47" s="37"/>
      <c r="N47" s="26" t="s">
        <v>1704</v>
      </c>
      <c r="O47" s="26" t="s">
        <v>1580</v>
      </c>
      <c r="P47" s="37"/>
    </row>
    <row r="48" spans="1:16" ht="99.75" x14ac:dyDescent="0.2">
      <c r="A48" s="33">
        <v>41</v>
      </c>
      <c r="B48" s="28" t="s">
        <v>430</v>
      </c>
      <c r="C48" s="27" t="s">
        <v>394</v>
      </c>
      <c r="D48" s="27" t="s">
        <v>675</v>
      </c>
      <c r="E48" s="27" t="s">
        <v>20</v>
      </c>
      <c r="F48" s="27" t="s">
        <v>1255</v>
      </c>
      <c r="G48" s="28">
        <v>3</v>
      </c>
      <c r="H48" s="28">
        <v>3</v>
      </c>
      <c r="I48" s="28">
        <f>G48*H48</f>
        <v>9</v>
      </c>
      <c r="J48" s="28" t="str">
        <f>IF(I48&lt;12,"BAJO",IF(I48&gt;19,"ALTO","MEDIO"))</f>
        <v>BAJO</v>
      </c>
      <c r="K48" s="24" t="str">
        <f>IF(J48="BAJO","El nivel de riesgo es bajo y no se requieren controles adicionales","Favor establezca acá controles adicionales requeridos")</f>
        <v>El nivel de riesgo es bajo y no se requieren controles adicionales</v>
      </c>
      <c r="L48" s="55">
        <f>IF(J48="BAJO",0.1,IF(J48="MEDIO",3,5))</f>
        <v>0.1</v>
      </c>
      <c r="M48" s="37"/>
      <c r="N48" s="26" t="s">
        <v>1705</v>
      </c>
      <c r="O48" s="26" t="s">
        <v>1580</v>
      </c>
      <c r="P48" s="37"/>
    </row>
    <row r="49" spans="12:15" x14ac:dyDescent="0.2">
      <c r="L49" s="23">
        <f>SUM(L8:L48)</f>
        <v>56.300000000000026</v>
      </c>
      <c r="N49" s="58">
        <f>+COUNT(L8:L48)</f>
        <v>41</v>
      </c>
      <c r="O49" s="58"/>
    </row>
    <row r="50" spans="12:15" x14ac:dyDescent="0.2">
      <c r="N50" s="58"/>
      <c r="O50" s="58"/>
    </row>
    <row r="51" spans="12:15" x14ac:dyDescent="0.2">
      <c r="N51" s="58"/>
      <c r="O51" s="58"/>
    </row>
    <row r="52" spans="12:15" x14ac:dyDescent="0.2">
      <c r="N52" s="58"/>
      <c r="O52" s="58"/>
    </row>
    <row r="53" spans="12:15" x14ac:dyDescent="0.2">
      <c r="N53" s="58"/>
      <c r="O53" s="58"/>
    </row>
    <row r="54" spans="12:15" x14ac:dyDescent="0.2">
      <c r="N54" s="58"/>
      <c r="O54" s="58"/>
    </row>
    <row r="55" spans="12:15" x14ac:dyDescent="0.2">
      <c r="N55" s="58"/>
      <c r="O55" s="58"/>
    </row>
    <row r="56" spans="12:15" x14ac:dyDescent="0.2">
      <c r="N56" s="58"/>
      <c r="O56" s="58"/>
    </row>
    <row r="57" spans="12:15" x14ac:dyDescent="0.2">
      <c r="N57" s="58"/>
      <c r="O57" s="58"/>
    </row>
    <row r="58" spans="12:15" x14ac:dyDescent="0.2">
      <c r="N58" s="58"/>
      <c r="O58" s="58"/>
    </row>
    <row r="59" spans="12:15" x14ac:dyDescent="0.2">
      <c r="N59" s="58"/>
      <c r="O59" s="58"/>
    </row>
    <row r="60" spans="12:15" x14ac:dyDescent="0.2">
      <c r="N60" s="58"/>
      <c r="O60" s="58"/>
    </row>
    <row r="61" spans="12:15" x14ac:dyDescent="0.2">
      <c r="N61" s="58"/>
      <c r="O61" s="58"/>
    </row>
    <row r="62" spans="12:15" x14ac:dyDescent="0.2">
      <c r="N62" s="58"/>
      <c r="O62" s="58"/>
    </row>
  </sheetData>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9:J10 J12:J13 J19 J21:J22 J24:J29 J31:J34 J43:J44 J46:J48 J15:J17 J36:J41">
    <cfRule type="cellIs" dxfId="287" priority="40" stopIfTrue="1" operator="equal">
      <formula>"ALTO"</formula>
    </cfRule>
    <cfRule type="cellIs" dxfId="286" priority="41" stopIfTrue="1" operator="equal">
      <formula>"MEDIO"</formula>
    </cfRule>
    <cfRule type="cellIs" dxfId="285" priority="42" stopIfTrue="1" operator="equal">
      <formula>"BAJO"</formula>
    </cfRule>
  </conditionalFormatting>
  <conditionalFormatting sqref="J8">
    <cfRule type="cellIs" dxfId="284" priority="37" stopIfTrue="1" operator="equal">
      <formula>"ALTO"</formula>
    </cfRule>
    <cfRule type="cellIs" dxfId="283" priority="38" stopIfTrue="1" operator="equal">
      <formula>"MEDIO"</formula>
    </cfRule>
    <cfRule type="cellIs" dxfId="282" priority="39" stopIfTrue="1" operator="equal">
      <formula>"BAJO"</formula>
    </cfRule>
  </conditionalFormatting>
  <conditionalFormatting sqref="J12">
    <cfRule type="cellIs" dxfId="281" priority="34" stopIfTrue="1" operator="equal">
      <formula>"ALTO"</formula>
    </cfRule>
    <cfRule type="cellIs" dxfId="280" priority="35" stopIfTrue="1" operator="equal">
      <formula>"MEDIO"</formula>
    </cfRule>
    <cfRule type="cellIs" dxfId="279" priority="36" stopIfTrue="1" operator="equal">
      <formula>"BAJO"</formula>
    </cfRule>
  </conditionalFormatting>
  <conditionalFormatting sqref="J11">
    <cfRule type="cellIs" dxfId="278" priority="31" stopIfTrue="1" operator="equal">
      <formula>"ALTO"</formula>
    </cfRule>
    <cfRule type="cellIs" dxfId="277" priority="32" stopIfTrue="1" operator="equal">
      <formula>"MEDIO"</formula>
    </cfRule>
    <cfRule type="cellIs" dxfId="276" priority="33" stopIfTrue="1" operator="equal">
      <formula>"BAJO"</formula>
    </cfRule>
  </conditionalFormatting>
  <conditionalFormatting sqref="J11">
    <cfRule type="cellIs" dxfId="275" priority="28" stopIfTrue="1" operator="equal">
      <formula>"ALTO"</formula>
    </cfRule>
    <cfRule type="cellIs" dxfId="274" priority="29" stopIfTrue="1" operator="equal">
      <formula>"MEDIO"</formula>
    </cfRule>
    <cfRule type="cellIs" dxfId="273" priority="30" stopIfTrue="1" operator="equal">
      <formula>"BAJO"</formula>
    </cfRule>
  </conditionalFormatting>
  <conditionalFormatting sqref="J14">
    <cfRule type="cellIs" dxfId="272" priority="25" stopIfTrue="1" operator="equal">
      <formula>"ALTO"</formula>
    </cfRule>
    <cfRule type="cellIs" dxfId="271" priority="26" stopIfTrue="1" operator="equal">
      <formula>"MEDIO"</formula>
    </cfRule>
    <cfRule type="cellIs" dxfId="270" priority="27" stopIfTrue="1" operator="equal">
      <formula>"BAJO"</formula>
    </cfRule>
  </conditionalFormatting>
  <conditionalFormatting sqref="J18">
    <cfRule type="cellIs" dxfId="269" priority="22" stopIfTrue="1" operator="equal">
      <formula>"ALTO"</formula>
    </cfRule>
    <cfRule type="cellIs" dxfId="268" priority="23" stopIfTrue="1" operator="equal">
      <formula>"MEDIO"</formula>
    </cfRule>
    <cfRule type="cellIs" dxfId="267" priority="24" stopIfTrue="1" operator="equal">
      <formula>"BAJO"</formula>
    </cfRule>
  </conditionalFormatting>
  <conditionalFormatting sqref="J20">
    <cfRule type="cellIs" dxfId="266" priority="19" stopIfTrue="1" operator="equal">
      <formula>"ALTO"</formula>
    </cfRule>
    <cfRule type="cellIs" dxfId="265" priority="20" stopIfTrue="1" operator="equal">
      <formula>"MEDIO"</formula>
    </cfRule>
    <cfRule type="cellIs" dxfId="264" priority="21" stopIfTrue="1" operator="equal">
      <formula>"BAJO"</formula>
    </cfRule>
  </conditionalFormatting>
  <conditionalFormatting sqref="J23">
    <cfRule type="cellIs" dxfId="263" priority="16" stopIfTrue="1" operator="equal">
      <formula>"ALTO"</formula>
    </cfRule>
    <cfRule type="cellIs" dxfId="262" priority="17" stopIfTrue="1" operator="equal">
      <formula>"MEDIO"</formula>
    </cfRule>
    <cfRule type="cellIs" dxfId="261" priority="18" stopIfTrue="1" operator="equal">
      <formula>"BAJO"</formula>
    </cfRule>
  </conditionalFormatting>
  <conditionalFormatting sqref="J30">
    <cfRule type="cellIs" dxfId="260" priority="13" stopIfTrue="1" operator="equal">
      <formula>"ALTO"</formula>
    </cfRule>
    <cfRule type="cellIs" dxfId="259" priority="14" stopIfTrue="1" operator="equal">
      <formula>"MEDIO"</formula>
    </cfRule>
    <cfRule type="cellIs" dxfId="258" priority="15" stopIfTrue="1" operator="equal">
      <formula>"BAJO"</formula>
    </cfRule>
  </conditionalFormatting>
  <conditionalFormatting sqref="J35">
    <cfRule type="cellIs" dxfId="257" priority="10" stopIfTrue="1" operator="equal">
      <formula>"ALTO"</formula>
    </cfRule>
    <cfRule type="cellIs" dxfId="256" priority="11" stopIfTrue="1" operator="equal">
      <formula>"MEDIO"</formula>
    </cfRule>
    <cfRule type="cellIs" dxfId="255" priority="12" stopIfTrue="1" operator="equal">
      <formula>"BAJO"</formula>
    </cfRule>
  </conditionalFormatting>
  <conditionalFormatting sqref="J42">
    <cfRule type="cellIs" dxfId="254" priority="7" stopIfTrue="1" operator="equal">
      <formula>"ALTO"</formula>
    </cfRule>
    <cfRule type="cellIs" dxfId="253" priority="8" stopIfTrue="1" operator="equal">
      <formula>"MEDIO"</formula>
    </cfRule>
    <cfRule type="cellIs" dxfId="252" priority="9" stopIfTrue="1" operator="equal">
      <formula>"BAJO"</formula>
    </cfRule>
  </conditionalFormatting>
  <conditionalFormatting sqref="J45">
    <cfRule type="cellIs" dxfId="251" priority="4" stopIfTrue="1" operator="equal">
      <formula>"ALTO"</formula>
    </cfRule>
    <cfRule type="cellIs" dxfId="250" priority="5" stopIfTrue="1" operator="equal">
      <formula>"MEDIO"</formula>
    </cfRule>
    <cfRule type="cellIs" dxfId="249" priority="6" stopIfTrue="1"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6"/>
  <sheetViews>
    <sheetView topLeftCell="F1" zoomScale="70" zoomScaleNormal="70" workbookViewId="0">
      <selection activeCell="O5" sqref="O5"/>
    </sheetView>
  </sheetViews>
  <sheetFormatPr baseColWidth="10" defaultColWidth="11.42578125" defaultRowHeight="14.25" x14ac:dyDescent="0.2"/>
  <cols>
    <col min="1" max="1" width="11.42578125" style="23"/>
    <col min="2" max="2" width="24.5703125" style="101" customWidth="1"/>
    <col min="3" max="3" width="60" style="23" customWidth="1"/>
    <col min="4" max="4" width="38.42578125" style="23" customWidth="1"/>
    <col min="5" max="5" width="36.42578125" style="23" customWidth="1"/>
    <col min="6" max="6" width="58.5703125" style="23" customWidth="1"/>
    <col min="7" max="8" width="18.85546875" style="101" customWidth="1"/>
    <col min="9" max="9" width="18.85546875" style="23" customWidth="1"/>
    <col min="10" max="10" width="18.5703125" style="23" customWidth="1"/>
    <col min="11" max="11" width="58.28515625" style="23" customWidth="1"/>
    <col min="12" max="12" width="11" style="23" customWidth="1"/>
    <col min="13" max="13" width="3.5703125" style="23" customWidth="1"/>
    <col min="14" max="14" width="59.7109375" style="23" customWidth="1"/>
    <col min="15" max="15" width="50" style="23" customWidth="1"/>
    <col min="16" max="16384" width="11.42578125" style="23"/>
  </cols>
  <sheetData>
    <row r="1" spans="1:74" ht="31.5" customHeight="1" thickBot="1" x14ac:dyDescent="0.25">
      <c r="B1" s="183" t="s">
        <v>10</v>
      </c>
      <c r="C1" s="184"/>
      <c r="D1" s="184"/>
      <c r="E1" s="184"/>
      <c r="F1" s="184"/>
      <c r="G1" s="184"/>
      <c r="H1" s="184"/>
      <c r="I1" s="184"/>
      <c r="J1" s="184"/>
      <c r="K1" s="212"/>
      <c r="L1" s="212"/>
      <c r="M1" s="110"/>
    </row>
    <row r="2" spans="1:74" ht="27" customHeight="1" thickTop="1" x14ac:dyDescent="0.2">
      <c r="B2" s="213" t="s">
        <v>220</v>
      </c>
      <c r="C2" s="214"/>
      <c r="D2" s="214"/>
      <c r="E2" s="214"/>
      <c r="F2" s="214"/>
      <c r="G2" s="214"/>
      <c r="H2" s="214"/>
      <c r="I2" s="214"/>
      <c r="J2" s="214"/>
      <c r="K2" s="212"/>
      <c r="L2" s="212"/>
      <c r="M2" s="110"/>
    </row>
    <row r="3" spans="1:74" ht="24" customHeight="1" x14ac:dyDescent="0.2">
      <c r="B3" s="215" t="s">
        <v>11</v>
      </c>
      <c r="C3" s="216"/>
      <c r="D3" s="197" t="s">
        <v>12</v>
      </c>
      <c r="E3" s="198"/>
      <c r="F3" s="198"/>
      <c r="G3" s="198"/>
      <c r="H3" s="198"/>
      <c r="I3" s="196"/>
      <c r="J3" s="41" t="s">
        <v>208</v>
      </c>
      <c r="K3" s="212"/>
      <c r="L3" s="212"/>
      <c r="M3" s="110"/>
    </row>
    <row r="4" spans="1:74" ht="26.25" customHeight="1" thickBot="1" x14ac:dyDescent="0.25">
      <c r="B4" s="217" t="s">
        <v>209</v>
      </c>
      <c r="C4" s="218"/>
      <c r="D4" s="201" t="s">
        <v>221</v>
      </c>
      <c r="E4" s="202"/>
      <c r="F4" s="202"/>
      <c r="G4" s="202"/>
      <c r="H4" s="202"/>
      <c r="I4" s="200"/>
      <c r="J4" s="42" t="s">
        <v>959</v>
      </c>
      <c r="K4" s="212"/>
      <c r="L4" s="212"/>
      <c r="M4" s="110"/>
    </row>
    <row r="5" spans="1:74" ht="72.75" customHeight="1" thickTop="1" x14ac:dyDescent="0.2">
      <c r="B5" s="206" t="s">
        <v>13</v>
      </c>
      <c r="C5" s="207"/>
      <c r="D5" s="208" t="s">
        <v>14</v>
      </c>
      <c r="E5" s="209"/>
      <c r="F5" s="43" t="s">
        <v>15</v>
      </c>
      <c r="G5" s="210" t="s">
        <v>248</v>
      </c>
      <c r="H5" s="210"/>
      <c r="I5" s="44" t="s">
        <v>16</v>
      </c>
      <c r="J5" s="211" t="s">
        <v>249</v>
      </c>
      <c r="K5" s="211"/>
      <c r="L5" s="211"/>
      <c r="M5" s="111"/>
      <c r="N5" s="50" t="s">
        <v>958</v>
      </c>
      <c r="O5" s="51">
        <v>44439</v>
      </c>
    </row>
    <row r="6" spans="1:74" ht="6" customHeight="1" x14ac:dyDescent="0.2">
      <c r="B6" s="43"/>
      <c r="C6" s="45"/>
      <c r="D6" s="46"/>
      <c r="E6" s="47"/>
      <c r="F6" s="43"/>
      <c r="G6" s="48"/>
      <c r="H6" s="48"/>
      <c r="I6" s="44"/>
      <c r="J6" s="49"/>
      <c r="K6" s="49"/>
      <c r="L6" s="49"/>
      <c r="M6" s="112"/>
    </row>
    <row r="7" spans="1:74" ht="84" customHeight="1" x14ac:dyDescent="0.2">
      <c r="B7" s="22" t="s">
        <v>6</v>
      </c>
      <c r="C7" s="22" t="s">
        <v>8</v>
      </c>
      <c r="D7" s="22" t="s">
        <v>9</v>
      </c>
      <c r="E7" s="22" t="s">
        <v>24</v>
      </c>
      <c r="F7" s="22" t="s">
        <v>5</v>
      </c>
      <c r="G7" s="22" t="s">
        <v>0</v>
      </c>
      <c r="H7" s="22" t="s">
        <v>1</v>
      </c>
      <c r="I7" s="22" t="s">
        <v>2</v>
      </c>
      <c r="J7" s="22" t="s">
        <v>3</v>
      </c>
      <c r="K7" s="22" t="s">
        <v>4</v>
      </c>
      <c r="L7" s="22" t="s">
        <v>222</v>
      </c>
      <c r="M7" s="22"/>
      <c r="N7" s="52" t="s">
        <v>466</v>
      </c>
      <c r="O7" s="53" t="s">
        <v>467</v>
      </c>
    </row>
    <row r="8" spans="1:74" ht="171" x14ac:dyDescent="0.2">
      <c r="A8" s="33">
        <v>1</v>
      </c>
      <c r="B8" s="34" t="s">
        <v>295</v>
      </c>
      <c r="C8" s="26" t="s">
        <v>180</v>
      </c>
      <c r="D8" s="26" t="s">
        <v>768</v>
      </c>
      <c r="E8" s="26" t="s">
        <v>19</v>
      </c>
      <c r="F8" s="26" t="s">
        <v>1260</v>
      </c>
      <c r="G8" s="34">
        <v>3</v>
      </c>
      <c r="H8" s="34">
        <v>5</v>
      </c>
      <c r="I8" s="34">
        <f t="shared" ref="I8:I35" si="0">G8*H8</f>
        <v>15</v>
      </c>
      <c r="J8" s="34" t="str">
        <f t="shared" ref="J8:J35" si="1">IF(I8&lt;12,"BAJO",IF(I8&gt;19,"ALTO","MEDIO"))</f>
        <v>MEDIO</v>
      </c>
      <c r="K8" s="26" t="s">
        <v>469</v>
      </c>
      <c r="L8" s="108">
        <f t="shared" ref="L8:L35" si="2">IF(J8="BAJO",0.1,IF(J8="MEDIO",3,5))</f>
        <v>3</v>
      </c>
      <c r="M8" s="108"/>
      <c r="N8" s="170" t="s">
        <v>1715</v>
      </c>
      <c r="O8" s="26" t="s">
        <v>1572</v>
      </c>
      <c r="BU8" s="23">
        <v>2</v>
      </c>
      <c r="BV8" s="23">
        <v>2</v>
      </c>
    </row>
    <row r="9" spans="1:74" ht="180.75" customHeight="1" x14ac:dyDescent="0.2">
      <c r="A9" s="33">
        <v>2</v>
      </c>
      <c r="B9" s="34" t="s">
        <v>295</v>
      </c>
      <c r="C9" s="26" t="s">
        <v>180</v>
      </c>
      <c r="D9" s="26" t="s">
        <v>1261</v>
      </c>
      <c r="E9" s="26" t="s">
        <v>19</v>
      </c>
      <c r="F9" s="26" t="s">
        <v>1262</v>
      </c>
      <c r="G9" s="34">
        <v>3</v>
      </c>
      <c r="H9" s="34">
        <v>5</v>
      </c>
      <c r="I9" s="34">
        <f t="shared" si="0"/>
        <v>15</v>
      </c>
      <c r="J9" s="34" t="str">
        <f t="shared" si="1"/>
        <v>MEDIO</v>
      </c>
      <c r="K9" s="26" t="s">
        <v>470</v>
      </c>
      <c r="L9" s="108">
        <f t="shared" si="2"/>
        <v>3</v>
      </c>
      <c r="M9" s="108"/>
      <c r="N9" s="170" t="s">
        <v>1715</v>
      </c>
      <c r="O9" s="169" t="s">
        <v>1572</v>
      </c>
      <c r="BU9" s="23">
        <v>2</v>
      </c>
      <c r="BV9" s="23">
        <v>2</v>
      </c>
    </row>
    <row r="10" spans="1:74" ht="99.75" x14ac:dyDescent="0.2">
      <c r="A10" s="33">
        <v>3</v>
      </c>
      <c r="B10" s="34" t="s">
        <v>295</v>
      </c>
      <c r="C10" s="26" t="s">
        <v>181</v>
      </c>
      <c r="D10" s="26" t="s">
        <v>1263</v>
      </c>
      <c r="E10" s="26" t="s">
        <v>19</v>
      </c>
      <c r="F10" s="26" t="s">
        <v>1264</v>
      </c>
      <c r="G10" s="34">
        <v>3</v>
      </c>
      <c r="H10" s="34">
        <v>5</v>
      </c>
      <c r="I10" s="34">
        <f t="shared" si="0"/>
        <v>15</v>
      </c>
      <c r="J10" s="34" t="str">
        <f t="shared" si="1"/>
        <v>MEDIO</v>
      </c>
      <c r="K10" s="26" t="s">
        <v>468</v>
      </c>
      <c r="L10" s="108">
        <f t="shared" si="2"/>
        <v>3</v>
      </c>
      <c r="M10" s="108"/>
      <c r="N10" s="170" t="s">
        <v>1715</v>
      </c>
      <c r="O10" s="169" t="s">
        <v>1572</v>
      </c>
    </row>
    <row r="11" spans="1:74" ht="174" customHeight="1" x14ac:dyDescent="0.2">
      <c r="A11" s="33">
        <v>4</v>
      </c>
      <c r="B11" s="34" t="s">
        <v>295</v>
      </c>
      <c r="C11" s="26" t="s">
        <v>1265</v>
      </c>
      <c r="D11" s="26" t="s">
        <v>1082</v>
      </c>
      <c r="E11" s="26" t="s">
        <v>19</v>
      </c>
      <c r="F11" s="26" t="s">
        <v>1266</v>
      </c>
      <c r="G11" s="34">
        <v>3</v>
      </c>
      <c r="H11" s="34">
        <v>4</v>
      </c>
      <c r="I11" s="34">
        <f t="shared" si="0"/>
        <v>12</v>
      </c>
      <c r="J11" s="34" t="str">
        <f t="shared" si="1"/>
        <v>MEDIO</v>
      </c>
      <c r="K11" s="26" t="s">
        <v>470</v>
      </c>
      <c r="L11" s="108">
        <f t="shared" si="2"/>
        <v>3</v>
      </c>
      <c r="M11" s="108"/>
      <c r="N11" s="170" t="s">
        <v>1715</v>
      </c>
      <c r="O11" s="169" t="s">
        <v>1572</v>
      </c>
    </row>
    <row r="12" spans="1:74" ht="162.75" customHeight="1" x14ac:dyDescent="0.2">
      <c r="A12" s="33">
        <v>5</v>
      </c>
      <c r="B12" s="34" t="s">
        <v>295</v>
      </c>
      <c r="C12" s="26" t="s">
        <v>764</v>
      </c>
      <c r="D12" s="26" t="s">
        <v>765</v>
      </c>
      <c r="E12" s="26" t="s">
        <v>19</v>
      </c>
      <c r="F12" s="26" t="s">
        <v>766</v>
      </c>
      <c r="G12" s="34">
        <v>3</v>
      </c>
      <c r="H12" s="34">
        <v>4</v>
      </c>
      <c r="I12" s="34">
        <f t="shared" si="0"/>
        <v>12</v>
      </c>
      <c r="J12" s="34" t="str">
        <f t="shared" si="1"/>
        <v>MEDIO</v>
      </c>
      <c r="K12" s="26" t="s">
        <v>469</v>
      </c>
      <c r="L12" s="108">
        <f t="shared" si="2"/>
        <v>3</v>
      </c>
      <c r="M12" s="108"/>
      <c r="N12" s="170" t="s">
        <v>1715</v>
      </c>
      <c r="O12" s="169" t="s">
        <v>1572</v>
      </c>
    </row>
    <row r="13" spans="1:74" ht="136.5" customHeight="1" x14ac:dyDescent="0.2">
      <c r="A13" s="33">
        <v>6</v>
      </c>
      <c r="B13" s="34" t="s">
        <v>295</v>
      </c>
      <c r="C13" s="26" t="s">
        <v>1267</v>
      </c>
      <c r="D13" s="26" t="s">
        <v>1139</v>
      </c>
      <c r="E13" s="26" t="s">
        <v>19</v>
      </c>
      <c r="F13" s="26" t="s">
        <v>766</v>
      </c>
      <c r="G13" s="34">
        <v>3</v>
      </c>
      <c r="H13" s="34">
        <v>4</v>
      </c>
      <c r="I13" s="34">
        <f t="shared" si="0"/>
        <v>12</v>
      </c>
      <c r="J13" s="34" t="str">
        <f t="shared" si="1"/>
        <v>MEDIO</v>
      </c>
      <c r="K13" s="26" t="s">
        <v>468</v>
      </c>
      <c r="L13" s="108">
        <f t="shared" si="2"/>
        <v>3</v>
      </c>
      <c r="M13" s="108"/>
      <c r="N13" s="170" t="s">
        <v>1715</v>
      </c>
      <c r="O13" s="169" t="s">
        <v>1572</v>
      </c>
    </row>
    <row r="14" spans="1:74" ht="114" x14ac:dyDescent="0.2">
      <c r="A14" s="33">
        <v>7</v>
      </c>
      <c r="B14" s="34" t="s">
        <v>295</v>
      </c>
      <c r="C14" s="26" t="s">
        <v>1268</v>
      </c>
      <c r="D14" s="26" t="s">
        <v>1269</v>
      </c>
      <c r="E14" s="26" t="s">
        <v>769</v>
      </c>
      <c r="F14" s="26" t="s">
        <v>1270</v>
      </c>
      <c r="G14" s="34">
        <v>3</v>
      </c>
      <c r="H14" s="34">
        <v>3</v>
      </c>
      <c r="I14" s="34">
        <f t="shared" si="0"/>
        <v>9</v>
      </c>
      <c r="J14" s="34" t="str">
        <f t="shared" si="1"/>
        <v>BAJO</v>
      </c>
      <c r="K14" s="31" t="str">
        <f t="shared" ref="K14:K35" si="3">IF(J14="BAJO","El nivel de riesgo es bajo y no se requieren controles adicionales","Favor establezca acá controles adicionales requeridos")</f>
        <v>El nivel de riesgo es bajo y no se requieren controles adicionales</v>
      </c>
      <c r="L14" s="108">
        <f t="shared" si="2"/>
        <v>0.1</v>
      </c>
      <c r="M14" s="108"/>
      <c r="N14" s="170" t="s">
        <v>1715</v>
      </c>
      <c r="O14" s="169" t="s">
        <v>1572</v>
      </c>
    </row>
    <row r="15" spans="1:74" ht="85.5" x14ac:dyDescent="0.2">
      <c r="A15" s="33">
        <v>8</v>
      </c>
      <c r="B15" s="34" t="s">
        <v>295</v>
      </c>
      <c r="C15" s="26" t="s">
        <v>767</v>
      </c>
      <c r="D15" s="26" t="s">
        <v>768</v>
      </c>
      <c r="E15" s="26" t="s">
        <v>769</v>
      </c>
      <c r="F15" s="26" t="s">
        <v>770</v>
      </c>
      <c r="G15" s="34">
        <v>3</v>
      </c>
      <c r="H15" s="34">
        <v>3</v>
      </c>
      <c r="I15" s="34">
        <f t="shared" si="0"/>
        <v>9</v>
      </c>
      <c r="J15" s="34" t="str">
        <f t="shared" si="1"/>
        <v>BAJO</v>
      </c>
      <c r="K15" s="31" t="str">
        <f t="shared" si="3"/>
        <v>El nivel de riesgo es bajo y no se requieren controles adicionales</v>
      </c>
      <c r="L15" s="108">
        <f t="shared" si="2"/>
        <v>0.1</v>
      </c>
      <c r="M15" s="108"/>
      <c r="N15" s="170" t="s">
        <v>1715</v>
      </c>
      <c r="O15" s="169" t="s">
        <v>1572</v>
      </c>
    </row>
    <row r="16" spans="1:74" ht="85.5" x14ac:dyDescent="0.2">
      <c r="A16" s="33">
        <v>9</v>
      </c>
      <c r="B16" s="34" t="s">
        <v>295</v>
      </c>
      <c r="C16" s="26" t="s">
        <v>1271</v>
      </c>
      <c r="D16" s="26" t="s">
        <v>1263</v>
      </c>
      <c r="E16" s="26" t="s">
        <v>769</v>
      </c>
      <c r="F16" s="26" t="s">
        <v>770</v>
      </c>
      <c r="G16" s="34">
        <v>3</v>
      </c>
      <c r="H16" s="34">
        <v>3</v>
      </c>
      <c r="I16" s="34">
        <f t="shared" si="0"/>
        <v>9</v>
      </c>
      <c r="J16" s="34" t="str">
        <f t="shared" si="1"/>
        <v>BAJO</v>
      </c>
      <c r="K16" s="31" t="str">
        <f t="shared" si="3"/>
        <v>El nivel de riesgo es bajo y no se requieren controles adicionales</v>
      </c>
      <c r="L16" s="108">
        <f t="shared" si="2"/>
        <v>0.1</v>
      </c>
      <c r="M16" s="108"/>
      <c r="N16" s="170" t="s">
        <v>1715</v>
      </c>
      <c r="O16" s="169" t="s">
        <v>1572</v>
      </c>
    </row>
    <row r="17" spans="1:15" ht="99.75" x14ac:dyDescent="0.2">
      <c r="A17" s="33">
        <v>10</v>
      </c>
      <c r="B17" s="34" t="s">
        <v>295</v>
      </c>
      <c r="C17" s="27" t="s">
        <v>1272</v>
      </c>
      <c r="D17" s="26" t="s">
        <v>1139</v>
      </c>
      <c r="E17" s="26" t="s">
        <v>19</v>
      </c>
      <c r="F17" s="26" t="s">
        <v>1273</v>
      </c>
      <c r="G17" s="34">
        <v>3</v>
      </c>
      <c r="H17" s="34">
        <v>3</v>
      </c>
      <c r="I17" s="34">
        <f t="shared" si="0"/>
        <v>9</v>
      </c>
      <c r="J17" s="34" t="str">
        <f t="shared" si="1"/>
        <v>BAJO</v>
      </c>
      <c r="K17" s="31" t="str">
        <f t="shared" si="3"/>
        <v>El nivel de riesgo es bajo y no se requieren controles adicionales</v>
      </c>
      <c r="L17" s="108">
        <f t="shared" si="2"/>
        <v>0.1</v>
      </c>
      <c r="M17" s="108"/>
      <c r="N17" s="170" t="s">
        <v>1715</v>
      </c>
      <c r="O17" s="169" t="s">
        <v>1572</v>
      </c>
    </row>
    <row r="18" spans="1:15" ht="156.75" x14ac:dyDescent="0.2">
      <c r="A18" s="33">
        <v>11</v>
      </c>
      <c r="B18" s="34" t="s">
        <v>295</v>
      </c>
      <c r="C18" s="27" t="s">
        <v>1274</v>
      </c>
      <c r="D18" s="26" t="s">
        <v>1275</v>
      </c>
      <c r="E18" s="26" t="s">
        <v>19</v>
      </c>
      <c r="F18" s="26" t="s">
        <v>1276</v>
      </c>
      <c r="G18" s="34">
        <v>3</v>
      </c>
      <c r="H18" s="34">
        <v>3</v>
      </c>
      <c r="I18" s="34">
        <f t="shared" si="0"/>
        <v>9</v>
      </c>
      <c r="J18" s="34" t="str">
        <f t="shared" si="1"/>
        <v>BAJO</v>
      </c>
      <c r="K18" s="31" t="str">
        <f t="shared" si="3"/>
        <v>El nivel de riesgo es bajo y no se requieren controles adicionales</v>
      </c>
      <c r="L18" s="108">
        <f t="shared" si="2"/>
        <v>0.1</v>
      </c>
      <c r="M18" s="108"/>
      <c r="N18" s="170" t="s">
        <v>1715</v>
      </c>
      <c r="O18" s="169" t="s">
        <v>1572</v>
      </c>
    </row>
    <row r="19" spans="1:15" ht="105" customHeight="1" x14ac:dyDescent="0.2">
      <c r="A19" s="33">
        <v>12</v>
      </c>
      <c r="B19" s="34" t="s">
        <v>295</v>
      </c>
      <c r="C19" s="27" t="s">
        <v>771</v>
      </c>
      <c r="D19" s="26" t="s">
        <v>772</v>
      </c>
      <c r="E19" s="26" t="s">
        <v>19</v>
      </c>
      <c r="F19" s="26" t="s">
        <v>773</v>
      </c>
      <c r="G19" s="34">
        <v>3</v>
      </c>
      <c r="H19" s="34">
        <v>3</v>
      </c>
      <c r="I19" s="34">
        <f t="shared" si="0"/>
        <v>9</v>
      </c>
      <c r="J19" s="34" t="str">
        <f t="shared" si="1"/>
        <v>BAJO</v>
      </c>
      <c r="K19" s="31" t="str">
        <f t="shared" si="3"/>
        <v>El nivel de riesgo es bajo y no se requieren controles adicionales</v>
      </c>
      <c r="L19" s="108">
        <f t="shared" si="2"/>
        <v>0.1</v>
      </c>
      <c r="M19" s="108"/>
      <c r="N19" s="170" t="s">
        <v>1715</v>
      </c>
      <c r="O19" s="169" t="s">
        <v>1572</v>
      </c>
    </row>
    <row r="20" spans="1:15" ht="68.25" customHeight="1" x14ac:dyDescent="0.2">
      <c r="A20" s="33">
        <v>13</v>
      </c>
      <c r="B20" s="34" t="s">
        <v>296</v>
      </c>
      <c r="C20" s="26" t="s">
        <v>1277</v>
      </c>
      <c r="D20" s="26" t="s">
        <v>1082</v>
      </c>
      <c r="E20" s="26" t="s">
        <v>23</v>
      </c>
      <c r="F20" s="27" t="s">
        <v>1278</v>
      </c>
      <c r="G20" s="34">
        <v>4</v>
      </c>
      <c r="H20" s="34">
        <v>4</v>
      </c>
      <c r="I20" s="34">
        <f t="shared" si="0"/>
        <v>16</v>
      </c>
      <c r="J20" s="34" t="str">
        <f t="shared" si="1"/>
        <v>MEDIO</v>
      </c>
      <c r="K20" s="26" t="s">
        <v>470</v>
      </c>
      <c r="L20" s="108">
        <f t="shared" si="2"/>
        <v>3</v>
      </c>
      <c r="M20" s="108"/>
      <c r="N20" s="170" t="s">
        <v>1715</v>
      </c>
      <c r="O20" s="169" t="s">
        <v>1572</v>
      </c>
    </row>
    <row r="21" spans="1:15" ht="68.25" customHeight="1" x14ac:dyDescent="0.2">
      <c r="A21" s="33">
        <v>14</v>
      </c>
      <c r="B21" s="34" t="s">
        <v>296</v>
      </c>
      <c r="C21" s="26" t="s">
        <v>774</v>
      </c>
      <c r="D21" s="26" t="s">
        <v>775</v>
      </c>
      <c r="E21" s="26" t="s">
        <v>23</v>
      </c>
      <c r="F21" s="27" t="s">
        <v>1256</v>
      </c>
      <c r="G21" s="34">
        <v>4</v>
      </c>
      <c r="H21" s="34">
        <v>4</v>
      </c>
      <c r="I21" s="34">
        <f t="shared" si="0"/>
        <v>16</v>
      </c>
      <c r="J21" s="34" t="str">
        <f t="shared" si="1"/>
        <v>MEDIO</v>
      </c>
      <c r="K21" s="25" t="s">
        <v>211</v>
      </c>
      <c r="L21" s="108">
        <f t="shared" si="2"/>
        <v>3</v>
      </c>
      <c r="M21" s="108"/>
      <c r="N21" s="170" t="s">
        <v>1715</v>
      </c>
      <c r="O21" s="169" t="s">
        <v>1572</v>
      </c>
    </row>
    <row r="22" spans="1:15" ht="107.25" customHeight="1" x14ac:dyDescent="0.2">
      <c r="A22" s="33">
        <v>15</v>
      </c>
      <c r="B22" s="34" t="s">
        <v>296</v>
      </c>
      <c r="C22" s="26" t="s">
        <v>1279</v>
      </c>
      <c r="D22" s="26" t="s">
        <v>1280</v>
      </c>
      <c r="E22" s="26" t="s">
        <v>23</v>
      </c>
      <c r="F22" s="27" t="s">
        <v>1257</v>
      </c>
      <c r="G22" s="34">
        <v>4</v>
      </c>
      <c r="H22" s="34">
        <v>4</v>
      </c>
      <c r="I22" s="34">
        <f t="shared" si="0"/>
        <v>16</v>
      </c>
      <c r="J22" s="34" t="str">
        <f t="shared" si="1"/>
        <v>MEDIO</v>
      </c>
      <c r="K22" s="26" t="s">
        <v>468</v>
      </c>
      <c r="L22" s="108">
        <f t="shared" si="2"/>
        <v>3</v>
      </c>
      <c r="M22" s="108"/>
      <c r="N22" s="170" t="s">
        <v>1715</v>
      </c>
      <c r="O22" s="169" t="s">
        <v>1572</v>
      </c>
    </row>
    <row r="23" spans="1:15" ht="171" x14ac:dyDescent="0.2">
      <c r="A23" s="33">
        <v>16</v>
      </c>
      <c r="B23" s="34" t="s">
        <v>296</v>
      </c>
      <c r="C23" s="26" t="s">
        <v>1281</v>
      </c>
      <c r="D23" s="26" t="s">
        <v>1282</v>
      </c>
      <c r="E23" s="26" t="s">
        <v>23</v>
      </c>
      <c r="F23" s="26" t="s">
        <v>1283</v>
      </c>
      <c r="G23" s="34">
        <v>4</v>
      </c>
      <c r="H23" s="34">
        <v>3</v>
      </c>
      <c r="I23" s="34">
        <f t="shared" si="0"/>
        <v>12</v>
      </c>
      <c r="J23" s="34" t="str">
        <f t="shared" si="1"/>
        <v>MEDIO</v>
      </c>
      <c r="K23" s="26" t="s">
        <v>470</v>
      </c>
      <c r="L23" s="108">
        <f t="shared" si="2"/>
        <v>3</v>
      </c>
      <c r="M23" s="108"/>
      <c r="N23" s="170" t="s">
        <v>1715</v>
      </c>
      <c r="O23" s="169" t="s">
        <v>1572</v>
      </c>
    </row>
    <row r="24" spans="1:15" ht="200.25" customHeight="1" x14ac:dyDescent="0.2">
      <c r="A24" s="33">
        <v>17</v>
      </c>
      <c r="B24" s="34" t="s">
        <v>296</v>
      </c>
      <c r="C24" s="26" t="s">
        <v>776</v>
      </c>
      <c r="D24" s="26" t="s">
        <v>777</v>
      </c>
      <c r="E24" s="26" t="s">
        <v>778</v>
      </c>
      <c r="F24" s="26" t="s">
        <v>1284</v>
      </c>
      <c r="G24" s="34">
        <v>4</v>
      </c>
      <c r="H24" s="34">
        <v>3</v>
      </c>
      <c r="I24" s="34">
        <f t="shared" si="0"/>
        <v>12</v>
      </c>
      <c r="J24" s="34" t="str">
        <f t="shared" si="1"/>
        <v>MEDIO</v>
      </c>
      <c r="K24" s="26" t="s">
        <v>469</v>
      </c>
      <c r="L24" s="108">
        <f t="shared" si="2"/>
        <v>3</v>
      </c>
      <c r="M24" s="108"/>
      <c r="N24" s="170" t="s">
        <v>1715</v>
      </c>
      <c r="O24" s="169" t="s">
        <v>1572</v>
      </c>
    </row>
    <row r="25" spans="1:15" ht="179.25" customHeight="1" x14ac:dyDescent="0.2">
      <c r="A25" s="33">
        <v>18</v>
      </c>
      <c r="B25" s="34" t="s">
        <v>296</v>
      </c>
      <c r="C25" s="26" t="s">
        <v>1285</v>
      </c>
      <c r="D25" s="26" t="s">
        <v>1286</v>
      </c>
      <c r="E25" s="26" t="s">
        <v>965</v>
      </c>
      <c r="F25" s="26" t="s">
        <v>1287</v>
      </c>
      <c r="G25" s="34">
        <v>4</v>
      </c>
      <c r="H25" s="34">
        <v>3</v>
      </c>
      <c r="I25" s="34">
        <f t="shared" si="0"/>
        <v>12</v>
      </c>
      <c r="J25" s="34" t="str">
        <f t="shared" si="1"/>
        <v>MEDIO</v>
      </c>
      <c r="K25" s="26" t="s">
        <v>468</v>
      </c>
      <c r="L25" s="108">
        <f t="shared" si="2"/>
        <v>3</v>
      </c>
      <c r="M25" s="108"/>
      <c r="N25" s="170" t="s">
        <v>1715</v>
      </c>
      <c r="O25" s="169" t="s">
        <v>1572</v>
      </c>
    </row>
    <row r="26" spans="1:15" ht="171" x14ac:dyDescent="0.2">
      <c r="A26" s="33">
        <v>19</v>
      </c>
      <c r="B26" s="34" t="s">
        <v>296</v>
      </c>
      <c r="C26" s="26" t="s">
        <v>1288</v>
      </c>
      <c r="D26" s="26" t="s">
        <v>1289</v>
      </c>
      <c r="E26" s="26" t="s">
        <v>23</v>
      </c>
      <c r="F26" s="26" t="s">
        <v>1290</v>
      </c>
      <c r="G26" s="34">
        <v>2</v>
      </c>
      <c r="H26" s="34">
        <v>3</v>
      </c>
      <c r="I26" s="34">
        <f t="shared" si="0"/>
        <v>6</v>
      </c>
      <c r="J26" s="34" t="str">
        <f t="shared" si="1"/>
        <v>BAJO</v>
      </c>
      <c r="K26" s="31" t="str">
        <f t="shared" si="3"/>
        <v>El nivel de riesgo es bajo y no se requieren controles adicionales</v>
      </c>
      <c r="L26" s="108">
        <f t="shared" si="2"/>
        <v>0.1</v>
      </c>
      <c r="M26" s="108"/>
      <c r="N26" s="170" t="s">
        <v>1715</v>
      </c>
      <c r="O26" s="169" t="s">
        <v>1572</v>
      </c>
    </row>
    <row r="27" spans="1:15" ht="85.5" x14ac:dyDescent="0.2">
      <c r="A27" s="33">
        <v>20</v>
      </c>
      <c r="B27" s="34" t="s">
        <v>296</v>
      </c>
      <c r="C27" s="26" t="s">
        <v>1291</v>
      </c>
      <c r="D27" s="26" t="s">
        <v>775</v>
      </c>
      <c r="E27" s="26" t="s">
        <v>23</v>
      </c>
      <c r="F27" s="26" t="s">
        <v>779</v>
      </c>
      <c r="G27" s="34">
        <v>2</v>
      </c>
      <c r="H27" s="34">
        <v>3</v>
      </c>
      <c r="I27" s="34">
        <f t="shared" si="0"/>
        <v>6</v>
      </c>
      <c r="J27" s="34" t="str">
        <f t="shared" si="1"/>
        <v>BAJO</v>
      </c>
      <c r="K27" s="31" t="str">
        <f t="shared" si="3"/>
        <v>El nivel de riesgo es bajo y no se requieren controles adicionales</v>
      </c>
      <c r="L27" s="108">
        <f t="shared" si="2"/>
        <v>0.1</v>
      </c>
      <c r="M27" s="108"/>
      <c r="N27" s="170" t="s">
        <v>1715</v>
      </c>
      <c r="O27" s="169" t="s">
        <v>1572</v>
      </c>
    </row>
    <row r="28" spans="1:15" ht="85.5" x14ac:dyDescent="0.2">
      <c r="A28" s="33">
        <v>21</v>
      </c>
      <c r="B28" s="34" t="s">
        <v>296</v>
      </c>
      <c r="C28" s="26" t="s">
        <v>1292</v>
      </c>
      <c r="D28" s="26" t="s">
        <v>780</v>
      </c>
      <c r="E28" s="26" t="s">
        <v>23</v>
      </c>
      <c r="F28" s="26" t="s">
        <v>779</v>
      </c>
      <c r="G28" s="34">
        <v>2</v>
      </c>
      <c r="H28" s="34">
        <v>3</v>
      </c>
      <c r="I28" s="34">
        <f t="shared" si="0"/>
        <v>6</v>
      </c>
      <c r="J28" s="34" t="str">
        <f t="shared" si="1"/>
        <v>BAJO</v>
      </c>
      <c r="K28" s="31" t="str">
        <f t="shared" si="3"/>
        <v>El nivel de riesgo es bajo y no se requieren controles adicionales</v>
      </c>
      <c r="L28" s="108">
        <f t="shared" si="2"/>
        <v>0.1</v>
      </c>
      <c r="M28" s="108"/>
      <c r="N28" s="170" t="s">
        <v>1715</v>
      </c>
      <c r="O28" s="169" t="s">
        <v>1572</v>
      </c>
    </row>
    <row r="29" spans="1:15" ht="142.5" x14ac:dyDescent="0.2">
      <c r="A29" s="33">
        <v>22</v>
      </c>
      <c r="B29" s="34" t="s">
        <v>43</v>
      </c>
      <c r="C29" s="27" t="s">
        <v>1293</v>
      </c>
      <c r="D29" s="26" t="s">
        <v>1294</v>
      </c>
      <c r="E29" s="26" t="s">
        <v>19</v>
      </c>
      <c r="F29" s="26" t="s">
        <v>1295</v>
      </c>
      <c r="G29" s="34">
        <v>3</v>
      </c>
      <c r="H29" s="34">
        <v>3</v>
      </c>
      <c r="I29" s="34">
        <f t="shared" si="0"/>
        <v>9</v>
      </c>
      <c r="J29" s="34" t="str">
        <f t="shared" si="1"/>
        <v>BAJO</v>
      </c>
      <c r="K29" s="31" t="str">
        <f t="shared" si="3"/>
        <v>El nivel de riesgo es bajo y no se requieren controles adicionales</v>
      </c>
      <c r="L29" s="108">
        <f t="shared" si="2"/>
        <v>0.1</v>
      </c>
      <c r="M29" s="108"/>
      <c r="N29" s="170" t="s">
        <v>1715</v>
      </c>
      <c r="O29" s="169" t="s">
        <v>1572</v>
      </c>
    </row>
    <row r="30" spans="1:15" ht="88.5" customHeight="1" x14ac:dyDescent="0.2">
      <c r="A30" s="33">
        <v>23</v>
      </c>
      <c r="B30" s="34" t="s">
        <v>43</v>
      </c>
      <c r="C30" s="27" t="s">
        <v>1296</v>
      </c>
      <c r="D30" s="26" t="s">
        <v>1139</v>
      </c>
      <c r="E30" s="26" t="s">
        <v>19</v>
      </c>
      <c r="F30" s="26" t="s">
        <v>1297</v>
      </c>
      <c r="G30" s="34">
        <v>3</v>
      </c>
      <c r="H30" s="34">
        <v>3</v>
      </c>
      <c r="I30" s="34">
        <f>G30*H30</f>
        <v>9</v>
      </c>
      <c r="J30" s="34" t="str">
        <f>IF(I30&lt;12,"BAJO",IF(I30&gt;19,"ALTO","MEDIO"))</f>
        <v>BAJO</v>
      </c>
      <c r="K30" s="31" t="str">
        <f t="shared" si="3"/>
        <v>El nivel de riesgo es bajo y no se requieren controles adicionales</v>
      </c>
      <c r="L30" s="108">
        <f>IF(J30="BAJO",0.1,IF(J30="MEDIO",3,5))</f>
        <v>0.1</v>
      </c>
      <c r="M30" s="108"/>
      <c r="N30" s="170" t="s">
        <v>1715</v>
      </c>
      <c r="O30" s="169" t="s">
        <v>1572</v>
      </c>
    </row>
    <row r="31" spans="1:15" ht="207" customHeight="1" x14ac:dyDescent="0.2">
      <c r="A31" s="33">
        <v>24</v>
      </c>
      <c r="B31" s="34" t="s">
        <v>43</v>
      </c>
      <c r="C31" s="27" t="s">
        <v>781</v>
      </c>
      <c r="D31" s="26" t="s">
        <v>1298</v>
      </c>
      <c r="E31" s="26" t="s">
        <v>19</v>
      </c>
      <c r="F31" s="27" t="s">
        <v>1258</v>
      </c>
      <c r="G31" s="34">
        <v>4</v>
      </c>
      <c r="H31" s="34">
        <v>4</v>
      </c>
      <c r="I31" s="34">
        <f t="shared" si="0"/>
        <v>16</v>
      </c>
      <c r="J31" s="34" t="str">
        <f t="shared" si="1"/>
        <v>MEDIO</v>
      </c>
      <c r="K31" s="26" t="s">
        <v>470</v>
      </c>
      <c r="L31" s="108">
        <f t="shared" si="2"/>
        <v>3</v>
      </c>
      <c r="M31" s="108"/>
      <c r="N31" s="170" t="s">
        <v>1715</v>
      </c>
      <c r="O31" s="169" t="s">
        <v>1572</v>
      </c>
    </row>
    <row r="32" spans="1:15" ht="171" x14ac:dyDescent="0.2">
      <c r="A32" s="33">
        <v>25</v>
      </c>
      <c r="B32" s="34" t="s">
        <v>43</v>
      </c>
      <c r="C32" s="27" t="s">
        <v>781</v>
      </c>
      <c r="D32" s="26" t="s">
        <v>537</v>
      </c>
      <c r="E32" s="26" t="s">
        <v>19</v>
      </c>
      <c r="F32" s="27" t="s">
        <v>1259</v>
      </c>
      <c r="G32" s="34">
        <v>4</v>
      </c>
      <c r="H32" s="34">
        <v>4</v>
      </c>
      <c r="I32" s="34">
        <f t="shared" si="0"/>
        <v>16</v>
      </c>
      <c r="J32" s="34" t="str">
        <f t="shared" si="1"/>
        <v>MEDIO</v>
      </c>
      <c r="K32" s="26" t="s">
        <v>469</v>
      </c>
      <c r="L32" s="108">
        <f t="shared" si="2"/>
        <v>3</v>
      </c>
      <c r="M32" s="108"/>
      <c r="N32" s="170" t="s">
        <v>1715</v>
      </c>
      <c r="O32" s="169" t="s">
        <v>1572</v>
      </c>
    </row>
    <row r="33" spans="1:15" ht="114" x14ac:dyDescent="0.2">
      <c r="A33" s="33">
        <v>26</v>
      </c>
      <c r="B33" s="34" t="s">
        <v>43</v>
      </c>
      <c r="C33" s="27" t="s">
        <v>1299</v>
      </c>
      <c r="D33" s="26" t="s">
        <v>1300</v>
      </c>
      <c r="E33" s="26" t="s">
        <v>19</v>
      </c>
      <c r="F33" s="27" t="s">
        <v>1259</v>
      </c>
      <c r="G33" s="34">
        <v>4</v>
      </c>
      <c r="H33" s="34">
        <v>4</v>
      </c>
      <c r="I33" s="34">
        <f t="shared" si="0"/>
        <v>16</v>
      </c>
      <c r="J33" s="34" t="str">
        <f t="shared" si="1"/>
        <v>MEDIO</v>
      </c>
      <c r="K33" s="26" t="s">
        <v>468</v>
      </c>
      <c r="L33" s="108">
        <f t="shared" si="2"/>
        <v>3</v>
      </c>
      <c r="M33" s="108"/>
      <c r="N33" s="170" t="s">
        <v>1715</v>
      </c>
      <c r="O33" s="169" t="s">
        <v>1572</v>
      </c>
    </row>
    <row r="34" spans="1:15" ht="85.5" x14ac:dyDescent="0.2">
      <c r="A34" s="33">
        <v>27</v>
      </c>
      <c r="B34" s="34" t="s">
        <v>43</v>
      </c>
      <c r="C34" s="26" t="s">
        <v>1301</v>
      </c>
      <c r="D34" s="26" t="s">
        <v>1298</v>
      </c>
      <c r="E34" s="26" t="s">
        <v>19</v>
      </c>
      <c r="F34" s="27" t="s">
        <v>1302</v>
      </c>
      <c r="G34" s="34">
        <v>3</v>
      </c>
      <c r="H34" s="34">
        <v>2</v>
      </c>
      <c r="I34" s="34">
        <f t="shared" si="0"/>
        <v>6</v>
      </c>
      <c r="J34" s="34" t="str">
        <f t="shared" si="1"/>
        <v>BAJO</v>
      </c>
      <c r="K34" s="31" t="str">
        <f t="shared" si="3"/>
        <v>El nivel de riesgo es bajo y no se requieren controles adicionales</v>
      </c>
      <c r="L34" s="108">
        <f t="shared" si="2"/>
        <v>0.1</v>
      </c>
      <c r="M34" s="108"/>
      <c r="N34" s="170" t="s">
        <v>1715</v>
      </c>
      <c r="O34" s="169" t="s">
        <v>1572</v>
      </c>
    </row>
    <row r="35" spans="1:15" ht="85.5" x14ac:dyDescent="0.2">
      <c r="A35" s="33">
        <v>28</v>
      </c>
      <c r="B35" s="34" t="s">
        <v>43</v>
      </c>
      <c r="C35" s="26" t="s">
        <v>1303</v>
      </c>
      <c r="D35" s="26" t="s">
        <v>1304</v>
      </c>
      <c r="E35" s="26" t="s">
        <v>19</v>
      </c>
      <c r="F35" s="27" t="s">
        <v>1302</v>
      </c>
      <c r="G35" s="34">
        <v>3</v>
      </c>
      <c r="H35" s="34">
        <v>2</v>
      </c>
      <c r="I35" s="34">
        <f t="shared" si="0"/>
        <v>6</v>
      </c>
      <c r="J35" s="34" t="str">
        <f t="shared" si="1"/>
        <v>BAJO</v>
      </c>
      <c r="K35" s="31" t="str">
        <f t="shared" si="3"/>
        <v>El nivel de riesgo es bajo y no se requieren controles adicionales</v>
      </c>
      <c r="L35" s="108">
        <f t="shared" si="2"/>
        <v>0.1</v>
      </c>
      <c r="M35" s="108"/>
      <c r="N35" s="170" t="s">
        <v>1715</v>
      </c>
      <c r="O35" s="169" t="s">
        <v>1572</v>
      </c>
    </row>
    <row r="36" spans="1:15" x14ac:dyDescent="0.2">
      <c r="A36" s="33"/>
      <c r="L36" s="23">
        <f>SUM(L8:L35)</f>
        <v>46.300000000000018</v>
      </c>
      <c r="N36" s="23">
        <f>+COUNT(L8:L35)</f>
        <v>28</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33:J35 J14 J23 J31 J16:J18 J25:J26 J29 J8:J11 J20">
    <cfRule type="cellIs" dxfId="248" priority="46" stopIfTrue="1" operator="equal">
      <formula>"ALTO"</formula>
    </cfRule>
    <cfRule type="cellIs" dxfId="247" priority="47" stopIfTrue="1" operator="equal">
      <formula>"MEDIO"</formula>
    </cfRule>
    <cfRule type="cellIs" dxfId="246" priority="48" stopIfTrue="1" operator="equal">
      <formula>"BAJO"</formula>
    </cfRule>
  </conditionalFormatting>
  <conditionalFormatting sqref="J13">
    <cfRule type="cellIs" dxfId="245" priority="31" stopIfTrue="1" operator="equal">
      <formula>"ALTO"</formula>
    </cfRule>
    <cfRule type="cellIs" dxfId="244" priority="32" stopIfTrue="1" operator="equal">
      <formula>"MEDIO"</formula>
    </cfRule>
    <cfRule type="cellIs" dxfId="243" priority="33" stopIfTrue="1" operator="equal">
      <formula>"BAJO"</formula>
    </cfRule>
  </conditionalFormatting>
  <conditionalFormatting sqref="J22">
    <cfRule type="cellIs" dxfId="242" priority="28" stopIfTrue="1" operator="equal">
      <formula>"ALTO"</formula>
    </cfRule>
    <cfRule type="cellIs" dxfId="241" priority="29" stopIfTrue="1" operator="equal">
      <formula>"MEDIO"</formula>
    </cfRule>
    <cfRule type="cellIs" dxfId="240" priority="30" stopIfTrue="1" operator="equal">
      <formula>"BAJO"</formula>
    </cfRule>
  </conditionalFormatting>
  <conditionalFormatting sqref="J30">
    <cfRule type="cellIs" dxfId="239" priority="25" stopIfTrue="1" operator="equal">
      <formula>"ALTO"</formula>
    </cfRule>
    <cfRule type="cellIs" dxfId="238" priority="26" stopIfTrue="1" operator="equal">
      <formula>"MEDIO"</formula>
    </cfRule>
    <cfRule type="cellIs" dxfId="237" priority="27" stopIfTrue="1" operator="equal">
      <formula>"BAJO"</formula>
    </cfRule>
  </conditionalFormatting>
  <conditionalFormatting sqref="J12">
    <cfRule type="cellIs" dxfId="236" priority="22" stopIfTrue="1" operator="equal">
      <formula>"ALTO"</formula>
    </cfRule>
    <cfRule type="cellIs" dxfId="235" priority="23" stopIfTrue="1" operator="equal">
      <formula>"MEDIO"</formula>
    </cfRule>
    <cfRule type="cellIs" dxfId="234" priority="24" stopIfTrue="1" operator="equal">
      <formula>"BAJO"</formula>
    </cfRule>
  </conditionalFormatting>
  <conditionalFormatting sqref="J15">
    <cfRule type="cellIs" dxfId="233" priority="19" stopIfTrue="1" operator="equal">
      <formula>"ALTO"</formula>
    </cfRule>
    <cfRule type="cellIs" dxfId="232" priority="20" stopIfTrue="1" operator="equal">
      <formula>"MEDIO"</formula>
    </cfRule>
    <cfRule type="cellIs" dxfId="231" priority="21" stopIfTrue="1" operator="equal">
      <formula>"BAJO"</formula>
    </cfRule>
  </conditionalFormatting>
  <conditionalFormatting sqref="J19">
    <cfRule type="cellIs" dxfId="230" priority="16" stopIfTrue="1" operator="equal">
      <formula>"ALTO"</formula>
    </cfRule>
    <cfRule type="cellIs" dxfId="229" priority="17" stopIfTrue="1" operator="equal">
      <formula>"MEDIO"</formula>
    </cfRule>
    <cfRule type="cellIs" dxfId="228" priority="18" stopIfTrue="1" operator="equal">
      <formula>"BAJO"</formula>
    </cfRule>
  </conditionalFormatting>
  <conditionalFormatting sqref="J21">
    <cfRule type="cellIs" dxfId="227" priority="13" stopIfTrue="1" operator="equal">
      <formula>"ALTO"</formula>
    </cfRule>
    <cfRule type="cellIs" dxfId="226" priority="14" stopIfTrue="1" operator="equal">
      <formula>"MEDIO"</formula>
    </cfRule>
    <cfRule type="cellIs" dxfId="225" priority="15" stopIfTrue="1" operator="equal">
      <formula>"BAJO"</formula>
    </cfRule>
  </conditionalFormatting>
  <conditionalFormatting sqref="J24">
    <cfRule type="cellIs" dxfId="224" priority="10" stopIfTrue="1" operator="equal">
      <formula>"ALTO"</formula>
    </cfRule>
    <cfRule type="cellIs" dxfId="223" priority="11" stopIfTrue="1" operator="equal">
      <formula>"MEDIO"</formula>
    </cfRule>
    <cfRule type="cellIs" dxfId="222" priority="12" stopIfTrue="1" operator="equal">
      <formula>"BAJO"</formula>
    </cfRule>
  </conditionalFormatting>
  <conditionalFormatting sqref="J27">
    <cfRule type="cellIs" dxfId="221" priority="7" stopIfTrue="1" operator="equal">
      <formula>"ALTO"</formula>
    </cfRule>
    <cfRule type="cellIs" dxfId="220" priority="8" stopIfTrue="1" operator="equal">
      <formula>"MEDIO"</formula>
    </cfRule>
    <cfRule type="cellIs" dxfId="219" priority="9" stopIfTrue="1" operator="equal">
      <formula>"BAJO"</formula>
    </cfRule>
  </conditionalFormatting>
  <conditionalFormatting sqref="J28">
    <cfRule type="cellIs" dxfId="218" priority="4" stopIfTrue="1" operator="equal">
      <formula>"ALTO"</formula>
    </cfRule>
    <cfRule type="cellIs" dxfId="217" priority="5" stopIfTrue="1" operator="equal">
      <formula>"MEDIO"</formula>
    </cfRule>
    <cfRule type="cellIs" dxfId="216" priority="6" stopIfTrue="1" operator="equal">
      <formula>"BAJO"</formula>
    </cfRule>
  </conditionalFormatting>
  <conditionalFormatting sqref="J32">
    <cfRule type="cellIs" dxfId="215" priority="1" stopIfTrue="1" operator="equal">
      <formula>"ALTO"</formula>
    </cfRule>
    <cfRule type="cellIs" dxfId="214" priority="2" stopIfTrue="1" operator="equal">
      <formula>"MEDIO"</formula>
    </cfRule>
    <cfRule type="cellIs" dxfId="213" priority="3" stopIfTrue="1"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6"/>
  <sheetViews>
    <sheetView topLeftCell="G1" zoomScale="75" zoomScaleNormal="75" workbookViewId="0">
      <selection activeCell="G5" sqref="G5:H5"/>
    </sheetView>
  </sheetViews>
  <sheetFormatPr baseColWidth="10" defaultColWidth="37.28515625" defaultRowHeight="14.25" x14ac:dyDescent="0.2"/>
  <cols>
    <col min="1" max="1" width="15" style="37" customWidth="1"/>
    <col min="2" max="2" width="37.28515625" style="37"/>
    <col min="3" max="3" width="49.140625" style="37" customWidth="1"/>
    <col min="4" max="4" width="37.28515625" style="37"/>
    <col min="5" max="5" width="42" style="37" customWidth="1"/>
    <col min="6" max="6" width="71.7109375" style="37" customWidth="1"/>
    <col min="7" max="7" width="20" style="37" customWidth="1"/>
    <col min="8" max="8" width="16.85546875" style="37" customWidth="1"/>
    <col min="9" max="9" width="17.140625" style="37" customWidth="1"/>
    <col min="10" max="10" width="34" style="37" customWidth="1"/>
    <col min="11" max="11" width="62.140625" style="37" customWidth="1"/>
    <col min="12" max="12" width="10.5703125" style="37" customWidth="1"/>
    <col min="13" max="13" width="4.140625" style="37" customWidth="1"/>
    <col min="14" max="14" width="68.7109375" style="37" customWidth="1"/>
    <col min="15" max="15" width="69.5703125" style="37" customWidth="1"/>
    <col min="16" max="16384" width="37.28515625" style="37"/>
  </cols>
  <sheetData>
    <row r="1" spans="1:73" ht="15.75" thickBot="1" x14ac:dyDescent="0.25">
      <c r="B1" s="225" t="s">
        <v>10</v>
      </c>
      <c r="C1" s="226"/>
      <c r="D1" s="226"/>
      <c r="E1" s="226"/>
      <c r="F1" s="226"/>
      <c r="G1" s="226"/>
      <c r="H1" s="226"/>
      <c r="I1" s="226"/>
      <c r="J1" s="226"/>
      <c r="K1" s="212"/>
      <c r="L1" s="212"/>
    </row>
    <row r="2" spans="1:73" ht="15.75" customHeight="1" thickTop="1" x14ac:dyDescent="0.2">
      <c r="B2" s="213" t="s">
        <v>220</v>
      </c>
      <c r="C2" s="214"/>
      <c r="D2" s="214"/>
      <c r="E2" s="214"/>
      <c r="F2" s="214"/>
      <c r="G2" s="214"/>
      <c r="H2" s="214"/>
      <c r="I2" s="214"/>
      <c r="J2" s="214"/>
      <c r="K2" s="212"/>
      <c r="L2" s="212"/>
    </row>
    <row r="3" spans="1:73" ht="15" x14ac:dyDescent="0.2">
      <c r="B3" s="227" t="s">
        <v>11</v>
      </c>
      <c r="C3" s="228"/>
      <c r="D3" s="229" t="s">
        <v>12</v>
      </c>
      <c r="E3" s="230"/>
      <c r="F3" s="230"/>
      <c r="G3" s="230"/>
      <c r="H3" s="230"/>
      <c r="I3" s="231"/>
      <c r="J3" s="89" t="s">
        <v>208</v>
      </c>
      <c r="K3" s="212"/>
      <c r="L3" s="212"/>
    </row>
    <row r="4" spans="1:73" ht="15" thickBot="1" x14ac:dyDescent="0.25">
      <c r="B4" s="232" t="s">
        <v>209</v>
      </c>
      <c r="C4" s="233"/>
      <c r="D4" s="234" t="s">
        <v>221</v>
      </c>
      <c r="E4" s="235"/>
      <c r="F4" s="235"/>
      <c r="G4" s="235"/>
      <c r="H4" s="235"/>
      <c r="I4" s="236"/>
      <c r="J4" s="90" t="s">
        <v>959</v>
      </c>
      <c r="K4" s="212"/>
      <c r="L4" s="212"/>
    </row>
    <row r="5" spans="1:73" ht="90" customHeight="1" thickTop="1" x14ac:dyDescent="0.2">
      <c r="B5" s="219" t="s">
        <v>13</v>
      </c>
      <c r="C5" s="220"/>
      <c r="D5" s="221" t="s">
        <v>14</v>
      </c>
      <c r="E5" s="222"/>
      <c r="F5" s="91" t="s">
        <v>15</v>
      </c>
      <c r="G5" s="223" t="s">
        <v>223</v>
      </c>
      <c r="H5" s="223"/>
      <c r="I5" s="93" t="s">
        <v>16</v>
      </c>
      <c r="J5" s="224" t="s">
        <v>224</v>
      </c>
      <c r="K5" s="224"/>
      <c r="L5" s="224"/>
      <c r="N5" s="50" t="s">
        <v>958</v>
      </c>
      <c r="O5" s="51">
        <v>44439</v>
      </c>
    </row>
    <row r="6" spans="1:73" ht="3.75" customHeight="1" x14ac:dyDescent="0.2">
      <c r="B6" s="91"/>
      <c r="C6" s="94"/>
      <c r="D6" s="95"/>
      <c r="E6" s="96"/>
      <c r="F6" s="91"/>
      <c r="G6" s="28"/>
      <c r="H6" s="28"/>
      <c r="I6" s="93"/>
      <c r="J6" s="97"/>
      <c r="K6" s="97"/>
      <c r="L6" s="97"/>
      <c r="N6" s="23"/>
      <c r="O6" s="23"/>
    </row>
    <row r="7" spans="1:73" ht="60" x14ac:dyDescent="0.2">
      <c r="B7" s="98" t="s">
        <v>6</v>
      </c>
      <c r="C7" s="98" t="s">
        <v>8</v>
      </c>
      <c r="D7" s="98" t="s">
        <v>9</v>
      </c>
      <c r="E7" s="98" t="s">
        <v>24</v>
      </c>
      <c r="F7" s="98" t="s">
        <v>5</v>
      </c>
      <c r="G7" s="98" t="s">
        <v>0</v>
      </c>
      <c r="H7" s="98" t="s">
        <v>1</v>
      </c>
      <c r="I7" s="98" t="s">
        <v>2</v>
      </c>
      <c r="J7" s="98" t="s">
        <v>3</v>
      </c>
      <c r="K7" s="98" t="s">
        <v>4</v>
      </c>
      <c r="L7" s="98" t="s">
        <v>222</v>
      </c>
      <c r="N7" s="52" t="s">
        <v>466</v>
      </c>
      <c r="O7" s="53" t="s">
        <v>467</v>
      </c>
    </row>
    <row r="8" spans="1:73" ht="85.5" x14ac:dyDescent="0.2">
      <c r="A8" s="87">
        <v>1</v>
      </c>
      <c r="B8" s="28" t="s">
        <v>29</v>
      </c>
      <c r="C8" s="27" t="s">
        <v>282</v>
      </c>
      <c r="D8" s="27" t="s">
        <v>794</v>
      </c>
      <c r="E8" s="27" t="s">
        <v>19</v>
      </c>
      <c r="F8" s="27" t="s">
        <v>1305</v>
      </c>
      <c r="G8" s="28">
        <v>3</v>
      </c>
      <c r="H8" s="28">
        <v>4</v>
      </c>
      <c r="I8" s="28">
        <f t="shared" ref="I8:I39" si="0">G8*H8</f>
        <v>12</v>
      </c>
      <c r="J8" s="28" t="str">
        <f t="shared" ref="J8:J39" si="1">IF(I8&lt;12,"BAJO",IF(I8&gt;21,"ALTO","MEDIO"))</f>
        <v>MEDIO</v>
      </c>
      <c r="K8" s="27" t="s">
        <v>468</v>
      </c>
      <c r="L8" s="81">
        <f t="shared" ref="L8:L39" si="2">IF(J8="BAJO",0.1,IF(J8="MEDIO",3,5))</f>
        <v>3</v>
      </c>
      <c r="M8" s="113"/>
      <c r="N8" s="77" t="s">
        <v>1723</v>
      </c>
      <c r="O8" s="169" t="s">
        <v>1572</v>
      </c>
      <c r="BT8" s="37">
        <v>1</v>
      </c>
      <c r="BU8" s="37">
        <v>1</v>
      </c>
    </row>
    <row r="9" spans="1:73" ht="156.75" x14ac:dyDescent="0.2">
      <c r="A9" s="87">
        <v>2</v>
      </c>
      <c r="B9" s="28" t="s">
        <v>29</v>
      </c>
      <c r="C9" s="27" t="s">
        <v>283</v>
      </c>
      <c r="D9" s="27" t="s">
        <v>70</v>
      </c>
      <c r="E9" s="27" t="s">
        <v>19</v>
      </c>
      <c r="F9" s="27" t="s">
        <v>1306</v>
      </c>
      <c r="G9" s="28">
        <v>3</v>
      </c>
      <c r="H9" s="28">
        <v>4</v>
      </c>
      <c r="I9" s="28">
        <f t="shared" si="0"/>
        <v>12</v>
      </c>
      <c r="J9" s="28" t="str">
        <f t="shared" si="1"/>
        <v>MEDIO</v>
      </c>
      <c r="K9" s="27" t="s">
        <v>470</v>
      </c>
      <c r="L9" s="81">
        <f t="shared" si="2"/>
        <v>3</v>
      </c>
      <c r="M9" s="113"/>
      <c r="N9" s="77" t="s">
        <v>1723</v>
      </c>
      <c r="O9" s="169" t="s">
        <v>1572</v>
      </c>
      <c r="BT9" s="37">
        <v>2</v>
      </c>
      <c r="BU9" s="37">
        <v>2</v>
      </c>
    </row>
    <row r="10" spans="1:73" ht="142.5" x14ac:dyDescent="0.2">
      <c r="A10" s="87">
        <v>3</v>
      </c>
      <c r="B10" s="28" t="s">
        <v>29</v>
      </c>
      <c r="C10" s="27" t="s">
        <v>782</v>
      </c>
      <c r="D10" s="27" t="s">
        <v>537</v>
      </c>
      <c r="E10" s="27" t="s">
        <v>19</v>
      </c>
      <c r="F10" s="27" t="s">
        <v>1306</v>
      </c>
      <c r="G10" s="28">
        <v>3</v>
      </c>
      <c r="H10" s="28">
        <v>4</v>
      </c>
      <c r="I10" s="28">
        <f t="shared" si="0"/>
        <v>12</v>
      </c>
      <c r="J10" s="28" t="str">
        <f t="shared" si="1"/>
        <v>MEDIO</v>
      </c>
      <c r="K10" s="27" t="s">
        <v>469</v>
      </c>
      <c r="L10" s="81">
        <f t="shared" si="2"/>
        <v>3</v>
      </c>
      <c r="M10" s="113"/>
      <c r="N10" s="77" t="s">
        <v>1723</v>
      </c>
      <c r="O10" s="169" t="s">
        <v>1572</v>
      </c>
    </row>
    <row r="11" spans="1:73" ht="171" x14ac:dyDescent="0.2">
      <c r="A11" s="87">
        <v>4</v>
      </c>
      <c r="B11" s="28" t="s">
        <v>29</v>
      </c>
      <c r="C11" s="27" t="s">
        <v>783</v>
      </c>
      <c r="D11" s="27" t="s">
        <v>794</v>
      </c>
      <c r="E11" s="27" t="s">
        <v>19</v>
      </c>
      <c r="F11" s="27" t="s">
        <v>1307</v>
      </c>
      <c r="G11" s="28">
        <v>3</v>
      </c>
      <c r="H11" s="28">
        <v>4</v>
      </c>
      <c r="I11" s="28">
        <f t="shared" si="0"/>
        <v>12</v>
      </c>
      <c r="J11" s="28" t="str">
        <f t="shared" si="1"/>
        <v>MEDIO</v>
      </c>
      <c r="K11" s="27" t="s">
        <v>468</v>
      </c>
      <c r="L11" s="81">
        <f t="shared" si="2"/>
        <v>3</v>
      </c>
      <c r="M11" s="55"/>
      <c r="N11" s="77" t="s">
        <v>1723</v>
      </c>
      <c r="O11" s="169" t="s">
        <v>1572</v>
      </c>
    </row>
    <row r="12" spans="1:73" ht="171" x14ac:dyDescent="0.2">
      <c r="A12" s="87">
        <v>5</v>
      </c>
      <c r="B12" s="28" t="s">
        <v>29</v>
      </c>
      <c r="C12" s="27" t="s">
        <v>784</v>
      </c>
      <c r="D12" s="27" t="s">
        <v>70</v>
      </c>
      <c r="E12" s="27" t="s">
        <v>19</v>
      </c>
      <c r="F12" s="27" t="s">
        <v>1308</v>
      </c>
      <c r="G12" s="28">
        <v>3</v>
      </c>
      <c r="H12" s="28">
        <v>4</v>
      </c>
      <c r="I12" s="28">
        <f t="shared" si="0"/>
        <v>12</v>
      </c>
      <c r="J12" s="28" t="str">
        <f t="shared" si="1"/>
        <v>MEDIO</v>
      </c>
      <c r="K12" s="27" t="s">
        <v>470</v>
      </c>
      <c r="L12" s="81">
        <f t="shared" si="2"/>
        <v>3</v>
      </c>
      <c r="M12" s="55"/>
      <c r="N12" s="77" t="s">
        <v>1723</v>
      </c>
      <c r="O12" s="169" t="s">
        <v>1572</v>
      </c>
    </row>
    <row r="13" spans="1:73" ht="171" x14ac:dyDescent="0.2">
      <c r="A13" s="87">
        <v>6</v>
      </c>
      <c r="B13" s="28" t="s">
        <v>29</v>
      </c>
      <c r="C13" s="27" t="s">
        <v>785</v>
      </c>
      <c r="D13" s="27" t="s">
        <v>537</v>
      </c>
      <c r="E13" s="27" t="s">
        <v>19</v>
      </c>
      <c r="F13" s="27" t="s">
        <v>1308</v>
      </c>
      <c r="G13" s="28">
        <v>3</v>
      </c>
      <c r="H13" s="28">
        <v>4</v>
      </c>
      <c r="I13" s="28">
        <f t="shared" si="0"/>
        <v>12</v>
      </c>
      <c r="J13" s="28" t="str">
        <f t="shared" si="1"/>
        <v>MEDIO</v>
      </c>
      <c r="K13" s="27" t="s">
        <v>469</v>
      </c>
      <c r="L13" s="81">
        <f t="shared" si="2"/>
        <v>3</v>
      </c>
      <c r="M13" s="55"/>
      <c r="N13" s="77" t="s">
        <v>1723</v>
      </c>
      <c r="O13" s="169" t="s">
        <v>1572</v>
      </c>
    </row>
    <row r="14" spans="1:73" ht="99.75" x14ac:dyDescent="0.2">
      <c r="A14" s="87">
        <v>7</v>
      </c>
      <c r="B14" s="28" t="s">
        <v>1496</v>
      </c>
      <c r="C14" s="27" t="s">
        <v>225</v>
      </c>
      <c r="D14" s="27" t="s">
        <v>842</v>
      </c>
      <c r="E14" s="27" t="s">
        <v>19</v>
      </c>
      <c r="F14" s="27" t="s">
        <v>1309</v>
      </c>
      <c r="G14" s="28">
        <v>2</v>
      </c>
      <c r="H14" s="28">
        <v>4</v>
      </c>
      <c r="I14" s="28">
        <f t="shared" si="0"/>
        <v>8</v>
      </c>
      <c r="J14" s="28" t="str">
        <f t="shared" si="1"/>
        <v>BAJO</v>
      </c>
      <c r="K14" s="24" t="str">
        <f t="shared" ref="K14:K19" si="3">IF(J14="BAJO","El nivel de riesgo es bajo y no se requieren controles adicionales","Favor establezca acá controles adicionales requeridos")</f>
        <v>El nivel de riesgo es bajo y no se requieren controles adicionales</v>
      </c>
      <c r="L14" s="81">
        <f t="shared" si="2"/>
        <v>0.1</v>
      </c>
      <c r="M14" s="55"/>
      <c r="N14" s="77" t="s">
        <v>1723</v>
      </c>
      <c r="O14" s="169" t="s">
        <v>1572</v>
      </c>
    </row>
    <row r="15" spans="1:73" ht="162.75" customHeight="1" x14ac:dyDescent="0.2">
      <c r="A15" s="87">
        <v>8</v>
      </c>
      <c r="B15" s="92" t="s">
        <v>1496</v>
      </c>
      <c r="C15" s="27" t="s">
        <v>340</v>
      </c>
      <c r="D15" s="27" t="s">
        <v>70</v>
      </c>
      <c r="E15" s="27" t="s">
        <v>19</v>
      </c>
      <c r="F15" s="27" t="s">
        <v>1309</v>
      </c>
      <c r="G15" s="28">
        <v>2</v>
      </c>
      <c r="H15" s="28">
        <v>4</v>
      </c>
      <c r="I15" s="28">
        <f t="shared" si="0"/>
        <v>8</v>
      </c>
      <c r="J15" s="28" t="str">
        <f t="shared" si="1"/>
        <v>BAJO</v>
      </c>
      <c r="K15" s="24" t="str">
        <f t="shared" si="3"/>
        <v>El nivel de riesgo es bajo y no se requieren controles adicionales</v>
      </c>
      <c r="L15" s="81">
        <f t="shared" si="2"/>
        <v>0.1</v>
      </c>
      <c r="M15" s="55"/>
      <c r="N15" s="77" t="s">
        <v>1723</v>
      </c>
      <c r="O15" s="169" t="s">
        <v>1572</v>
      </c>
    </row>
    <row r="16" spans="1:73" ht="99.75" x14ac:dyDescent="0.2">
      <c r="A16" s="87">
        <v>9</v>
      </c>
      <c r="B16" s="92" t="s">
        <v>1496</v>
      </c>
      <c r="C16" s="27" t="s">
        <v>786</v>
      </c>
      <c r="D16" s="27" t="s">
        <v>537</v>
      </c>
      <c r="E16" s="27" t="s">
        <v>19</v>
      </c>
      <c r="F16" s="27" t="s">
        <v>1309</v>
      </c>
      <c r="G16" s="28">
        <v>2</v>
      </c>
      <c r="H16" s="28">
        <v>4</v>
      </c>
      <c r="I16" s="28">
        <f t="shared" si="0"/>
        <v>8</v>
      </c>
      <c r="J16" s="28" t="str">
        <f t="shared" si="1"/>
        <v>BAJO</v>
      </c>
      <c r="K16" s="24" t="str">
        <f t="shared" si="3"/>
        <v>El nivel de riesgo es bajo y no se requieren controles adicionales</v>
      </c>
      <c r="L16" s="81">
        <f t="shared" si="2"/>
        <v>0.1</v>
      </c>
      <c r="M16" s="55"/>
      <c r="N16" s="77" t="s">
        <v>1723</v>
      </c>
      <c r="O16" s="169" t="s">
        <v>1572</v>
      </c>
    </row>
    <row r="17" spans="1:15" ht="85.5" x14ac:dyDescent="0.2">
      <c r="A17" s="87">
        <v>10</v>
      </c>
      <c r="B17" s="81" t="s">
        <v>30</v>
      </c>
      <c r="C17" s="27" t="s">
        <v>787</v>
      </c>
      <c r="D17" s="27" t="s">
        <v>842</v>
      </c>
      <c r="E17" s="27" t="s">
        <v>19</v>
      </c>
      <c r="F17" s="27" t="s">
        <v>1310</v>
      </c>
      <c r="G17" s="28">
        <v>2</v>
      </c>
      <c r="H17" s="28">
        <v>4</v>
      </c>
      <c r="I17" s="28">
        <f t="shared" si="0"/>
        <v>8</v>
      </c>
      <c r="J17" s="28" t="str">
        <f t="shared" si="1"/>
        <v>BAJO</v>
      </c>
      <c r="K17" s="24" t="str">
        <f t="shared" si="3"/>
        <v>El nivel de riesgo es bajo y no se requieren controles adicionales</v>
      </c>
      <c r="L17" s="81">
        <f t="shared" si="2"/>
        <v>0.1</v>
      </c>
      <c r="M17" s="55"/>
      <c r="N17" s="77" t="s">
        <v>1723</v>
      </c>
      <c r="O17" s="169" t="s">
        <v>1572</v>
      </c>
    </row>
    <row r="18" spans="1:15" ht="71.25" x14ac:dyDescent="0.2">
      <c r="A18" s="87">
        <v>11</v>
      </c>
      <c r="B18" s="81" t="s">
        <v>30</v>
      </c>
      <c r="C18" s="27" t="s">
        <v>788</v>
      </c>
      <c r="D18" s="27" t="s">
        <v>70</v>
      </c>
      <c r="E18" s="27" t="s">
        <v>19</v>
      </c>
      <c r="F18" s="27" t="s">
        <v>1310</v>
      </c>
      <c r="G18" s="28">
        <v>2</v>
      </c>
      <c r="H18" s="28">
        <v>4</v>
      </c>
      <c r="I18" s="28">
        <f t="shared" si="0"/>
        <v>8</v>
      </c>
      <c r="J18" s="28" t="str">
        <f t="shared" si="1"/>
        <v>BAJO</v>
      </c>
      <c r="K18" s="24" t="str">
        <f t="shared" si="3"/>
        <v>El nivel de riesgo es bajo y no se requieren controles adicionales</v>
      </c>
      <c r="L18" s="81">
        <f t="shared" si="2"/>
        <v>0.1</v>
      </c>
      <c r="M18" s="55"/>
      <c r="N18" s="77" t="s">
        <v>1723</v>
      </c>
      <c r="O18" s="169" t="s">
        <v>1572</v>
      </c>
    </row>
    <row r="19" spans="1:15" ht="71.25" x14ac:dyDescent="0.2">
      <c r="A19" s="87">
        <v>12</v>
      </c>
      <c r="B19" s="81" t="s">
        <v>30</v>
      </c>
      <c r="C19" s="27" t="s">
        <v>789</v>
      </c>
      <c r="D19" s="27" t="s">
        <v>537</v>
      </c>
      <c r="E19" s="27" t="s">
        <v>19</v>
      </c>
      <c r="F19" s="27" t="s">
        <v>1310</v>
      </c>
      <c r="G19" s="28">
        <v>2</v>
      </c>
      <c r="H19" s="28">
        <v>4</v>
      </c>
      <c r="I19" s="28">
        <f t="shared" si="0"/>
        <v>8</v>
      </c>
      <c r="J19" s="28" t="str">
        <f t="shared" si="1"/>
        <v>BAJO</v>
      </c>
      <c r="K19" s="24" t="str">
        <f t="shared" si="3"/>
        <v>El nivel de riesgo es bajo y no se requieren controles adicionales</v>
      </c>
      <c r="L19" s="81">
        <f t="shared" si="2"/>
        <v>0.1</v>
      </c>
      <c r="M19" s="55"/>
      <c r="N19" s="77" t="s">
        <v>1724</v>
      </c>
      <c r="O19" s="169" t="s">
        <v>1572</v>
      </c>
    </row>
    <row r="20" spans="1:15" ht="156.75" x14ac:dyDescent="0.2">
      <c r="A20" s="87">
        <v>16</v>
      </c>
      <c r="B20" s="28" t="s">
        <v>790</v>
      </c>
      <c r="C20" s="27" t="s">
        <v>183</v>
      </c>
      <c r="D20" s="27" t="s">
        <v>842</v>
      </c>
      <c r="E20" s="27" t="s">
        <v>19</v>
      </c>
      <c r="F20" s="27" t="s">
        <v>1311</v>
      </c>
      <c r="G20" s="28">
        <v>3</v>
      </c>
      <c r="H20" s="28">
        <v>4</v>
      </c>
      <c r="I20" s="28">
        <f t="shared" si="0"/>
        <v>12</v>
      </c>
      <c r="J20" s="28" t="str">
        <f t="shared" si="1"/>
        <v>MEDIO</v>
      </c>
      <c r="K20" s="27" t="s">
        <v>468</v>
      </c>
      <c r="L20" s="81">
        <f t="shared" si="2"/>
        <v>3</v>
      </c>
      <c r="M20" s="55"/>
      <c r="N20" s="77" t="s">
        <v>1724</v>
      </c>
      <c r="O20" s="169" t="s">
        <v>1572</v>
      </c>
    </row>
    <row r="21" spans="1:15" ht="156.75" x14ac:dyDescent="0.2">
      <c r="A21" s="87">
        <v>17</v>
      </c>
      <c r="B21" s="81" t="s">
        <v>284</v>
      </c>
      <c r="C21" s="27" t="s">
        <v>184</v>
      </c>
      <c r="D21" s="27" t="s">
        <v>70</v>
      </c>
      <c r="E21" s="27" t="s">
        <v>19</v>
      </c>
      <c r="F21" s="27" t="s">
        <v>1311</v>
      </c>
      <c r="G21" s="28">
        <v>3</v>
      </c>
      <c r="H21" s="28">
        <v>4</v>
      </c>
      <c r="I21" s="28">
        <f t="shared" si="0"/>
        <v>12</v>
      </c>
      <c r="J21" s="28" t="str">
        <f t="shared" si="1"/>
        <v>MEDIO</v>
      </c>
      <c r="K21" s="27" t="s">
        <v>470</v>
      </c>
      <c r="L21" s="81">
        <f t="shared" si="2"/>
        <v>3</v>
      </c>
      <c r="M21" s="55"/>
      <c r="N21" s="77" t="s">
        <v>1724</v>
      </c>
      <c r="O21" s="169" t="s">
        <v>1572</v>
      </c>
    </row>
    <row r="22" spans="1:15" ht="156.75" x14ac:dyDescent="0.2">
      <c r="A22" s="87">
        <v>18</v>
      </c>
      <c r="B22" s="81" t="s">
        <v>284</v>
      </c>
      <c r="C22" s="27" t="s">
        <v>791</v>
      </c>
      <c r="D22" s="27" t="s">
        <v>537</v>
      </c>
      <c r="E22" s="27" t="s">
        <v>19</v>
      </c>
      <c r="F22" s="27" t="s">
        <v>1311</v>
      </c>
      <c r="G22" s="28">
        <v>3</v>
      </c>
      <c r="H22" s="28">
        <v>4</v>
      </c>
      <c r="I22" s="28">
        <f t="shared" si="0"/>
        <v>12</v>
      </c>
      <c r="J22" s="28" t="str">
        <f t="shared" si="1"/>
        <v>MEDIO</v>
      </c>
      <c r="K22" s="27" t="s">
        <v>469</v>
      </c>
      <c r="L22" s="81">
        <f t="shared" si="2"/>
        <v>3</v>
      </c>
      <c r="M22" s="55"/>
      <c r="N22" s="77" t="s">
        <v>1724</v>
      </c>
      <c r="O22" s="169" t="s">
        <v>1572</v>
      </c>
    </row>
    <row r="23" spans="1:15" ht="114" x14ac:dyDescent="0.2">
      <c r="A23" s="87">
        <v>19</v>
      </c>
      <c r="B23" s="81" t="s">
        <v>284</v>
      </c>
      <c r="C23" s="27" t="s">
        <v>185</v>
      </c>
      <c r="D23" s="27" t="s">
        <v>842</v>
      </c>
      <c r="E23" s="27" t="s">
        <v>19</v>
      </c>
      <c r="F23" s="27" t="s">
        <v>1320</v>
      </c>
      <c r="G23" s="28">
        <v>2</v>
      </c>
      <c r="H23" s="28">
        <v>4</v>
      </c>
      <c r="I23" s="28">
        <f t="shared" si="0"/>
        <v>8</v>
      </c>
      <c r="J23" s="28" t="str">
        <f t="shared" si="1"/>
        <v>BAJO</v>
      </c>
      <c r="K23" s="24" t="str">
        <f t="shared" ref="K23:K39" si="4">IF(J23="BAJO","El nivel de riesgo es bajo y no se requieren controles adicionales","Favor establezca acá controles adicionales requeridos")</f>
        <v>El nivel de riesgo es bajo y no se requieren controles adicionales</v>
      </c>
      <c r="L23" s="81">
        <f t="shared" si="2"/>
        <v>0.1</v>
      </c>
      <c r="M23" s="55"/>
      <c r="N23" s="77" t="s">
        <v>1724</v>
      </c>
      <c r="O23" s="169" t="s">
        <v>1572</v>
      </c>
    </row>
    <row r="24" spans="1:15" ht="114" x14ac:dyDescent="0.2">
      <c r="A24" s="87">
        <v>20</v>
      </c>
      <c r="B24" s="81" t="s">
        <v>284</v>
      </c>
      <c r="C24" s="27" t="s">
        <v>341</v>
      </c>
      <c r="D24" s="27" t="s">
        <v>70</v>
      </c>
      <c r="E24" s="27" t="s">
        <v>19</v>
      </c>
      <c r="F24" s="27" t="s">
        <v>1312</v>
      </c>
      <c r="G24" s="28">
        <v>1</v>
      </c>
      <c r="H24" s="28">
        <v>2</v>
      </c>
      <c r="I24" s="28">
        <f t="shared" si="0"/>
        <v>2</v>
      </c>
      <c r="J24" s="28" t="str">
        <f t="shared" si="1"/>
        <v>BAJO</v>
      </c>
      <c r="K24" s="24" t="str">
        <f t="shared" si="4"/>
        <v>El nivel de riesgo es bajo y no se requieren controles adicionales</v>
      </c>
      <c r="L24" s="81">
        <f t="shared" si="2"/>
        <v>0.1</v>
      </c>
      <c r="M24" s="55"/>
      <c r="N24" s="77" t="s">
        <v>1724</v>
      </c>
      <c r="O24" s="169" t="s">
        <v>1572</v>
      </c>
    </row>
    <row r="25" spans="1:15" ht="114" x14ac:dyDescent="0.2">
      <c r="A25" s="87">
        <v>21</v>
      </c>
      <c r="B25" s="81" t="s">
        <v>284</v>
      </c>
      <c r="C25" s="27" t="s">
        <v>792</v>
      </c>
      <c r="D25" s="27" t="s">
        <v>537</v>
      </c>
      <c r="E25" s="27" t="s">
        <v>19</v>
      </c>
      <c r="F25" s="27" t="s">
        <v>1312</v>
      </c>
      <c r="G25" s="28">
        <v>1</v>
      </c>
      <c r="H25" s="28">
        <v>2</v>
      </c>
      <c r="I25" s="28">
        <f t="shared" si="0"/>
        <v>2</v>
      </c>
      <c r="J25" s="28" t="str">
        <f t="shared" si="1"/>
        <v>BAJO</v>
      </c>
      <c r="K25" s="24" t="str">
        <f t="shared" si="4"/>
        <v>El nivel de riesgo es bajo y no se requieren controles adicionales</v>
      </c>
      <c r="L25" s="81">
        <f t="shared" si="2"/>
        <v>0.1</v>
      </c>
      <c r="M25" s="55"/>
      <c r="N25" s="77" t="s">
        <v>1724</v>
      </c>
      <c r="O25" s="169" t="s">
        <v>1572</v>
      </c>
    </row>
    <row r="26" spans="1:15" ht="57" x14ac:dyDescent="0.2">
      <c r="A26" s="87">
        <v>22</v>
      </c>
      <c r="B26" s="81" t="s">
        <v>284</v>
      </c>
      <c r="C26" s="27" t="s">
        <v>793</v>
      </c>
      <c r="D26" s="27" t="s">
        <v>794</v>
      </c>
      <c r="E26" s="27" t="s">
        <v>19</v>
      </c>
      <c r="F26" s="27" t="s">
        <v>1313</v>
      </c>
      <c r="G26" s="28">
        <v>1</v>
      </c>
      <c r="H26" s="28">
        <v>3</v>
      </c>
      <c r="I26" s="28">
        <f t="shared" si="0"/>
        <v>3</v>
      </c>
      <c r="J26" s="28" t="str">
        <f t="shared" si="1"/>
        <v>BAJO</v>
      </c>
      <c r="K26" s="24" t="str">
        <f t="shared" si="4"/>
        <v>El nivel de riesgo es bajo y no se requieren controles adicionales</v>
      </c>
      <c r="L26" s="81">
        <f t="shared" si="2"/>
        <v>0.1</v>
      </c>
      <c r="M26" s="55"/>
      <c r="N26" s="77" t="s">
        <v>1724</v>
      </c>
      <c r="O26" s="169" t="s">
        <v>1572</v>
      </c>
    </row>
    <row r="27" spans="1:15" ht="57" x14ac:dyDescent="0.2">
      <c r="A27" s="87">
        <v>23</v>
      </c>
      <c r="B27" s="81" t="s">
        <v>284</v>
      </c>
      <c r="C27" s="27" t="s">
        <v>342</v>
      </c>
      <c r="D27" s="27" t="s">
        <v>70</v>
      </c>
      <c r="E27" s="27" t="s">
        <v>19</v>
      </c>
      <c r="F27" s="27" t="s">
        <v>1313</v>
      </c>
      <c r="G27" s="28">
        <v>1</v>
      </c>
      <c r="H27" s="28">
        <v>3</v>
      </c>
      <c r="I27" s="28">
        <f t="shared" si="0"/>
        <v>3</v>
      </c>
      <c r="J27" s="28" t="str">
        <f t="shared" si="1"/>
        <v>BAJO</v>
      </c>
      <c r="K27" s="24" t="str">
        <f t="shared" si="4"/>
        <v>El nivel de riesgo es bajo y no se requieren controles adicionales</v>
      </c>
      <c r="L27" s="81">
        <f t="shared" si="2"/>
        <v>0.1</v>
      </c>
      <c r="M27" s="55"/>
      <c r="N27" s="77" t="s">
        <v>1724</v>
      </c>
      <c r="O27" s="169" t="s">
        <v>1572</v>
      </c>
    </row>
    <row r="28" spans="1:15" ht="57" x14ac:dyDescent="0.2">
      <c r="A28" s="87">
        <v>24</v>
      </c>
      <c r="B28" s="81" t="s">
        <v>284</v>
      </c>
      <c r="C28" s="27" t="s">
        <v>795</v>
      </c>
      <c r="D28" s="27" t="s">
        <v>537</v>
      </c>
      <c r="E28" s="27" t="s">
        <v>19</v>
      </c>
      <c r="F28" s="27" t="s">
        <v>1313</v>
      </c>
      <c r="G28" s="28">
        <v>1</v>
      </c>
      <c r="H28" s="28">
        <v>3</v>
      </c>
      <c r="I28" s="28">
        <f t="shared" si="0"/>
        <v>3</v>
      </c>
      <c r="J28" s="28" t="str">
        <f t="shared" si="1"/>
        <v>BAJO</v>
      </c>
      <c r="K28" s="24" t="str">
        <f t="shared" si="4"/>
        <v>El nivel de riesgo es bajo y no se requieren controles adicionales</v>
      </c>
      <c r="L28" s="81">
        <f t="shared" si="2"/>
        <v>0.1</v>
      </c>
      <c r="M28" s="55"/>
      <c r="N28" s="77" t="s">
        <v>1724</v>
      </c>
      <c r="O28" s="169" t="s">
        <v>1572</v>
      </c>
    </row>
    <row r="29" spans="1:15" ht="156.75" x14ac:dyDescent="0.2">
      <c r="A29" s="87">
        <v>25</v>
      </c>
      <c r="B29" s="81" t="s">
        <v>284</v>
      </c>
      <c r="C29" s="27" t="s">
        <v>796</v>
      </c>
      <c r="D29" s="27" t="s">
        <v>794</v>
      </c>
      <c r="E29" s="27" t="s">
        <v>19</v>
      </c>
      <c r="F29" s="27" t="s">
        <v>1314</v>
      </c>
      <c r="G29" s="28">
        <v>1</v>
      </c>
      <c r="H29" s="28">
        <v>3</v>
      </c>
      <c r="I29" s="28">
        <f t="shared" si="0"/>
        <v>3</v>
      </c>
      <c r="J29" s="28" t="str">
        <f t="shared" si="1"/>
        <v>BAJO</v>
      </c>
      <c r="K29" s="24" t="str">
        <f t="shared" si="4"/>
        <v>El nivel de riesgo es bajo y no se requieren controles adicionales</v>
      </c>
      <c r="L29" s="81">
        <f t="shared" si="2"/>
        <v>0.1</v>
      </c>
      <c r="M29" s="55"/>
      <c r="N29" s="77" t="s">
        <v>1724</v>
      </c>
      <c r="O29" s="169" t="s">
        <v>1572</v>
      </c>
    </row>
    <row r="30" spans="1:15" ht="156.75" x14ac:dyDescent="0.2">
      <c r="A30" s="87">
        <v>26</v>
      </c>
      <c r="B30" s="81" t="s">
        <v>284</v>
      </c>
      <c r="C30" s="27" t="s">
        <v>797</v>
      </c>
      <c r="D30" s="27" t="s">
        <v>70</v>
      </c>
      <c r="E30" s="27" t="s">
        <v>19</v>
      </c>
      <c r="F30" s="27" t="s">
        <v>1314</v>
      </c>
      <c r="G30" s="28">
        <v>1</v>
      </c>
      <c r="H30" s="28">
        <v>3</v>
      </c>
      <c r="I30" s="28">
        <f t="shared" si="0"/>
        <v>3</v>
      </c>
      <c r="J30" s="28" t="str">
        <f t="shared" si="1"/>
        <v>BAJO</v>
      </c>
      <c r="K30" s="24" t="str">
        <f t="shared" si="4"/>
        <v>El nivel de riesgo es bajo y no se requieren controles adicionales</v>
      </c>
      <c r="L30" s="81">
        <f t="shared" si="2"/>
        <v>0.1</v>
      </c>
      <c r="M30" s="55"/>
      <c r="N30" s="77" t="s">
        <v>1724</v>
      </c>
      <c r="O30" s="169" t="s">
        <v>1572</v>
      </c>
    </row>
    <row r="31" spans="1:15" ht="156.75" x14ac:dyDescent="0.2">
      <c r="A31" s="87">
        <v>27</v>
      </c>
      <c r="B31" s="81" t="s">
        <v>284</v>
      </c>
      <c r="C31" s="27" t="s">
        <v>798</v>
      </c>
      <c r="D31" s="27" t="s">
        <v>537</v>
      </c>
      <c r="E31" s="27" t="s">
        <v>19</v>
      </c>
      <c r="F31" s="27" t="s">
        <v>1314</v>
      </c>
      <c r="G31" s="28">
        <v>1</v>
      </c>
      <c r="H31" s="28">
        <v>3</v>
      </c>
      <c r="I31" s="28">
        <f t="shared" si="0"/>
        <v>3</v>
      </c>
      <c r="J31" s="28" t="str">
        <f t="shared" si="1"/>
        <v>BAJO</v>
      </c>
      <c r="K31" s="24" t="str">
        <f t="shared" si="4"/>
        <v>El nivel de riesgo es bajo y no se requieren controles adicionales</v>
      </c>
      <c r="L31" s="81">
        <f t="shared" si="2"/>
        <v>0.1</v>
      </c>
      <c r="M31" s="55"/>
      <c r="N31" s="77" t="s">
        <v>1724</v>
      </c>
      <c r="O31" s="169" t="s">
        <v>1572</v>
      </c>
    </row>
    <row r="32" spans="1:15" ht="185.25" x14ac:dyDescent="0.2">
      <c r="A32" s="87">
        <v>28</v>
      </c>
      <c r="B32" s="28" t="s">
        <v>799</v>
      </c>
      <c r="C32" s="27" t="s">
        <v>800</v>
      </c>
      <c r="D32" s="27" t="s">
        <v>842</v>
      </c>
      <c r="E32" s="27" t="s">
        <v>19</v>
      </c>
      <c r="F32" s="27" t="s">
        <v>1319</v>
      </c>
      <c r="G32" s="81">
        <v>2</v>
      </c>
      <c r="H32" s="81">
        <v>5</v>
      </c>
      <c r="I32" s="81">
        <f t="shared" si="0"/>
        <v>10</v>
      </c>
      <c r="J32" s="28" t="str">
        <f t="shared" si="1"/>
        <v>BAJO</v>
      </c>
      <c r="K32" s="24" t="str">
        <f t="shared" si="4"/>
        <v>El nivel de riesgo es bajo y no se requieren controles adicionales</v>
      </c>
      <c r="L32" s="81">
        <f t="shared" si="2"/>
        <v>0.1</v>
      </c>
      <c r="M32" s="55"/>
      <c r="N32" s="77" t="s">
        <v>1724</v>
      </c>
      <c r="O32" s="169" t="s">
        <v>1572</v>
      </c>
    </row>
    <row r="33" spans="1:15" ht="185.25" x14ac:dyDescent="0.2">
      <c r="A33" s="87">
        <v>29</v>
      </c>
      <c r="B33" s="28" t="s">
        <v>799</v>
      </c>
      <c r="C33" s="27" t="s">
        <v>801</v>
      </c>
      <c r="D33" s="27" t="s">
        <v>70</v>
      </c>
      <c r="E33" s="27" t="s">
        <v>19</v>
      </c>
      <c r="F33" s="27" t="s">
        <v>1319</v>
      </c>
      <c r="G33" s="81">
        <v>2</v>
      </c>
      <c r="H33" s="81">
        <v>5</v>
      </c>
      <c r="I33" s="81">
        <f t="shared" si="0"/>
        <v>10</v>
      </c>
      <c r="J33" s="28" t="str">
        <f t="shared" si="1"/>
        <v>BAJO</v>
      </c>
      <c r="K33" s="24" t="str">
        <f t="shared" si="4"/>
        <v>El nivel de riesgo es bajo y no se requieren controles adicionales</v>
      </c>
      <c r="L33" s="81">
        <f t="shared" si="2"/>
        <v>0.1</v>
      </c>
      <c r="M33" s="55"/>
      <c r="N33" s="77" t="s">
        <v>1724</v>
      </c>
      <c r="O33" s="169" t="s">
        <v>1572</v>
      </c>
    </row>
    <row r="34" spans="1:15" ht="114" x14ac:dyDescent="0.2">
      <c r="A34" s="87">
        <v>30</v>
      </c>
      <c r="B34" s="81" t="s">
        <v>802</v>
      </c>
      <c r="C34" s="27" t="s">
        <v>803</v>
      </c>
      <c r="D34" s="27" t="s">
        <v>842</v>
      </c>
      <c r="E34" s="27" t="s">
        <v>19</v>
      </c>
      <c r="F34" s="27" t="s">
        <v>1318</v>
      </c>
      <c r="G34" s="81">
        <v>2</v>
      </c>
      <c r="H34" s="81">
        <v>5</v>
      </c>
      <c r="I34" s="81">
        <f t="shared" si="0"/>
        <v>10</v>
      </c>
      <c r="J34" s="28" t="str">
        <f t="shared" si="1"/>
        <v>BAJO</v>
      </c>
      <c r="K34" s="24" t="str">
        <f t="shared" si="4"/>
        <v>El nivel de riesgo es bajo y no se requieren controles adicionales</v>
      </c>
      <c r="L34" s="81">
        <f t="shared" si="2"/>
        <v>0.1</v>
      </c>
      <c r="M34" s="55"/>
      <c r="N34" s="77" t="s">
        <v>1724</v>
      </c>
      <c r="O34" s="169" t="s">
        <v>1572</v>
      </c>
    </row>
    <row r="35" spans="1:15" ht="99.75" x14ac:dyDescent="0.2">
      <c r="A35" s="87">
        <v>31</v>
      </c>
      <c r="B35" s="81" t="s">
        <v>802</v>
      </c>
      <c r="C35" s="27" t="s">
        <v>804</v>
      </c>
      <c r="D35" s="27" t="s">
        <v>70</v>
      </c>
      <c r="E35" s="27" t="s">
        <v>19</v>
      </c>
      <c r="F35" s="27" t="s">
        <v>1317</v>
      </c>
      <c r="G35" s="81">
        <v>2</v>
      </c>
      <c r="H35" s="81">
        <v>5</v>
      </c>
      <c r="I35" s="81">
        <f t="shared" si="0"/>
        <v>10</v>
      </c>
      <c r="J35" s="28" t="str">
        <f t="shared" si="1"/>
        <v>BAJO</v>
      </c>
      <c r="K35" s="24" t="str">
        <f t="shared" si="4"/>
        <v>El nivel de riesgo es bajo y no se requieren controles adicionales</v>
      </c>
      <c r="L35" s="81">
        <f t="shared" si="2"/>
        <v>0.1</v>
      </c>
      <c r="M35" s="55"/>
      <c r="N35" s="77" t="s">
        <v>1724</v>
      </c>
      <c r="O35" s="169" t="s">
        <v>1572</v>
      </c>
    </row>
    <row r="36" spans="1:15" ht="128.25" x14ac:dyDescent="0.2">
      <c r="A36" s="87">
        <v>32</v>
      </c>
      <c r="B36" s="81" t="s">
        <v>802</v>
      </c>
      <c r="C36" s="27" t="s">
        <v>805</v>
      </c>
      <c r="D36" s="27" t="s">
        <v>537</v>
      </c>
      <c r="E36" s="27" t="s">
        <v>19</v>
      </c>
      <c r="F36" s="27" t="s">
        <v>1316</v>
      </c>
      <c r="G36" s="81">
        <v>2</v>
      </c>
      <c r="H36" s="81">
        <v>5</v>
      </c>
      <c r="I36" s="81">
        <f t="shared" si="0"/>
        <v>10</v>
      </c>
      <c r="J36" s="28" t="str">
        <f t="shared" si="1"/>
        <v>BAJO</v>
      </c>
      <c r="K36" s="24" t="str">
        <f t="shared" si="4"/>
        <v>El nivel de riesgo es bajo y no se requieren controles adicionales</v>
      </c>
      <c r="L36" s="81">
        <f t="shared" si="2"/>
        <v>0.1</v>
      </c>
      <c r="M36" s="55"/>
      <c r="N36" s="77" t="s">
        <v>1724</v>
      </c>
      <c r="O36" s="169" t="s">
        <v>1572</v>
      </c>
    </row>
    <row r="37" spans="1:15" ht="285" x14ac:dyDescent="0.2">
      <c r="A37" s="87">
        <v>33</v>
      </c>
      <c r="B37" s="28" t="s">
        <v>806</v>
      </c>
      <c r="C37" s="27" t="s">
        <v>807</v>
      </c>
      <c r="D37" s="27" t="s">
        <v>842</v>
      </c>
      <c r="E37" s="27" t="s">
        <v>19</v>
      </c>
      <c r="F37" s="27" t="s">
        <v>1315</v>
      </c>
      <c r="G37" s="81">
        <v>1</v>
      </c>
      <c r="H37" s="81">
        <v>5</v>
      </c>
      <c r="I37" s="81">
        <f t="shared" si="0"/>
        <v>5</v>
      </c>
      <c r="J37" s="28" t="str">
        <f t="shared" si="1"/>
        <v>BAJO</v>
      </c>
      <c r="K37" s="24" t="str">
        <f t="shared" si="4"/>
        <v>El nivel de riesgo es bajo y no se requieren controles adicionales</v>
      </c>
      <c r="L37" s="81">
        <f t="shared" si="2"/>
        <v>0.1</v>
      </c>
      <c r="M37" s="55"/>
      <c r="N37" s="77" t="s">
        <v>1724</v>
      </c>
      <c r="O37" s="169" t="s">
        <v>1572</v>
      </c>
    </row>
    <row r="38" spans="1:15" ht="285" x14ac:dyDescent="0.2">
      <c r="A38" s="87">
        <v>34</v>
      </c>
      <c r="B38" s="28" t="s">
        <v>806</v>
      </c>
      <c r="C38" s="27" t="s">
        <v>808</v>
      </c>
      <c r="D38" s="27" t="s">
        <v>70</v>
      </c>
      <c r="E38" s="27" t="s">
        <v>19</v>
      </c>
      <c r="F38" s="27" t="s">
        <v>1315</v>
      </c>
      <c r="G38" s="81">
        <v>1</v>
      </c>
      <c r="H38" s="81">
        <v>5</v>
      </c>
      <c r="I38" s="81">
        <f t="shared" si="0"/>
        <v>5</v>
      </c>
      <c r="J38" s="28" t="str">
        <f t="shared" si="1"/>
        <v>BAJO</v>
      </c>
      <c r="K38" s="24" t="str">
        <f t="shared" si="4"/>
        <v>El nivel de riesgo es bajo y no se requieren controles adicionales</v>
      </c>
      <c r="L38" s="81">
        <f t="shared" si="2"/>
        <v>0.1</v>
      </c>
      <c r="M38" s="55"/>
      <c r="N38" s="77" t="s">
        <v>1724</v>
      </c>
      <c r="O38" s="169" t="s">
        <v>1572</v>
      </c>
    </row>
    <row r="39" spans="1:15" ht="285" x14ac:dyDescent="0.2">
      <c r="A39" s="87">
        <v>35</v>
      </c>
      <c r="B39" s="28" t="s">
        <v>806</v>
      </c>
      <c r="C39" s="27" t="s">
        <v>809</v>
      </c>
      <c r="D39" s="27" t="s">
        <v>537</v>
      </c>
      <c r="E39" s="27" t="s">
        <v>19</v>
      </c>
      <c r="F39" s="27" t="s">
        <v>1315</v>
      </c>
      <c r="G39" s="81">
        <v>1</v>
      </c>
      <c r="H39" s="81">
        <v>5</v>
      </c>
      <c r="I39" s="81">
        <f t="shared" si="0"/>
        <v>5</v>
      </c>
      <c r="J39" s="28" t="str">
        <f t="shared" si="1"/>
        <v>BAJO</v>
      </c>
      <c r="K39" s="24" t="str">
        <f t="shared" si="4"/>
        <v>El nivel de riesgo es bajo y no se requieren controles adicionales</v>
      </c>
      <c r="L39" s="81">
        <f t="shared" si="2"/>
        <v>0.1</v>
      </c>
      <c r="M39" s="55"/>
      <c r="N39" s="77" t="s">
        <v>1724</v>
      </c>
      <c r="O39" s="169" t="s">
        <v>1572</v>
      </c>
    </row>
    <row r="40" spans="1:15" ht="128.25" x14ac:dyDescent="0.2">
      <c r="A40" s="87">
        <v>36</v>
      </c>
      <c r="B40" s="81" t="s">
        <v>810</v>
      </c>
      <c r="C40" s="27" t="s">
        <v>1321</v>
      </c>
      <c r="D40" s="27" t="s">
        <v>70</v>
      </c>
      <c r="E40" s="27" t="s">
        <v>639</v>
      </c>
      <c r="F40" s="27" t="s">
        <v>1322</v>
      </c>
      <c r="G40" s="81">
        <v>2</v>
      </c>
      <c r="H40" s="81">
        <v>4</v>
      </c>
      <c r="I40" s="81">
        <v>8</v>
      </c>
      <c r="J40" s="28" t="s">
        <v>620</v>
      </c>
      <c r="K40" s="24" t="s">
        <v>475</v>
      </c>
      <c r="L40" s="81">
        <v>0.1</v>
      </c>
      <c r="N40" s="77" t="s">
        <v>1724</v>
      </c>
      <c r="O40" s="169" t="s">
        <v>1572</v>
      </c>
    </row>
    <row r="41" spans="1:15" ht="99.75" x14ac:dyDescent="0.2">
      <c r="A41" s="87">
        <v>37</v>
      </c>
      <c r="B41" s="81" t="s">
        <v>810</v>
      </c>
      <c r="C41" s="27" t="s">
        <v>1497</v>
      </c>
      <c r="D41" s="27" t="s">
        <v>1498</v>
      </c>
      <c r="E41" s="27" t="s">
        <v>19</v>
      </c>
      <c r="F41" s="27" t="s">
        <v>1499</v>
      </c>
      <c r="G41" s="81">
        <v>2</v>
      </c>
      <c r="H41" s="81">
        <v>2</v>
      </c>
      <c r="I41" s="81">
        <v>4</v>
      </c>
      <c r="J41" s="28" t="s">
        <v>620</v>
      </c>
      <c r="K41" s="24" t="s">
        <v>475</v>
      </c>
      <c r="L41" s="81">
        <v>0.1</v>
      </c>
      <c r="N41" s="77" t="s">
        <v>1724</v>
      </c>
      <c r="O41" s="169" t="s">
        <v>1572</v>
      </c>
    </row>
    <row r="42" spans="1:15" x14ac:dyDescent="0.2">
      <c r="L42" s="37">
        <f>SUM(L8:L41)</f>
        <v>29.500000000000036</v>
      </c>
      <c r="N42" s="57">
        <f>+COUNT(L8:L41)</f>
        <v>34</v>
      </c>
      <c r="O42" s="57"/>
    </row>
    <row r="43" spans="1:15" x14ac:dyDescent="0.2">
      <c r="N43" s="57"/>
      <c r="O43" s="57"/>
    </row>
    <row r="44" spans="1:15" x14ac:dyDescent="0.2">
      <c r="N44" s="57"/>
      <c r="O44" s="57"/>
    </row>
    <row r="45" spans="1:15" x14ac:dyDescent="0.2">
      <c r="N45" s="57"/>
      <c r="O45" s="57"/>
    </row>
    <row r="46" spans="1:15" x14ac:dyDescent="0.2">
      <c r="N46" s="57"/>
      <c r="O46" s="57"/>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J12 J14:J15 J17:J18 J20:J21 J23:J24 J27 J30">
    <cfRule type="cellIs" dxfId="212" priority="46" stopIfTrue="1" operator="equal">
      <formula>"ALTO"</formula>
    </cfRule>
    <cfRule type="cellIs" dxfId="211" priority="47" stopIfTrue="1" operator="equal">
      <formula>"MEDIO"</formula>
    </cfRule>
    <cfRule type="cellIs" dxfId="210" priority="48" stopIfTrue="1" operator="equal">
      <formula>"BAJO"</formula>
    </cfRule>
  </conditionalFormatting>
  <conditionalFormatting sqref="J40:J41">
    <cfRule type="cellIs" dxfId="209" priority="43" stopIfTrue="1" operator="equal">
      <formula>"ALTO"</formula>
    </cfRule>
    <cfRule type="cellIs" dxfId="208" priority="44" stopIfTrue="1" operator="equal">
      <formula>"MEDIO"</formula>
    </cfRule>
    <cfRule type="cellIs" dxfId="207" priority="45" stopIfTrue="1" operator="equal">
      <formula>"BAJO"</formula>
    </cfRule>
  </conditionalFormatting>
  <conditionalFormatting sqref="J32:J35 J37:J38">
    <cfRule type="cellIs" dxfId="206" priority="40" stopIfTrue="1" operator="equal">
      <formula>"ALTO"</formula>
    </cfRule>
    <cfRule type="cellIs" dxfId="205" priority="41" stopIfTrue="1" operator="equal">
      <formula>"MEDIO"</formula>
    </cfRule>
    <cfRule type="cellIs" dxfId="204" priority="42" stopIfTrue="1" operator="equal">
      <formula>"BAJO"</formula>
    </cfRule>
  </conditionalFormatting>
  <conditionalFormatting sqref="J10">
    <cfRule type="cellIs" dxfId="203" priority="37" stopIfTrue="1" operator="equal">
      <formula>"ALTO"</formula>
    </cfRule>
    <cfRule type="cellIs" dxfId="202" priority="38" stopIfTrue="1" operator="equal">
      <formula>"MEDIO"</formula>
    </cfRule>
    <cfRule type="cellIs" dxfId="201" priority="39" stopIfTrue="1" operator="equal">
      <formula>"BAJO"</formula>
    </cfRule>
  </conditionalFormatting>
  <conditionalFormatting sqref="J13">
    <cfRule type="cellIs" dxfId="200" priority="34" stopIfTrue="1" operator="equal">
      <formula>"ALTO"</formula>
    </cfRule>
    <cfRule type="cellIs" dxfId="199" priority="35" stopIfTrue="1" operator="equal">
      <formula>"MEDIO"</formula>
    </cfRule>
    <cfRule type="cellIs" dxfId="198" priority="36" stopIfTrue="1" operator="equal">
      <formula>"BAJO"</formula>
    </cfRule>
  </conditionalFormatting>
  <conditionalFormatting sqref="J19">
    <cfRule type="cellIs" dxfId="197" priority="31" stopIfTrue="1" operator="equal">
      <formula>"ALTO"</formula>
    </cfRule>
    <cfRule type="cellIs" dxfId="196" priority="32" stopIfTrue="1" operator="equal">
      <formula>"MEDIO"</formula>
    </cfRule>
    <cfRule type="cellIs" dxfId="195" priority="33" stopIfTrue="1" operator="equal">
      <formula>"BAJO"</formula>
    </cfRule>
  </conditionalFormatting>
  <conditionalFormatting sqref="J16">
    <cfRule type="cellIs" dxfId="194" priority="28" stopIfTrue="1" operator="equal">
      <formula>"ALTO"</formula>
    </cfRule>
    <cfRule type="cellIs" dxfId="193" priority="29" stopIfTrue="1" operator="equal">
      <formula>"MEDIO"</formula>
    </cfRule>
    <cfRule type="cellIs" dxfId="192" priority="30" stopIfTrue="1" operator="equal">
      <formula>"BAJO"</formula>
    </cfRule>
  </conditionalFormatting>
  <conditionalFormatting sqref="J22">
    <cfRule type="cellIs" dxfId="191" priority="22" stopIfTrue="1" operator="equal">
      <formula>"ALTO"</formula>
    </cfRule>
    <cfRule type="cellIs" dxfId="190" priority="23" stopIfTrue="1" operator="equal">
      <formula>"MEDIO"</formula>
    </cfRule>
    <cfRule type="cellIs" dxfId="189" priority="24" stopIfTrue="1" operator="equal">
      <formula>"BAJO"</formula>
    </cfRule>
  </conditionalFormatting>
  <conditionalFormatting sqref="J25">
    <cfRule type="cellIs" dxfId="188" priority="19" stopIfTrue="1" operator="equal">
      <formula>"ALTO"</formula>
    </cfRule>
    <cfRule type="cellIs" dxfId="187" priority="20" stopIfTrue="1" operator="equal">
      <formula>"MEDIO"</formula>
    </cfRule>
    <cfRule type="cellIs" dxfId="186" priority="21" stopIfTrue="1" operator="equal">
      <formula>"BAJO"</formula>
    </cfRule>
  </conditionalFormatting>
  <conditionalFormatting sqref="J26">
    <cfRule type="cellIs" dxfId="185" priority="16" stopIfTrue="1" operator="equal">
      <formula>"ALTO"</formula>
    </cfRule>
    <cfRule type="cellIs" dxfId="184" priority="17" stopIfTrue="1" operator="equal">
      <formula>"MEDIO"</formula>
    </cfRule>
    <cfRule type="cellIs" dxfId="183" priority="18" stopIfTrue="1" operator="equal">
      <formula>"BAJO"</formula>
    </cfRule>
  </conditionalFormatting>
  <conditionalFormatting sqref="J28">
    <cfRule type="cellIs" dxfId="182" priority="13" stopIfTrue="1" operator="equal">
      <formula>"ALTO"</formula>
    </cfRule>
    <cfRule type="cellIs" dxfId="181" priority="14" stopIfTrue="1" operator="equal">
      <formula>"MEDIO"</formula>
    </cfRule>
    <cfRule type="cellIs" dxfId="180" priority="15" stopIfTrue="1" operator="equal">
      <formula>"BAJO"</formula>
    </cfRule>
  </conditionalFormatting>
  <conditionalFormatting sqref="J29">
    <cfRule type="cellIs" dxfId="179" priority="10" stopIfTrue="1" operator="equal">
      <formula>"ALTO"</formula>
    </cfRule>
    <cfRule type="cellIs" dxfId="178" priority="11" stopIfTrue="1" operator="equal">
      <formula>"MEDIO"</formula>
    </cfRule>
    <cfRule type="cellIs" dxfId="177" priority="12" stopIfTrue="1" operator="equal">
      <formula>"BAJO"</formula>
    </cfRule>
  </conditionalFormatting>
  <conditionalFormatting sqref="J31">
    <cfRule type="cellIs" dxfId="176" priority="7" stopIfTrue="1" operator="equal">
      <formula>"ALTO"</formula>
    </cfRule>
    <cfRule type="cellIs" dxfId="175" priority="8" stopIfTrue="1" operator="equal">
      <formula>"MEDIO"</formula>
    </cfRule>
    <cfRule type="cellIs" dxfId="174" priority="9" stopIfTrue="1" operator="equal">
      <formula>"BAJO"</formula>
    </cfRule>
  </conditionalFormatting>
  <conditionalFormatting sqref="J36">
    <cfRule type="cellIs" dxfId="173" priority="4" stopIfTrue="1" operator="equal">
      <formula>"ALTO"</formula>
    </cfRule>
    <cfRule type="cellIs" dxfId="172" priority="5" stopIfTrue="1" operator="equal">
      <formula>"MEDIO"</formula>
    </cfRule>
    <cfRule type="cellIs" dxfId="171" priority="6" stopIfTrue="1" operator="equal">
      <formula>"BAJO"</formula>
    </cfRule>
  </conditionalFormatting>
  <conditionalFormatting sqref="J39">
    <cfRule type="cellIs" dxfId="170" priority="1" stopIfTrue="1" operator="equal">
      <formula>"ALTO"</formula>
    </cfRule>
    <cfRule type="cellIs" dxfId="169" priority="2" stopIfTrue="1" operator="equal">
      <formula>"MEDIO"</formula>
    </cfRule>
    <cfRule type="cellIs" dxfId="168" priority="3" stopIfTrue="1"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H1" zoomScale="69" zoomScaleNormal="69" workbookViewId="0">
      <selection activeCell="O5" sqref="O5"/>
    </sheetView>
  </sheetViews>
  <sheetFormatPr baseColWidth="10" defaultColWidth="11.42578125" defaultRowHeight="14.25" x14ac:dyDescent="0.2"/>
  <cols>
    <col min="1" max="1" width="11.42578125" style="23"/>
    <col min="2" max="2" width="31.42578125" style="72" customWidth="1"/>
    <col min="3" max="3" width="66.28515625" style="23" customWidth="1"/>
    <col min="4" max="4" width="34.28515625" style="23" customWidth="1"/>
    <col min="5" max="5" width="50.7109375" style="23" customWidth="1"/>
    <col min="6" max="6" width="62.5703125" style="23" customWidth="1"/>
    <col min="7" max="7" width="17" style="72" customWidth="1"/>
    <col min="8" max="8" width="13.85546875" style="72" customWidth="1"/>
    <col min="9" max="9" width="14.28515625" style="72" customWidth="1"/>
    <col min="10" max="10" width="21.85546875" style="23" customWidth="1"/>
    <col min="11" max="11" width="65.85546875" style="23" customWidth="1"/>
    <col min="12" max="12" width="11.42578125" style="23"/>
    <col min="13" max="13" width="3" style="23" customWidth="1"/>
    <col min="14" max="14" width="59.85546875" style="23" customWidth="1"/>
    <col min="15" max="15" width="57.42578125" style="23" customWidth="1"/>
    <col min="16" max="16384" width="11.42578125" style="23"/>
  </cols>
  <sheetData>
    <row r="1" spans="1:15" ht="31.5" customHeight="1" thickBot="1" x14ac:dyDescent="0.25">
      <c r="B1" s="183" t="s">
        <v>10</v>
      </c>
      <c r="C1" s="184"/>
      <c r="D1" s="184"/>
      <c r="E1" s="184"/>
      <c r="F1" s="184"/>
      <c r="G1" s="184"/>
      <c r="H1" s="184"/>
      <c r="I1" s="184"/>
      <c r="J1" s="184"/>
      <c r="K1" s="212"/>
      <c r="L1" s="212"/>
    </row>
    <row r="2" spans="1:15" ht="19.5" customHeight="1" thickTop="1" x14ac:dyDescent="0.2">
      <c r="B2" s="213" t="s">
        <v>220</v>
      </c>
      <c r="C2" s="214"/>
      <c r="D2" s="214"/>
      <c r="E2" s="214"/>
      <c r="F2" s="214"/>
      <c r="G2" s="214"/>
      <c r="H2" s="214"/>
      <c r="I2" s="214"/>
      <c r="J2" s="214"/>
      <c r="K2" s="212"/>
      <c r="L2" s="212"/>
    </row>
    <row r="3" spans="1:15" ht="24" customHeight="1" x14ac:dyDescent="0.2">
      <c r="B3" s="215" t="s">
        <v>11</v>
      </c>
      <c r="C3" s="216"/>
      <c r="D3" s="197" t="s">
        <v>12</v>
      </c>
      <c r="E3" s="198"/>
      <c r="F3" s="198"/>
      <c r="G3" s="198"/>
      <c r="H3" s="198"/>
      <c r="I3" s="196"/>
      <c r="J3" s="41" t="s">
        <v>208</v>
      </c>
      <c r="K3" s="212"/>
      <c r="L3" s="212"/>
    </row>
    <row r="4" spans="1:15" ht="26.25" customHeight="1" thickBot="1" x14ac:dyDescent="0.25">
      <c r="B4" s="217" t="s">
        <v>209</v>
      </c>
      <c r="C4" s="218"/>
      <c r="D4" s="201" t="s">
        <v>221</v>
      </c>
      <c r="E4" s="202"/>
      <c r="F4" s="202"/>
      <c r="G4" s="202"/>
      <c r="H4" s="202"/>
      <c r="I4" s="200"/>
      <c r="J4" s="42" t="s">
        <v>959</v>
      </c>
      <c r="K4" s="212"/>
      <c r="L4" s="212"/>
    </row>
    <row r="5" spans="1:15" ht="63.75" customHeight="1" thickTop="1" x14ac:dyDescent="0.2">
      <c r="B5" s="206" t="s">
        <v>13</v>
      </c>
      <c r="C5" s="207"/>
      <c r="D5" s="208" t="s">
        <v>14</v>
      </c>
      <c r="E5" s="209"/>
      <c r="F5" s="43" t="s">
        <v>15</v>
      </c>
      <c r="G5" s="210" t="s">
        <v>205</v>
      </c>
      <c r="H5" s="210"/>
      <c r="I5" s="44" t="s">
        <v>16</v>
      </c>
      <c r="J5" s="211" t="s">
        <v>258</v>
      </c>
      <c r="K5" s="211"/>
      <c r="L5" s="211"/>
      <c r="N5" s="50" t="s">
        <v>958</v>
      </c>
      <c r="O5" s="51">
        <v>44439</v>
      </c>
    </row>
    <row r="6" spans="1:15" ht="5.25" customHeight="1" x14ac:dyDescent="0.2"/>
    <row r="7" spans="1:15" ht="59.25" customHeight="1" x14ac:dyDescent="0.2">
      <c r="B7" s="19" t="s">
        <v>6</v>
      </c>
      <c r="C7" s="19" t="s">
        <v>8</v>
      </c>
      <c r="D7" s="19" t="s">
        <v>9</v>
      </c>
      <c r="E7" s="19" t="s">
        <v>7</v>
      </c>
      <c r="F7" s="19" t="s">
        <v>5</v>
      </c>
      <c r="G7" s="19" t="s">
        <v>0</v>
      </c>
      <c r="H7" s="19" t="s">
        <v>1</v>
      </c>
      <c r="I7" s="19" t="s">
        <v>2</v>
      </c>
      <c r="J7" s="19" t="s">
        <v>3</v>
      </c>
      <c r="K7" s="19" t="s">
        <v>3</v>
      </c>
      <c r="L7" s="19" t="s">
        <v>222</v>
      </c>
      <c r="N7" s="52" t="s">
        <v>466</v>
      </c>
      <c r="O7" s="53" t="s">
        <v>467</v>
      </c>
    </row>
    <row r="8" spans="1:15" ht="142.5" x14ac:dyDescent="0.2">
      <c r="A8" s="33">
        <v>1</v>
      </c>
      <c r="B8" s="114" t="s">
        <v>41</v>
      </c>
      <c r="C8" s="26" t="s">
        <v>1331</v>
      </c>
      <c r="D8" s="26" t="s">
        <v>70</v>
      </c>
      <c r="E8" s="26" t="s">
        <v>1332</v>
      </c>
      <c r="F8" s="26" t="s">
        <v>1333</v>
      </c>
      <c r="G8" s="34">
        <v>3</v>
      </c>
      <c r="H8" s="34">
        <v>4</v>
      </c>
      <c r="I8" s="34">
        <f t="shared" ref="I8:I19" si="0">G8*H8</f>
        <v>12</v>
      </c>
      <c r="J8" s="34" t="str">
        <f t="shared" ref="J8:J19" si="1">IF(I8&lt;12,"BAJO",IF(I8&gt;21,"ALTO","MEDIO"))</f>
        <v>MEDIO</v>
      </c>
      <c r="K8" s="26" t="s">
        <v>470</v>
      </c>
      <c r="L8" s="108">
        <f t="shared" ref="L8:L19" si="2">IF(J8="BAJO",0.1,IF(J8="MEDIO",3,5))</f>
        <v>3</v>
      </c>
      <c r="M8" s="108"/>
      <c r="N8" s="169" t="s">
        <v>1716</v>
      </c>
      <c r="O8" s="169" t="s">
        <v>1572</v>
      </c>
    </row>
    <row r="9" spans="1:15" ht="85.5" x14ac:dyDescent="0.2">
      <c r="A9" s="33">
        <v>2</v>
      </c>
      <c r="B9" s="114" t="s">
        <v>41</v>
      </c>
      <c r="C9" s="26" t="s">
        <v>1334</v>
      </c>
      <c r="D9" s="26" t="s">
        <v>1335</v>
      </c>
      <c r="E9" s="26" t="s">
        <v>1332</v>
      </c>
      <c r="F9" s="26" t="s">
        <v>1336</v>
      </c>
      <c r="G9" s="34">
        <v>3</v>
      </c>
      <c r="H9" s="34">
        <v>4</v>
      </c>
      <c r="I9" s="34">
        <f t="shared" si="0"/>
        <v>12</v>
      </c>
      <c r="J9" s="34" t="str">
        <f t="shared" si="1"/>
        <v>MEDIO</v>
      </c>
      <c r="K9" s="26" t="s">
        <v>468</v>
      </c>
      <c r="L9" s="108">
        <f>IF(J9="BAJO",0.1,IF(J9="MEDIO",3,5))</f>
        <v>3</v>
      </c>
      <c r="M9" s="108"/>
      <c r="N9" s="169" t="s">
        <v>1716</v>
      </c>
      <c r="O9" s="169" t="s">
        <v>1572</v>
      </c>
    </row>
    <row r="10" spans="1:15" ht="85.5" x14ac:dyDescent="0.2">
      <c r="A10" s="33">
        <v>3</v>
      </c>
      <c r="B10" s="114" t="s">
        <v>42</v>
      </c>
      <c r="C10" s="27" t="s">
        <v>811</v>
      </c>
      <c r="D10" s="26" t="s">
        <v>1337</v>
      </c>
      <c r="E10" s="26" t="s">
        <v>1332</v>
      </c>
      <c r="F10" s="26" t="s">
        <v>1324</v>
      </c>
      <c r="G10" s="34">
        <v>4</v>
      </c>
      <c r="H10" s="34">
        <v>4</v>
      </c>
      <c r="I10" s="34">
        <f t="shared" si="0"/>
        <v>16</v>
      </c>
      <c r="J10" s="34" t="str">
        <f t="shared" si="1"/>
        <v>MEDIO</v>
      </c>
      <c r="K10" s="26" t="s">
        <v>468</v>
      </c>
      <c r="L10" s="108">
        <f t="shared" si="2"/>
        <v>3</v>
      </c>
      <c r="M10" s="108"/>
      <c r="N10" s="169" t="s">
        <v>1716</v>
      </c>
      <c r="O10" s="169" t="s">
        <v>1572</v>
      </c>
    </row>
    <row r="11" spans="1:15" ht="142.5" x14ac:dyDescent="0.2">
      <c r="A11" s="33">
        <v>4</v>
      </c>
      <c r="B11" s="114" t="s">
        <v>42</v>
      </c>
      <c r="C11" s="26" t="s">
        <v>1338</v>
      </c>
      <c r="D11" s="26" t="s">
        <v>70</v>
      </c>
      <c r="E11" s="26" t="s">
        <v>1332</v>
      </c>
      <c r="F11" s="26" t="s">
        <v>1324</v>
      </c>
      <c r="G11" s="34">
        <v>4</v>
      </c>
      <c r="H11" s="34">
        <v>4</v>
      </c>
      <c r="I11" s="34">
        <f t="shared" si="0"/>
        <v>16</v>
      </c>
      <c r="J11" s="34" t="str">
        <f t="shared" si="1"/>
        <v>MEDIO</v>
      </c>
      <c r="K11" s="26" t="s">
        <v>470</v>
      </c>
      <c r="L11" s="108">
        <f t="shared" si="2"/>
        <v>3</v>
      </c>
      <c r="M11" s="108"/>
      <c r="N11" s="169" t="s">
        <v>1716</v>
      </c>
      <c r="O11" s="169" t="s">
        <v>1572</v>
      </c>
    </row>
    <row r="12" spans="1:15" ht="96" customHeight="1" x14ac:dyDescent="0.2">
      <c r="A12" s="33">
        <v>5</v>
      </c>
      <c r="B12" s="28" t="s">
        <v>254</v>
      </c>
      <c r="C12" s="27" t="s">
        <v>1323</v>
      </c>
      <c r="D12" s="27" t="s">
        <v>62</v>
      </c>
      <c r="E12" s="26" t="s">
        <v>812</v>
      </c>
      <c r="F12" s="27" t="s">
        <v>1325</v>
      </c>
      <c r="G12" s="28">
        <v>4</v>
      </c>
      <c r="H12" s="28">
        <v>3</v>
      </c>
      <c r="I12" s="28">
        <f t="shared" si="0"/>
        <v>12</v>
      </c>
      <c r="J12" s="28" t="str">
        <f t="shared" si="1"/>
        <v>MEDIO</v>
      </c>
      <c r="K12" s="26" t="s">
        <v>468</v>
      </c>
      <c r="L12" s="108">
        <f t="shared" si="2"/>
        <v>3</v>
      </c>
      <c r="M12" s="108"/>
      <c r="N12" s="169" t="s">
        <v>1716</v>
      </c>
      <c r="O12" s="169" t="s">
        <v>1572</v>
      </c>
    </row>
    <row r="13" spans="1:15" ht="142.5" x14ac:dyDescent="0.2">
      <c r="A13" s="33">
        <v>6</v>
      </c>
      <c r="B13" s="28" t="s">
        <v>254</v>
      </c>
      <c r="C13" s="27" t="s">
        <v>1339</v>
      </c>
      <c r="D13" s="27" t="s">
        <v>70</v>
      </c>
      <c r="E13" s="26" t="s">
        <v>874</v>
      </c>
      <c r="F13" s="27" t="s">
        <v>1340</v>
      </c>
      <c r="G13" s="28">
        <v>4</v>
      </c>
      <c r="H13" s="28">
        <v>3</v>
      </c>
      <c r="I13" s="28">
        <f t="shared" si="0"/>
        <v>12</v>
      </c>
      <c r="J13" s="28" t="str">
        <f t="shared" si="1"/>
        <v>MEDIO</v>
      </c>
      <c r="K13" s="26" t="s">
        <v>470</v>
      </c>
      <c r="L13" s="108">
        <f t="shared" si="2"/>
        <v>3</v>
      </c>
      <c r="M13" s="108"/>
      <c r="N13" s="169" t="s">
        <v>1716</v>
      </c>
      <c r="O13" s="169" t="s">
        <v>1572</v>
      </c>
    </row>
    <row r="14" spans="1:15" ht="78" customHeight="1" x14ac:dyDescent="0.2">
      <c r="A14" s="33">
        <v>7</v>
      </c>
      <c r="B14" s="34" t="s">
        <v>255</v>
      </c>
      <c r="C14" s="27" t="s">
        <v>1341</v>
      </c>
      <c r="D14" s="26" t="s">
        <v>62</v>
      </c>
      <c r="E14" s="26" t="s">
        <v>874</v>
      </c>
      <c r="F14" s="26" t="s">
        <v>1326</v>
      </c>
      <c r="G14" s="34">
        <v>2</v>
      </c>
      <c r="H14" s="34">
        <v>4</v>
      </c>
      <c r="I14" s="34">
        <f t="shared" si="0"/>
        <v>8</v>
      </c>
      <c r="J14" s="34" t="str">
        <f t="shared" si="1"/>
        <v>BAJO</v>
      </c>
      <c r="K14" s="26" t="str">
        <f t="shared" ref="K14:K15" si="3">IF(J14="BAJO","Los controles actuales son suficientes para mantener el nivel de riesgo bajo y no se requieren controles adicionales","Favor establezca acá controles adicionales requeridos")</f>
        <v>Los controles actuales son suficientes para mantener el nivel de riesgo bajo y no se requieren controles adicionales</v>
      </c>
      <c r="L14" s="108">
        <f t="shared" si="2"/>
        <v>0.1</v>
      </c>
      <c r="M14" s="108"/>
      <c r="N14" s="169" t="s">
        <v>1716</v>
      </c>
      <c r="O14" s="169" t="s">
        <v>1572</v>
      </c>
    </row>
    <row r="15" spans="1:15" ht="117.75" customHeight="1" x14ac:dyDescent="0.2">
      <c r="A15" s="33">
        <v>8</v>
      </c>
      <c r="B15" s="34" t="s">
        <v>255</v>
      </c>
      <c r="C15" s="27" t="s">
        <v>813</v>
      </c>
      <c r="D15" s="26" t="s">
        <v>70</v>
      </c>
      <c r="E15" s="26" t="s">
        <v>812</v>
      </c>
      <c r="F15" s="26" t="s">
        <v>1327</v>
      </c>
      <c r="G15" s="34">
        <v>2</v>
      </c>
      <c r="H15" s="34">
        <v>4</v>
      </c>
      <c r="I15" s="34">
        <f t="shared" si="0"/>
        <v>8</v>
      </c>
      <c r="J15" s="34" t="str">
        <f t="shared" si="1"/>
        <v>BAJO</v>
      </c>
      <c r="K15" s="26" t="str">
        <f t="shared" si="3"/>
        <v>Los controles actuales son suficientes para mantener el nivel de riesgo bajo y no se requieren controles adicionales</v>
      </c>
      <c r="L15" s="108">
        <f t="shared" si="2"/>
        <v>0.1</v>
      </c>
      <c r="M15" s="108"/>
      <c r="N15" s="169" t="s">
        <v>1716</v>
      </c>
      <c r="O15" s="169" t="s">
        <v>1572</v>
      </c>
    </row>
    <row r="16" spans="1:15" ht="85.5" x14ac:dyDescent="0.2">
      <c r="A16" s="33">
        <v>9</v>
      </c>
      <c r="B16" s="34" t="s">
        <v>256</v>
      </c>
      <c r="C16" s="27" t="s">
        <v>1342</v>
      </c>
      <c r="D16" s="26" t="s">
        <v>62</v>
      </c>
      <c r="E16" s="26" t="s">
        <v>874</v>
      </c>
      <c r="F16" s="26" t="s">
        <v>1328</v>
      </c>
      <c r="G16" s="34">
        <v>4</v>
      </c>
      <c r="H16" s="34">
        <v>4</v>
      </c>
      <c r="I16" s="34">
        <f t="shared" si="0"/>
        <v>16</v>
      </c>
      <c r="J16" s="34" t="str">
        <f t="shared" si="1"/>
        <v>MEDIO</v>
      </c>
      <c r="K16" s="26" t="s">
        <v>468</v>
      </c>
      <c r="L16" s="108">
        <f t="shared" si="2"/>
        <v>3</v>
      </c>
      <c r="M16" s="108"/>
      <c r="N16" s="169" t="s">
        <v>1716</v>
      </c>
      <c r="O16" s="169" t="s">
        <v>1572</v>
      </c>
    </row>
    <row r="17" spans="1:15" ht="142.5" x14ac:dyDescent="0.2">
      <c r="A17" s="33">
        <v>10</v>
      </c>
      <c r="B17" s="34" t="s">
        <v>256</v>
      </c>
      <c r="C17" s="27" t="s">
        <v>814</v>
      </c>
      <c r="D17" s="26" t="s">
        <v>70</v>
      </c>
      <c r="E17" s="26" t="s">
        <v>812</v>
      </c>
      <c r="F17" s="26" t="s">
        <v>1329</v>
      </c>
      <c r="G17" s="34">
        <v>4</v>
      </c>
      <c r="H17" s="34">
        <v>4</v>
      </c>
      <c r="I17" s="34">
        <f t="shared" si="0"/>
        <v>16</v>
      </c>
      <c r="J17" s="34" t="str">
        <f t="shared" si="1"/>
        <v>MEDIO</v>
      </c>
      <c r="K17" s="26" t="s">
        <v>470</v>
      </c>
      <c r="L17" s="108">
        <f t="shared" si="2"/>
        <v>3</v>
      </c>
      <c r="M17" s="108"/>
      <c r="N17" s="169" t="s">
        <v>1716</v>
      </c>
      <c r="O17" s="169" t="s">
        <v>1572</v>
      </c>
    </row>
    <row r="18" spans="1:15" ht="142.5" x14ac:dyDescent="0.2">
      <c r="A18" s="33">
        <v>11</v>
      </c>
      <c r="B18" s="34" t="s">
        <v>257</v>
      </c>
      <c r="C18" s="27" t="s">
        <v>1343</v>
      </c>
      <c r="D18" s="26" t="s">
        <v>70</v>
      </c>
      <c r="E18" s="26" t="s">
        <v>816</v>
      </c>
      <c r="F18" s="27" t="s">
        <v>1340</v>
      </c>
      <c r="G18" s="34">
        <v>4</v>
      </c>
      <c r="H18" s="34">
        <v>3</v>
      </c>
      <c r="I18" s="34">
        <f t="shared" si="0"/>
        <v>12</v>
      </c>
      <c r="J18" s="34" t="str">
        <f t="shared" si="1"/>
        <v>MEDIO</v>
      </c>
      <c r="K18" s="26" t="s">
        <v>470</v>
      </c>
      <c r="L18" s="108">
        <f t="shared" si="2"/>
        <v>3</v>
      </c>
      <c r="M18" s="108"/>
      <c r="N18" s="169" t="s">
        <v>1716</v>
      </c>
      <c r="O18" s="169" t="s">
        <v>1572</v>
      </c>
    </row>
    <row r="19" spans="1:15" ht="85.5" x14ac:dyDescent="0.2">
      <c r="A19" s="33">
        <v>12</v>
      </c>
      <c r="B19" s="34" t="s">
        <v>257</v>
      </c>
      <c r="C19" s="27" t="s">
        <v>815</v>
      </c>
      <c r="D19" s="26" t="s">
        <v>62</v>
      </c>
      <c r="E19" s="26" t="s">
        <v>816</v>
      </c>
      <c r="F19" s="27" t="s">
        <v>1330</v>
      </c>
      <c r="G19" s="34">
        <v>4</v>
      </c>
      <c r="H19" s="34">
        <v>3</v>
      </c>
      <c r="I19" s="34">
        <f t="shared" si="0"/>
        <v>12</v>
      </c>
      <c r="J19" s="34" t="str">
        <f t="shared" si="1"/>
        <v>MEDIO</v>
      </c>
      <c r="K19" s="26" t="s">
        <v>468</v>
      </c>
      <c r="L19" s="108">
        <f t="shared" si="2"/>
        <v>3</v>
      </c>
      <c r="M19" s="108"/>
      <c r="N19" s="169" t="s">
        <v>1716</v>
      </c>
      <c r="O19" s="169" t="s">
        <v>1572</v>
      </c>
    </row>
    <row r="20" spans="1:15" x14ac:dyDescent="0.2">
      <c r="L20" s="23">
        <f>SUM(L8:L19)</f>
        <v>30.200000000000003</v>
      </c>
      <c r="N20" s="58">
        <f>+COUNT(L8:L19)</f>
        <v>12</v>
      </c>
      <c r="O20" s="58"/>
    </row>
    <row r="21" spans="1:15" x14ac:dyDescent="0.2">
      <c r="N21" s="58"/>
      <c r="O21" s="58"/>
    </row>
    <row r="22" spans="1:15" x14ac:dyDescent="0.2">
      <c r="N22" s="58"/>
      <c r="O22" s="58"/>
    </row>
    <row r="23" spans="1:15" x14ac:dyDescent="0.2">
      <c r="N23" s="58"/>
      <c r="O23" s="58"/>
    </row>
    <row r="24" spans="1:15" x14ac:dyDescent="0.2">
      <c r="N24" s="58"/>
      <c r="O24" s="58"/>
    </row>
    <row r="25" spans="1:15" x14ac:dyDescent="0.2">
      <c r="N25" s="58"/>
      <c r="O25" s="58"/>
    </row>
    <row r="26" spans="1:15" x14ac:dyDescent="0.2">
      <c r="N26" s="58"/>
      <c r="O26" s="58"/>
    </row>
    <row r="27" spans="1:15" x14ac:dyDescent="0.2">
      <c r="N27" s="58"/>
      <c r="O27" s="58"/>
    </row>
    <row r="28" spans="1:15" x14ac:dyDescent="0.2">
      <c r="N28" s="58"/>
      <c r="O28" s="58"/>
    </row>
    <row r="29" spans="1:15" x14ac:dyDescent="0.2">
      <c r="N29" s="58"/>
      <c r="O29" s="58"/>
    </row>
    <row r="30" spans="1:15" x14ac:dyDescent="0.2">
      <c r="N30" s="58"/>
      <c r="O30" s="58"/>
    </row>
    <row r="31" spans="1:15" x14ac:dyDescent="0.2">
      <c r="N31" s="58"/>
      <c r="O31" s="58"/>
    </row>
    <row r="32" spans="1:15" x14ac:dyDescent="0.2">
      <c r="N32" s="58"/>
      <c r="O32" s="58"/>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
    <cfRule type="cellIs" dxfId="167" priority="13" stopIfTrue="1" operator="equal">
      <formula>"ALTO"</formula>
    </cfRule>
    <cfRule type="cellIs" dxfId="166" priority="14" stopIfTrue="1" operator="equal">
      <formula>"MEDIO"</formula>
    </cfRule>
    <cfRule type="cellIs" dxfId="165" priority="15" stopIfTrue="1" operator="equal">
      <formula>"BAJO"</formula>
    </cfRule>
  </conditionalFormatting>
  <conditionalFormatting sqref="J8 J11 J13:J14 J16 J18">
    <cfRule type="cellIs" dxfId="164" priority="19" stopIfTrue="1" operator="equal">
      <formula>"ALTO"</formula>
    </cfRule>
    <cfRule type="cellIs" dxfId="163" priority="20" stopIfTrue="1" operator="equal">
      <formula>"MEDIO"</formula>
    </cfRule>
    <cfRule type="cellIs" dxfId="162" priority="21" stopIfTrue="1" operator="equal">
      <formula>"BAJO"</formula>
    </cfRule>
  </conditionalFormatting>
  <conditionalFormatting sqref="J9">
    <cfRule type="cellIs" dxfId="161" priority="16" stopIfTrue="1" operator="equal">
      <formula>"ALTO"</formula>
    </cfRule>
    <cfRule type="cellIs" dxfId="160" priority="17" stopIfTrue="1" operator="equal">
      <formula>"MEDIO"</formula>
    </cfRule>
    <cfRule type="cellIs" dxfId="159" priority="18" stopIfTrue="1" operator="equal">
      <formula>"BAJO"</formula>
    </cfRule>
  </conditionalFormatting>
  <conditionalFormatting sqref="J12">
    <cfRule type="cellIs" dxfId="158" priority="10" stopIfTrue="1" operator="equal">
      <formula>"ALTO"</formula>
    </cfRule>
    <cfRule type="cellIs" dxfId="157" priority="11" stopIfTrue="1" operator="equal">
      <formula>"MEDIO"</formula>
    </cfRule>
    <cfRule type="cellIs" dxfId="156" priority="12" stopIfTrue="1" operator="equal">
      <formula>"BAJO"</formula>
    </cfRule>
  </conditionalFormatting>
  <conditionalFormatting sqref="J15">
    <cfRule type="cellIs" dxfId="155" priority="7" stopIfTrue="1" operator="equal">
      <formula>"ALTO"</formula>
    </cfRule>
    <cfRule type="cellIs" dxfId="154" priority="8" stopIfTrue="1" operator="equal">
      <formula>"MEDIO"</formula>
    </cfRule>
    <cfRule type="cellIs" dxfId="153" priority="9" stopIfTrue="1" operator="equal">
      <formula>"BAJO"</formula>
    </cfRule>
  </conditionalFormatting>
  <conditionalFormatting sqref="J19">
    <cfRule type="cellIs" dxfId="152" priority="1" stopIfTrue="1" operator="equal">
      <formula>"ALTO"</formula>
    </cfRule>
    <cfRule type="cellIs" dxfId="151" priority="2" stopIfTrue="1" operator="equal">
      <formula>"MEDIO"</formula>
    </cfRule>
    <cfRule type="cellIs" dxfId="150" priority="3" stopIfTrue="1" operator="equal">
      <formula>"BAJO"</formula>
    </cfRule>
  </conditionalFormatting>
  <conditionalFormatting sqref="J17">
    <cfRule type="cellIs" dxfId="149" priority="4" stopIfTrue="1" operator="equal">
      <formula>"ALTO"</formula>
    </cfRule>
    <cfRule type="cellIs" dxfId="148" priority="5" stopIfTrue="1" operator="equal">
      <formula>"MEDIO"</formula>
    </cfRule>
    <cfRule type="cellIs" dxfId="147" priority="6"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Entrada no válida" error="Favor ingrese un valor de la lista">
          <x14:formula1>
            <xm:f>[3]Hoja2!#REF!</xm:f>
          </x14:formula1>
          <xm:sqref>G8:G19</xm:sqref>
        </x14:dataValidation>
        <x14:dataValidation type="list" showInputMessage="1" showErrorMessage="1" errorTitle="Entrada no válida" error="Por favor ingrese un valor de la lista desplegable">
          <x14:formula1>
            <xm:f>[3]Hoja2!#REF!</xm:f>
          </x14:formula1>
          <xm:sqref>H8:H19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G4" zoomScale="77" zoomScaleNormal="77" workbookViewId="0">
      <selection activeCell="O5" sqref="O5"/>
    </sheetView>
  </sheetViews>
  <sheetFormatPr baseColWidth="10" defaultColWidth="11.42578125" defaultRowHeight="14.25" x14ac:dyDescent="0.25"/>
  <cols>
    <col min="1" max="1" width="11.42578125" style="88"/>
    <col min="2" max="2" width="18.85546875" style="88" customWidth="1"/>
    <col min="3" max="3" width="46.85546875" style="88" customWidth="1"/>
    <col min="4" max="4" width="36" style="88" customWidth="1"/>
    <col min="5" max="5" width="45.5703125" style="88" customWidth="1"/>
    <col min="6" max="6" width="58.85546875" style="88" customWidth="1"/>
    <col min="7" max="7" width="15.42578125" style="88" customWidth="1"/>
    <col min="8" max="8" width="12" style="88" customWidth="1"/>
    <col min="9" max="9" width="18.7109375" style="88" customWidth="1"/>
    <col min="10" max="10" width="14.42578125" style="88" customWidth="1"/>
    <col min="11" max="11" width="41.140625" style="88" customWidth="1"/>
    <col min="12" max="12" width="8.42578125" style="88" customWidth="1"/>
    <col min="13" max="13" width="3" style="88" customWidth="1"/>
    <col min="14" max="14" width="45.5703125" style="88" customWidth="1"/>
    <col min="15" max="15" width="58.42578125" style="88" customWidth="1"/>
    <col min="16" max="16384" width="11.42578125" style="88"/>
  </cols>
  <sheetData>
    <row r="1" spans="1:15" ht="31.5" customHeight="1" thickBot="1" x14ac:dyDescent="0.3">
      <c r="B1" s="183" t="s">
        <v>10</v>
      </c>
      <c r="C1" s="184"/>
      <c r="D1" s="184"/>
      <c r="E1" s="184"/>
      <c r="F1" s="184"/>
      <c r="G1" s="184"/>
      <c r="H1" s="184"/>
      <c r="I1" s="184"/>
      <c r="J1" s="184"/>
      <c r="K1" s="212"/>
      <c r="L1" s="212"/>
    </row>
    <row r="2" spans="1:15" ht="27" customHeight="1" thickTop="1" x14ac:dyDescent="0.25">
      <c r="B2" s="213" t="s">
        <v>220</v>
      </c>
      <c r="C2" s="214"/>
      <c r="D2" s="214"/>
      <c r="E2" s="214"/>
      <c r="F2" s="214"/>
      <c r="G2" s="214"/>
      <c r="H2" s="214"/>
      <c r="I2" s="214"/>
      <c r="J2" s="214"/>
      <c r="K2" s="212"/>
      <c r="L2" s="212"/>
    </row>
    <row r="3" spans="1:15" ht="25.5" customHeight="1" x14ac:dyDescent="0.25">
      <c r="B3" s="215" t="s">
        <v>11</v>
      </c>
      <c r="C3" s="216"/>
      <c r="D3" s="197" t="s">
        <v>12</v>
      </c>
      <c r="E3" s="198"/>
      <c r="F3" s="198"/>
      <c r="G3" s="198"/>
      <c r="H3" s="198"/>
      <c r="I3" s="196"/>
      <c r="J3" s="41" t="s">
        <v>208</v>
      </c>
      <c r="K3" s="212"/>
      <c r="L3" s="212"/>
    </row>
    <row r="4" spans="1:15" ht="26.25" customHeight="1" thickBot="1" x14ac:dyDescent="0.3">
      <c r="B4" s="217" t="s">
        <v>209</v>
      </c>
      <c r="C4" s="218"/>
      <c r="D4" s="201" t="s">
        <v>221</v>
      </c>
      <c r="E4" s="202"/>
      <c r="F4" s="202"/>
      <c r="G4" s="202"/>
      <c r="H4" s="202"/>
      <c r="I4" s="200"/>
      <c r="J4" s="42" t="s">
        <v>959</v>
      </c>
      <c r="K4" s="212"/>
      <c r="L4" s="212"/>
    </row>
    <row r="5" spans="1:15" ht="57.75" customHeight="1" thickTop="1" x14ac:dyDescent="0.25">
      <c r="B5" s="206" t="s">
        <v>13</v>
      </c>
      <c r="C5" s="207"/>
      <c r="D5" s="208" t="s">
        <v>14</v>
      </c>
      <c r="E5" s="209"/>
      <c r="F5" s="43" t="s">
        <v>15</v>
      </c>
      <c r="G5" s="210" t="s">
        <v>206</v>
      </c>
      <c r="H5" s="210"/>
      <c r="I5" s="44" t="s">
        <v>16</v>
      </c>
      <c r="J5" s="238" t="s">
        <v>267</v>
      </c>
      <c r="K5" s="238"/>
      <c r="L5" s="238"/>
      <c r="N5" s="50" t="s">
        <v>958</v>
      </c>
      <c r="O5" s="51">
        <v>44439</v>
      </c>
    </row>
    <row r="6" spans="1:15" ht="6" customHeight="1" x14ac:dyDescent="0.2">
      <c r="B6" s="237"/>
      <c r="C6" s="237"/>
      <c r="D6" s="237"/>
      <c r="E6" s="237"/>
      <c r="F6" s="237"/>
      <c r="G6" s="237"/>
      <c r="H6" s="237"/>
      <c r="I6" s="237"/>
      <c r="J6" s="237"/>
      <c r="K6" s="237"/>
      <c r="L6" s="237"/>
      <c r="N6" s="23"/>
      <c r="O6" s="23"/>
    </row>
    <row r="7" spans="1:15" ht="66.75" customHeight="1" x14ac:dyDescent="0.25">
      <c r="B7" s="19" t="s">
        <v>6</v>
      </c>
      <c r="C7" s="19" t="s">
        <v>8</v>
      </c>
      <c r="D7" s="19" t="s">
        <v>9</v>
      </c>
      <c r="E7" s="19" t="s">
        <v>24</v>
      </c>
      <c r="F7" s="19" t="s">
        <v>5</v>
      </c>
      <c r="G7" s="19" t="s">
        <v>0</v>
      </c>
      <c r="H7" s="19" t="s">
        <v>1</v>
      </c>
      <c r="I7" s="19" t="s">
        <v>2</v>
      </c>
      <c r="J7" s="19" t="s">
        <v>3</v>
      </c>
      <c r="K7" s="19" t="s">
        <v>4</v>
      </c>
      <c r="L7" s="19" t="s">
        <v>222</v>
      </c>
      <c r="N7" s="52" t="s">
        <v>466</v>
      </c>
      <c r="O7" s="53" t="s">
        <v>467</v>
      </c>
    </row>
    <row r="8" spans="1:15" s="33" customFormat="1" ht="129" customHeight="1" x14ac:dyDescent="0.2">
      <c r="A8" s="33">
        <v>1</v>
      </c>
      <c r="B8" s="34" t="s">
        <v>304</v>
      </c>
      <c r="C8" s="26" t="s">
        <v>817</v>
      </c>
      <c r="D8" s="26" t="s">
        <v>1346</v>
      </c>
      <c r="E8" s="26" t="s">
        <v>1344</v>
      </c>
      <c r="F8" s="26" t="s">
        <v>1347</v>
      </c>
      <c r="G8" s="34">
        <v>2</v>
      </c>
      <c r="H8" s="34">
        <v>2</v>
      </c>
      <c r="I8" s="34">
        <f t="shared" ref="I8:I25" si="0">G8*H8</f>
        <v>4</v>
      </c>
      <c r="J8" s="34" t="str">
        <f>IF(I8&lt;12,"BAJO",IF(I8&gt;19,"ALTO","MEDIO"))</f>
        <v>BAJO</v>
      </c>
      <c r="K8" s="26" t="str">
        <f t="shared" ref="K8:K17" si="1">IF(J8="BAJO","El Nivel de  riesgo bajo y no se requieren controles adicionales","Favor establezca acá controles adicionales requeridos")</f>
        <v>El Nivel de  riesgo bajo y no se requieren controles adicionales</v>
      </c>
      <c r="L8" s="34">
        <f>IF(J8="BAJO",0.1,IF(J8="MEDIO",3,5))</f>
        <v>0.1</v>
      </c>
      <c r="M8" s="23"/>
      <c r="N8" s="26" t="s">
        <v>1706</v>
      </c>
      <c r="O8" s="162" t="s">
        <v>1707</v>
      </c>
    </row>
    <row r="9" spans="1:15" s="33" customFormat="1" ht="110.25" customHeight="1" x14ac:dyDescent="0.2">
      <c r="A9" s="33">
        <v>2</v>
      </c>
      <c r="B9" s="116" t="s">
        <v>304</v>
      </c>
      <c r="C9" s="117" t="s">
        <v>818</v>
      </c>
      <c r="D9" s="117" t="s">
        <v>1348</v>
      </c>
      <c r="E9" s="117" t="s">
        <v>1344</v>
      </c>
      <c r="F9" s="117" t="s">
        <v>819</v>
      </c>
      <c r="G9" s="116">
        <v>2</v>
      </c>
      <c r="H9" s="116">
        <v>2</v>
      </c>
      <c r="I9" s="121">
        <f t="shared" si="0"/>
        <v>4</v>
      </c>
      <c r="J9" s="121" t="str">
        <f t="shared" ref="J9:J25" si="2">IF(I9&lt;12,"BAJO",IF(I9&gt;19,"ALTO","MEDIO"))</f>
        <v>BAJO</v>
      </c>
      <c r="K9" s="117" t="str">
        <f t="shared" si="1"/>
        <v>El Nivel de  riesgo bajo y no se requieren controles adicionales</v>
      </c>
      <c r="L9" s="121">
        <f t="shared" ref="L9:L25" si="3">IF(J9="BAJO",0.1,IF(J9="MEDIO",3,5))</f>
        <v>0.1</v>
      </c>
      <c r="M9" s="23"/>
      <c r="N9" s="26" t="s">
        <v>1706</v>
      </c>
      <c r="O9" s="162" t="s">
        <v>1707</v>
      </c>
    </row>
    <row r="10" spans="1:15" s="33" customFormat="1" ht="113.25" customHeight="1" x14ac:dyDescent="0.2">
      <c r="A10" s="33">
        <v>3</v>
      </c>
      <c r="B10" s="115" t="s">
        <v>304</v>
      </c>
      <c r="C10" s="120" t="s">
        <v>820</v>
      </c>
      <c r="D10" s="118" t="s">
        <v>1349</v>
      </c>
      <c r="E10" s="118" t="s">
        <v>1344</v>
      </c>
      <c r="F10" s="118" t="s">
        <v>1350</v>
      </c>
      <c r="G10" s="115">
        <v>2</v>
      </c>
      <c r="H10" s="115">
        <v>2</v>
      </c>
      <c r="I10" s="34">
        <f t="shared" si="0"/>
        <v>4</v>
      </c>
      <c r="J10" s="34" t="str">
        <f t="shared" si="2"/>
        <v>BAJO</v>
      </c>
      <c r="K10" s="118" t="str">
        <f t="shared" si="1"/>
        <v>El Nivel de  riesgo bajo y no se requieren controles adicionales</v>
      </c>
      <c r="L10" s="34">
        <f t="shared" si="3"/>
        <v>0.1</v>
      </c>
      <c r="M10" s="23"/>
      <c r="N10" s="26" t="s">
        <v>1706</v>
      </c>
      <c r="O10" s="162" t="s">
        <v>1707</v>
      </c>
    </row>
    <row r="11" spans="1:15" s="33" customFormat="1" ht="111.75" customHeight="1" x14ac:dyDescent="0.2">
      <c r="A11" s="33">
        <v>4</v>
      </c>
      <c r="B11" s="115" t="s">
        <v>304</v>
      </c>
      <c r="C11" s="118" t="s">
        <v>821</v>
      </c>
      <c r="D11" s="118" t="s">
        <v>1348</v>
      </c>
      <c r="E11" s="118" t="s">
        <v>1344</v>
      </c>
      <c r="F11" s="118" t="s">
        <v>819</v>
      </c>
      <c r="G11" s="115">
        <v>2</v>
      </c>
      <c r="H11" s="115">
        <v>2</v>
      </c>
      <c r="I11" s="34">
        <f t="shared" si="0"/>
        <v>4</v>
      </c>
      <c r="J11" s="34" t="str">
        <f t="shared" si="2"/>
        <v>BAJO</v>
      </c>
      <c r="K11" s="118" t="str">
        <f t="shared" si="1"/>
        <v>El Nivel de  riesgo bajo y no se requieren controles adicionales</v>
      </c>
      <c r="L11" s="34">
        <f t="shared" si="3"/>
        <v>0.1</v>
      </c>
      <c r="M11" s="23"/>
      <c r="N11" s="26" t="s">
        <v>1706</v>
      </c>
      <c r="O11" s="162" t="s">
        <v>1707</v>
      </c>
    </row>
    <row r="12" spans="1:15" s="33" customFormat="1" ht="87.75" customHeight="1" x14ac:dyDescent="0.2">
      <c r="A12" s="33">
        <v>5</v>
      </c>
      <c r="B12" s="115" t="s">
        <v>305</v>
      </c>
      <c r="C12" s="119" t="s">
        <v>264</v>
      </c>
      <c r="D12" s="119" t="s">
        <v>70</v>
      </c>
      <c r="E12" s="119" t="s">
        <v>1344</v>
      </c>
      <c r="F12" s="118" t="s">
        <v>1351</v>
      </c>
      <c r="G12" s="122">
        <v>2</v>
      </c>
      <c r="H12" s="122">
        <v>2</v>
      </c>
      <c r="I12" s="34">
        <f t="shared" si="0"/>
        <v>4</v>
      </c>
      <c r="J12" s="34" t="str">
        <f t="shared" si="2"/>
        <v>BAJO</v>
      </c>
      <c r="K12" s="118" t="str">
        <f t="shared" si="1"/>
        <v>El Nivel de  riesgo bajo y no se requieren controles adicionales</v>
      </c>
      <c r="L12" s="34">
        <f t="shared" si="3"/>
        <v>0.1</v>
      </c>
      <c r="M12" s="23"/>
      <c r="N12" s="26" t="s">
        <v>1706</v>
      </c>
      <c r="O12" s="162" t="s">
        <v>1550</v>
      </c>
    </row>
    <row r="13" spans="1:15" s="33" customFormat="1" ht="100.5" customHeight="1" x14ac:dyDescent="0.2">
      <c r="A13" s="33">
        <v>6</v>
      </c>
      <c r="B13" s="115" t="s">
        <v>305</v>
      </c>
      <c r="C13" s="119" t="s">
        <v>265</v>
      </c>
      <c r="D13" s="119" t="s">
        <v>1352</v>
      </c>
      <c r="E13" s="119" t="s">
        <v>21</v>
      </c>
      <c r="F13" s="118" t="s">
        <v>822</v>
      </c>
      <c r="G13" s="122">
        <v>2</v>
      </c>
      <c r="H13" s="122">
        <v>2</v>
      </c>
      <c r="I13" s="34">
        <f t="shared" si="0"/>
        <v>4</v>
      </c>
      <c r="J13" s="34" t="str">
        <f t="shared" si="2"/>
        <v>BAJO</v>
      </c>
      <c r="K13" s="118" t="str">
        <f t="shared" si="1"/>
        <v>El Nivel de  riesgo bajo y no se requieren controles adicionales</v>
      </c>
      <c r="L13" s="34">
        <f t="shared" si="3"/>
        <v>0.1</v>
      </c>
      <c r="M13" s="23"/>
      <c r="N13" s="26" t="s">
        <v>1706</v>
      </c>
      <c r="O13" s="162" t="s">
        <v>1708</v>
      </c>
    </row>
    <row r="14" spans="1:15" s="86" customFormat="1" ht="106.5" customHeight="1" x14ac:dyDescent="0.2">
      <c r="A14" s="33">
        <v>7</v>
      </c>
      <c r="B14" s="115" t="s">
        <v>306</v>
      </c>
      <c r="C14" s="119" t="s">
        <v>172</v>
      </c>
      <c r="D14" s="119" t="s">
        <v>70</v>
      </c>
      <c r="E14" s="118" t="s">
        <v>1344</v>
      </c>
      <c r="F14" s="118" t="s">
        <v>1353</v>
      </c>
      <c r="G14" s="122">
        <v>2</v>
      </c>
      <c r="H14" s="122">
        <v>2</v>
      </c>
      <c r="I14" s="34">
        <f t="shared" si="0"/>
        <v>4</v>
      </c>
      <c r="J14" s="34" t="str">
        <f t="shared" si="2"/>
        <v>BAJO</v>
      </c>
      <c r="K14" s="119" t="str">
        <f t="shared" si="1"/>
        <v>El Nivel de  riesgo bajo y no se requieren controles adicionales</v>
      </c>
      <c r="L14" s="34">
        <f t="shared" si="3"/>
        <v>0.1</v>
      </c>
      <c r="M14" s="23"/>
      <c r="N14" s="26" t="s">
        <v>1706</v>
      </c>
      <c r="O14" s="162" t="s">
        <v>1709</v>
      </c>
    </row>
    <row r="15" spans="1:15" s="86" customFormat="1" ht="87.75" customHeight="1" x14ac:dyDescent="0.2">
      <c r="A15" s="33">
        <v>8</v>
      </c>
      <c r="B15" s="115" t="s">
        <v>306</v>
      </c>
      <c r="C15" s="119" t="s">
        <v>178</v>
      </c>
      <c r="D15" s="119" t="s">
        <v>1354</v>
      </c>
      <c r="E15" s="118" t="s">
        <v>1344</v>
      </c>
      <c r="F15" s="118" t="s">
        <v>823</v>
      </c>
      <c r="G15" s="122">
        <v>2</v>
      </c>
      <c r="H15" s="122">
        <v>2</v>
      </c>
      <c r="I15" s="34">
        <f t="shared" si="0"/>
        <v>4</v>
      </c>
      <c r="J15" s="34" t="str">
        <f t="shared" si="2"/>
        <v>BAJO</v>
      </c>
      <c r="K15" s="119" t="str">
        <f t="shared" si="1"/>
        <v>El Nivel de  riesgo bajo y no se requieren controles adicionales</v>
      </c>
      <c r="L15" s="34">
        <f t="shared" si="3"/>
        <v>0.1</v>
      </c>
      <c r="M15" s="23"/>
      <c r="N15" s="26" t="s">
        <v>1706</v>
      </c>
      <c r="O15" s="162" t="s">
        <v>1709</v>
      </c>
    </row>
    <row r="16" spans="1:15" s="33" customFormat="1" ht="82.5" customHeight="1" x14ac:dyDescent="0.2">
      <c r="A16" s="33">
        <v>9</v>
      </c>
      <c r="B16" s="115" t="s">
        <v>307</v>
      </c>
      <c r="C16" s="119" t="s">
        <v>266</v>
      </c>
      <c r="D16" s="119" t="s">
        <v>1355</v>
      </c>
      <c r="E16" s="118" t="s">
        <v>1344</v>
      </c>
      <c r="F16" s="118" t="s">
        <v>1356</v>
      </c>
      <c r="G16" s="122">
        <v>2</v>
      </c>
      <c r="H16" s="122">
        <v>2</v>
      </c>
      <c r="I16" s="34">
        <f t="shared" si="0"/>
        <v>4</v>
      </c>
      <c r="J16" s="34" t="str">
        <f t="shared" si="2"/>
        <v>BAJO</v>
      </c>
      <c r="K16" s="119" t="str">
        <f t="shared" si="1"/>
        <v>El Nivel de  riesgo bajo y no se requieren controles adicionales</v>
      </c>
      <c r="L16" s="34">
        <f t="shared" si="3"/>
        <v>0.1</v>
      </c>
      <c r="M16" s="23"/>
      <c r="N16" s="26" t="s">
        <v>1706</v>
      </c>
      <c r="O16" s="162" t="s">
        <v>1710</v>
      </c>
    </row>
    <row r="17" spans="1:15" s="33" customFormat="1" ht="76.5" customHeight="1" x14ac:dyDescent="0.2">
      <c r="A17" s="33">
        <v>10</v>
      </c>
      <c r="B17" s="115" t="s">
        <v>307</v>
      </c>
      <c r="C17" s="119" t="s">
        <v>824</v>
      </c>
      <c r="D17" s="119" t="s">
        <v>675</v>
      </c>
      <c r="E17" s="118" t="s">
        <v>1344</v>
      </c>
      <c r="F17" s="118" t="s">
        <v>825</v>
      </c>
      <c r="G17" s="122">
        <v>2</v>
      </c>
      <c r="H17" s="122">
        <v>2</v>
      </c>
      <c r="I17" s="34">
        <f t="shared" si="0"/>
        <v>4</v>
      </c>
      <c r="J17" s="34" t="str">
        <f t="shared" si="2"/>
        <v>BAJO</v>
      </c>
      <c r="K17" s="119" t="str">
        <f t="shared" si="1"/>
        <v>El Nivel de  riesgo bajo y no se requieren controles adicionales</v>
      </c>
      <c r="L17" s="34">
        <f t="shared" si="3"/>
        <v>0.1</v>
      </c>
      <c r="M17" s="23"/>
      <c r="N17" s="26" t="s">
        <v>1706</v>
      </c>
      <c r="O17" s="162" t="s">
        <v>1710</v>
      </c>
    </row>
    <row r="18" spans="1:15" s="33" customFormat="1" ht="167.25" customHeight="1" x14ac:dyDescent="0.2">
      <c r="A18" s="33">
        <v>11</v>
      </c>
      <c r="B18" s="115" t="s">
        <v>308</v>
      </c>
      <c r="C18" s="118" t="s">
        <v>1357</v>
      </c>
      <c r="D18" s="118" t="s">
        <v>1358</v>
      </c>
      <c r="E18" s="118" t="s">
        <v>1344</v>
      </c>
      <c r="F18" s="118" t="s">
        <v>1359</v>
      </c>
      <c r="G18" s="115">
        <v>3</v>
      </c>
      <c r="H18" s="115">
        <v>4</v>
      </c>
      <c r="I18" s="34">
        <f t="shared" si="0"/>
        <v>12</v>
      </c>
      <c r="J18" s="34" t="str">
        <f t="shared" si="2"/>
        <v>MEDIO</v>
      </c>
      <c r="K18" s="26" t="s">
        <v>470</v>
      </c>
      <c r="L18" s="34">
        <f t="shared" si="3"/>
        <v>3</v>
      </c>
      <c r="M18" s="23"/>
      <c r="N18" s="26" t="s">
        <v>1706</v>
      </c>
      <c r="O18" s="162" t="s">
        <v>1711</v>
      </c>
    </row>
    <row r="19" spans="1:15" s="33" customFormat="1" ht="128.25" x14ac:dyDescent="0.2">
      <c r="A19" s="33">
        <v>12</v>
      </c>
      <c r="B19" s="115" t="s">
        <v>308</v>
      </c>
      <c r="C19" s="118" t="s">
        <v>826</v>
      </c>
      <c r="D19" s="118" t="s">
        <v>827</v>
      </c>
      <c r="E19" s="118" t="s">
        <v>1344</v>
      </c>
      <c r="F19" s="118" t="s">
        <v>1345</v>
      </c>
      <c r="G19" s="115">
        <v>3</v>
      </c>
      <c r="H19" s="115">
        <v>4</v>
      </c>
      <c r="I19" s="34">
        <f t="shared" si="0"/>
        <v>12</v>
      </c>
      <c r="J19" s="34" t="str">
        <f t="shared" si="2"/>
        <v>MEDIO</v>
      </c>
      <c r="K19" s="26" t="s">
        <v>468</v>
      </c>
      <c r="L19" s="34">
        <f t="shared" si="3"/>
        <v>3</v>
      </c>
      <c r="M19" s="23"/>
      <c r="N19" s="26" t="s">
        <v>1706</v>
      </c>
      <c r="O19" s="162" t="s">
        <v>1712</v>
      </c>
    </row>
    <row r="20" spans="1:15" s="33" customFormat="1" ht="177" customHeight="1" x14ac:dyDescent="0.2">
      <c r="A20" s="33">
        <v>13</v>
      </c>
      <c r="B20" s="115" t="s">
        <v>309</v>
      </c>
      <c r="C20" s="118" t="s">
        <v>186</v>
      </c>
      <c r="D20" s="118" t="s">
        <v>1360</v>
      </c>
      <c r="E20" s="118" t="s">
        <v>1344</v>
      </c>
      <c r="F20" s="118" t="s">
        <v>1361</v>
      </c>
      <c r="G20" s="115">
        <v>2</v>
      </c>
      <c r="H20" s="115">
        <v>2</v>
      </c>
      <c r="I20" s="34">
        <f t="shared" si="0"/>
        <v>4</v>
      </c>
      <c r="J20" s="34" t="str">
        <f t="shared" si="2"/>
        <v>BAJO</v>
      </c>
      <c r="K20" s="118" t="str">
        <f t="shared" ref="K20:K22" si="4">IF(J20="BAJO","El Nivel de  riesgo bajo y no se requieren controles adicionales","Favor establezca acá controles adicionales requeridos")</f>
        <v>El Nivel de  riesgo bajo y no se requieren controles adicionales</v>
      </c>
      <c r="L20" s="34">
        <f t="shared" si="3"/>
        <v>0.1</v>
      </c>
      <c r="M20" s="23"/>
      <c r="N20" s="26" t="s">
        <v>1706</v>
      </c>
      <c r="O20" s="162" t="s">
        <v>1712</v>
      </c>
    </row>
    <row r="21" spans="1:15" s="33" customFormat="1" ht="142.5" x14ac:dyDescent="0.2">
      <c r="A21" s="33">
        <v>14</v>
      </c>
      <c r="B21" s="115" t="s">
        <v>309</v>
      </c>
      <c r="C21" s="118" t="s">
        <v>828</v>
      </c>
      <c r="D21" s="118" t="s">
        <v>829</v>
      </c>
      <c r="E21" s="118" t="s">
        <v>1344</v>
      </c>
      <c r="F21" s="118" t="s">
        <v>1362</v>
      </c>
      <c r="G21" s="115">
        <v>2</v>
      </c>
      <c r="H21" s="115">
        <v>2</v>
      </c>
      <c r="I21" s="34">
        <f t="shared" si="0"/>
        <v>4</v>
      </c>
      <c r="J21" s="34" t="str">
        <f t="shared" si="2"/>
        <v>BAJO</v>
      </c>
      <c r="K21" s="118" t="str">
        <f t="shared" si="4"/>
        <v>El Nivel de  riesgo bajo y no se requieren controles adicionales</v>
      </c>
      <c r="L21" s="34">
        <f t="shared" si="3"/>
        <v>0.1</v>
      </c>
      <c r="M21" s="23"/>
      <c r="N21" s="26" t="s">
        <v>1706</v>
      </c>
      <c r="O21" s="162" t="s">
        <v>1713</v>
      </c>
    </row>
    <row r="22" spans="1:15" s="33" customFormat="1" ht="109.5" customHeight="1" x14ac:dyDescent="0.2">
      <c r="A22" s="33">
        <v>15</v>
      </c>
      <c r="B22" s="115" t="s">
        <v>309</v>
      </c>
      <c r="C22" s="118" t="s">
        <v>187</v>
      </c>
      <c r="D22" s="118" t="s">
        <v>1363</v>
      </c>
      <c r="E22" s="118" t="s">
        <v>1344</v>
      </c>
      <c r="F22" s="118" t="s">
        <v>1362</v>
      </c>
      <c r="G22" s="115">
        <v>2</v>
      </c>
      <c r="H22" s="115">
        <v>2</v>
      </c>
      <c r="I22" s="34">
        <f t="shared" si="0"/>
        <v>4</v>
      </c>
      <c r="J22" s="34" t="str">
        <f t="shared" si="2"/>
        <v>BAJO</v>
      </c>
      <c r="K22" s="118" t="str">
        <f t="shared" si="4"/>
        <v>El Nivel de  riesgo bajo y no se requieren controles adicionales</v>
      </c>
      <c r="L22" s="34">
        <f t="shared" si="3"/>
        <v>0.1</v>
      </c>
      <c r="M22" s="23"/>
      <c r="N22" s="26" t="s">
        <v>1706</v>
      </c>
      <c r="O22" s="162" t="s">
        <v>1713</v>
      </c>
    </row>
    <row r="23" spans="1:15" ht="242.25" x14ac:dyDescent="0.2">
      <c r="A23" s="33">
        <v>16</v>
      </c>
      <c r="B23" s="115" t="s">
        <v>309</v>
      </c>
      <c r="C23" s="118" t="s">
        <v>188</v>
      </c>
      <c r="D23" s="118" t="s">
        <v>1364</v>
      </c>
      <c r="E23" s="118" t="s">
        <v>1344</v>
      </c>
      <c r="F23" s="118" t="s">
        <v>1365</v>
      </c>
      <c r="G23" s="115">
        <v>3</v>
      </c>
      <c r="H23" s="115">
        <v>4</v>
      </c>
      <c r="I23" s="34">
        <f t="shared" si="0"/>
        <v>12</v>
      </c>
      <c r="J23" s="34" t="str">
        <f t="shared" si="2"/>
        <v>MEDIO</v>
      </c>
      <c r="K23" s="26" t="s">
        <v>470</v>
      </c>
      <c r="L23" s="34">
        <f t="shared" si="3"/>
        <v>3</v>
      </c>
      <c r="M23" s="23"/>
      <c r="N23" s="26" t="s">
        <v>1706</v>
      </c>
      <c r="O23" s="162" t="s">
        <v>1714</v>
      </c>
    </row>
    <row r="24" spans="1:15" ht="121.5" customHeight="1" x14ac:dyDescent="0.2">
      <c r="A24" s="33">
        <v>17</v>
      </c>
      <c r="B24" s="115" t="s">
        <v>309</v>
      </c>
      <c r="C24" s="118" t="s">
        <v>830</v>
      </c>
      <c r="D24" s="118" t="s">
        <v>1366</v>
      </c>
      <c r="E24" s="118" t="s">
        <v>1344</v>
      </c>
      <c r="F24" s="118" t="s">
        <v>1367</v>
      </c>
      <c r="G24" s="115">
        <v>3</v>
      </c>
      <c r="H24" s="115">
        <v>4</v>
      </c>
      <c r="I24" s="34">
        <f t="shared" si="0"/>
        <v>12</v>
      </c>
      <c r="J24" s="34" t="str">
        <f t="shared" si="2"/>
        <v>MEDIO</v>
      </c>
      <c r="K24" s="26" t="s">
        <v>469</v>
      </c>
      <c r="L24" s="34">
        <f t="shared" si="3"/>
        <v>3</v>
      </c>
      <c r="M24" s="23"/>
      <c r="N24" s="26" t="s">
        <v>1706</v>
      </c>
      <c r="O24" s="162" t="s">
        <v>1714</v>
      </c>
    </row>
    <row r="25" spans="1:15" ht="165.75" customHeight="1" x14ac:dyDescent="0.2">
      <c r="A25" s="34">
        <v>18</v>
      </c>
      <c r="B25" s="123" t="s">
        <v>309</v>
      </c>
      <c r="C25" s="118" t="s">
        <v>831</v>
      </c>
      <c r="D25" s="118" t="s">
        <v>1368</v>
      </c>
      <c r="E25" s="118" t="s">
        <v>1344</v>
      </c>
      <c r="F25" s="118" t="s">
        <v>1369</v>
      </c>
      <c r="G25" s="115">
        <v>3</v>
      </c>
      <c r="H25" s="115">
        <v>4</v>
      </c>
      <c r="I25" s="34">
        <f t="shared" si="0"/>
        <v>12</v>
      </c>
      <c r="J25" s="34" t="str">
        <f t="shared" si="2"/>
        <v>MEDIO</v>
      </c>
      <c r="K25" s="26" t="s">
        <v>468</v>
      </c>
      <c r="L25" s="34">
        <f t="shared" si="3"/>
        <v>3</v>
      </c>
      <c r="M25" s="23"/>
      <c r="N25" s="26" t="s">
        <v>1706</v>
      </c>
      <c r="O25" s="162" t="s">
        <v>1714</v>
      </c>
    </row>
    <row r="26" spans="1:15" x14ac:dyDescent="0.25">
      <c r="K26" s="58"/>
      <c r="L26" s="88">
        <f>SUM(L8:L25)</f>
        <v>16.299999999999997</v>
      </c>
      <c r="N26" s="88">
        <f>+COUNT(L8:L25)</f>
        <v>18</v>
      </c>
    </row>
  </sheetData>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8:J20 J22:J23 J25">
    <cfRule type="cellIs" dxfId="146" priority="7" stopIfTrue="1" operator="equal">
      <formula>"ALTO"</formula>
    </cfRule>
    <cfRule type="cellIs" dxfId="145" priority="8" stopIfTrue="1" operator="equal">
      <formula>"MEDIO"</formula>
    </cfRule>
    <cfRule type="cellIs" dxfId="144" priority="9" stopIfTrue="1" operator="equal">
      <formula>"BAJO"</formula>
    </cfRule>
  </conditionalFormatting>
  <conditionalFormatting sqref="J21">
    <cfRule type="cellIs" dxfId="143" priority="4" stopIfTrue="1" operator="equal">
      <formula>"ALTO"</formula>
    </cfRule>
    <cfRule type="cellIs" dxfId="142" priority="5" stopIfTrue="1" operator="equal">
      <formula>"MEDIO"</formula>
    </cfRule>
    <cfRule type="cellIs" dxfId="141" priority="6" stopIfTrue="1" operator="equal">
      <formula>"BAJO"</formula>
    </cfRule>
  </conditionalFormatting>
  <conditionalFormatting sqref="J24">
    <cfRule type="cellIs" dxfId="140" priority="1" stopIfTrue="1" operator="equal">
      <formula>"ALTO"</formula>
    </cfRule>
    <cfRule type="cellIs" dxfId="139" priority="2" stopIfTrue="1" operator="equal">
      <formula>"MEDIO"</formula>
    </cfRule>
    <cfRule type="cellIs" dxfId="138" priority="3" stopIfTrue="1" operator="equal">
      <formula>"BAJO"</formula>
    </cfRule>
  </conditionalFormatting>
  <printOptions horizontalCentered="1" verticalCentered="1"/>
  <pageMargins left="0.70866141732283472" right="0.70866141732283472" top="0.74803149606299213" bottom="0.74803149606299213" header="0.31496062992125984" footer="0.31496062992125984"/>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9"/>
  <sheetViews>
    <sheetView showGridLines="0" topLeftCell="J1" zoomScale="71" zoomScaleNormal="71" zoomScaleSheetLayoutView="87" workbookViewId="0">
      <selection activeCell="O5" sqref="O5"/>
    </sheetView>
  </sheetViews>
  <sheetFormatPr baseColWidth="10" defaultColWidth="11.42578125" defaultRowHeight="14.25" x14ac:dyDescent="0.2"/>
  <cols>
    <col min="1" max="1" width="11.42578125" style="23"/>
    <col min="2" max="2" width="31.42578125" style="23" customWidth="1"/>
    <col min="3" max="3" width="49" style="23" customWidth="1"/>
    <col min="4" max="4" width="27.28515625" style="23" customWidth="1"/>
    <col min="5" max="5" width="40.5703125" style="23" customWidth="1"/>
    <col min="6" max="6" width="50.85546875" style="23" customWidth="1"/>
    <col min="7" max="7" width="16.42578125" style="23" customWidth="1"/>
    <col min="8" max="8" width="16.5703125" style="23" customWidth="1"/>
    <col min="9" max="9" width="15.140625" style="23" customWidth="1"/>
    <col min="10" max="10" width="21.85546875" style="23" customWidth="1"/>
    <col min="11" max="11" width="54.85546875" style="23" customWidth="1"/>
    <col min="12" max="12" width="11.42578125" style="23"/>
    <col min="13" max="13" width="2.7109375" style="23" customWidth="1"/>
    <col min="14" max="14" width="74" style="23" customWidth="1"/>
    <col min="15" max="15" width="56.42578125" style="23" customWidth="1"/>
    <col min="16" max="16384" width="11.42578125" style="23"/>
  </cols>
  <sheetData>
    <row r="1" spans="1:73" ht="24.75" customHeight="1" thickBot="1" x14ac:dyDescent="0.25">
      <c r="B1" s="183" t="s">
        <v>10</v>
      </c>
      <c r="C1" s="184"/>
      <c r="D1" s="184"/>
      <c r="E1" s="184"/>
      <c r="F1" s="184"/>
      <c r="G1" s="184"/>
      <c r="H1" s="184"/>
      <c r="I1" s="184"/>
      <c r="J1" s="184"/>
      <c r="K1" s="212"/>
      <c r="L1" s="212"/>
    </row>
    <row r="2" spans="1:73" ht="21" customHeight="1" thickTop="1" x14ac:dyDescent="0.2">
      <c r="B2" s="213" t="s">
        <v>220</v>
      </c>
      <c r="C2" s="214"/>
      <c r="D2" s="214"/>
      <c r="E2" s="214"/>
      <c r="F2" s="214"/>
      <c r="G2" s="214"/>
      <c r="H2" s="214"/>
      <c r="I2" s="214"/>
      <c r="J2" s="214"/>
      <c r="K2" s="212"/>
      <c r="L2" s="212"/>
    </row>
    <row r="3" spans="1:73" ht="16.5" customHeight="1" x14ac:dyDescent="0.2">
      <c r="B3" s="215" t="s">
        <v>11</v>
      </c>
      <c r="C3" s="216"/>
      <c r="D3" s="197" t="s">
        <v>12</v>
      </c>
      <c r="E3" s="198"/>
      <c r="F3" s="198"/>
      <c r="G3" s="198"/>
      <c r="H3" s="198"/>
      <c r="I3" s="196"/>
      <c r="J3" s="41" t="s">
        <v>208</v>
      </c>
      <c r="K3" s="212"/>
      <c r="L3" s="212"/>
    </row>
    <row r="4" spans="1:73" ht="24" customHeight="1" thickBot="1" x14ac:dyDescent="0.25">
      <c r="B4" s="217" t="s">
        <v>209</v>
      </c>
      <c r="C4" s="218"/>
      <c r="D4" s="201" t="s">
        <v>221</v>
      </c>
      <c r="E4" s="202"/>
      <c r="F4" s="202"/>
      <c r="G4" s="202"/>
      <c r="H4" s="202"/>
      <c r="I4" s="200"/>
      <c r="J4" s="42" t="s">
        <v>959</v>
      </c>
      <c r="K4" s="212"/>
      <c r="L4" s="212"/>
    </row>
    <row r="5" spans="1:73" ht="77.25" customHeight="1" thickTop="1" x14ac:dyDescent="0.2">
      <c r="B5" s="206" t="s">
        <v>13</v>
      </c>
      <c r="C5" s="207"/>
      <c r="D5" s="208" t="s">
        <v>14</v>
      </c>
      <c r="E5" s="209"/>
      <c r="F5" s="43" t="s">
        <v>15</v>
      </c>
      <c r="G5" s="210" t="s">
        <v>388</v>
      </c>
      <c r="H5" s="210"/>
      <c r="I5" s="44" t="s">
        <v>16</v>
      </c>
      <c r="J5" s="211" t="s">
        <v>263</v>
      </c>
      <c r="K5" s="211"/>
      <c r="L5" s="211"/>
      <c r="N5" s="50" t="s">
        <v>958</v>
      </c>
      <c r="O5" s="51">
        <v>44439</v>
      </c>
    </row>
    <row r="6" spans="1:73" ht="3.75" customHeight="1" x14ac:dyDescent="0.2">
      <c r="B6" s="124"/>
      <c r="C6" s="36"/>
      <c r="D6" s="36"/>
      <c r="E6" s="36"/>
      <c r="F6" s="36"/>
      <c r="G6" s="36"/>
      <c r="H6" s="36"/>
      <c r="I6" s="36"/>
      <c r="J6" s="36"/>
      <c r="K6" s="36"/>
      <c r="L6" s="125"/>
    </row>
    <row r="7" spans="1:73" ht="57.75" customHeight="1" x14ac:dyDescent="0.2">
      <c r="B7" s="126" t="s">
        <v>6</v>
      </c>
      <c r="C7" s="19" t="s">
        <v>8</v>
      </c>
      <c r="D7" s="19" t="s">
        <v>9</v>
      </c>
      <c r="E7" s="19" t="s">
        <v>7</v>
      </c>
      <c r="F7" s="19" t="s">
        <v>5</v>
      </c>
      <c r="G7" s="19" t="s">
        <v>0</v>
      </c>
      <c r="H7" s="19" t="s">
        <v>1</v>
      </c>
      <c r="I7" s="19" t="s">
        <v>2</v>
      </c>
      <c r="J7" s="19" t="s">
        <v>3</v>
      </c>
      <c r="K7" s="19" t="s">
        <v>4</v>
      </c>
      <c r="L7" s="19" t="s">
        <v>222</v>
      </c>
      <c r="N7" s="52" t="s">
        <v>466</v>
      </c>
      <c r="O7" s="53" t="s">
        <v>467</v>
      </c>
    </row>
    <row r="8" spans="1:73" ht="109.5" customHeight="1" x14ac:dyDescent="0.2">
      <c r="A8" s="34">
        <v>1</v>
      </c>
      <c r="B8" s="127" t="s">
        <v>299</v>
      </c>
      <c r="C8" s="26" t="s">
        <v>1381</v>
      </c>
      <c r="D8" s="66" t="s">
        <v>1382</v>
      </c>
      <c r="E8" s="26" t="s">
        <v>33</v>
      </c>
      <c r="F8" s="26" t="s">
        <v>1370</v>
      </c>
      <c r="G8" s="34">
        <v>2</v>
      </c>
      <c r="H8" s="34">
        <v>4</v>
      </c>
      <c r="I8" s="34">
        <f t="shared" ref="I8:I38" si="0">G8*H8</f>
        <v>8</v>
      </c>
      <c r="J8" s="34" t="str">
        <f>IF(I8&lt;12,"BAJO",IF(I8&gt;19,"ALTO","MEDIO"))</f>
        <v>BAJO</v>
      </c>
      <c r="K8" s="31" t="str">
        <f>IF(J8="BAJO","El nivel de riesgo bajo no requiere controles adicionales","Favor establezca acá controles adicionales requeridos")</f>
        <v>El nivel de riesgo bajo no requiere controles adicionales</v>
      </c>
      <c r="L8" s="34">
        <f>IF(J8="BAJO",0.1,IF(J8="MEDIO",3,5))</f>
        <v>0.1</v>
      </c>
      <c r="N8" s="168" t="s">
        <v>832</v>
      </c>
      <c r="O8" s="171" t="s">
        <v>1722</v>
      </c>
      <c r="BT8" s="23">
        <v>1</v>
      </c>
      <c r="BU8" s="23">
        <v>1</v>
      </c>
    </row>
    <row r="9" spans="1:73" ht="71.25" x14ac:dyDescent="0.2">
      <c r="A9" s="34">
        <v>2</v>
      </c>
      <c r="B9" s="127" t="s">
        <v>299</v>
      </c>
      <c r="C9" s="26" t="s">
        <v>833</v>
      </c>
      <c r="D9" s="66" t="s">
        <v>537</v>
      </c>
      <c r="E9" s="26" t="s">
        <v>33</v>
      </c>
      <c r="F9" s="26" t="s">
        <v>1370</v>
      </c>
      <c r="G9" s="34">
        <v>2</v>
      </c>
      <c r="H9" s="34">
        <v>4</v>
      </c>
      <c r="I9" s="34">
        <f t="shared" si="0"/>
        <v>8</v>
      </c>
      <c r="J9" s="34" t="str">
        <f>IF(I9&lt;12,"BAJO",IF(I9&gt;19,"ALTO","MEDIO"))</f>
        <v>BAJO</v>
      </c>
      <c r="K9" s="31" t="str">
        <f>IF(J9="BAJO","El nivel de riesgo bajo no requiere controles adicionales","Favor establezca acá controles adicionales requeridos")</f>
        <v>El nivel de riesgo bajo no requiere controles adicionales</v>
      </c>
      <c r="L9" s="34">
        <f>IF(J9="BAJO",0.1,IF(J9="MEDIO",3,5))</f>
        <v>0.1</v>
      </c>
      <c r="N9" s="168" t="s">
        <v>832</v>
      </c>
      <c r="O9" s="171" t="s">
        <v>1722</v>
      </c>
      <c r="BT9" s="23">
        <v>2</v>
      </c>
      <c r="BU9" s="23">
        <v>2</v>
      </c>
    </row>
    <row r="10" spans="1:73" ht="150" x14ac:dyDescent="0.2">
      <c r="A10" s="34">
        <v>3</v>
      </c>
      <c r="B10" s="127" t="s">
        <v>299</v>
      </c>
      <c r="C10" s="26" t="s">
        <v>834</v>
      </c>
      <c r="D10" s="66" t="s">
        <v>842</v>
      </c>
      <c r="E10" s="26" t="s">
        <v>33</v>
      </c>
      <c r="F10" s="26" t="s">
        <v>1370</v>
      </c>
      <c r="G10" s="34">
        <v>2</v>
      </c>
      <c r="H10" s="34">
        <v>4</v>
      </c>
      <c r="I10" s="34">
        <f t="shared" si="0"/>
        <v>8</v>
      </c>
      <c r="J10" s="34" t="str">
        <f t="shared" ref="J10:J38" si="1">IF(I10&lt;12,"BAJO",IF(I10&gt;19,"ALTO","MEDIO"))</f>
        <v>BAJO</v>
      </c>
      <c r="K10" s="31" t="str">
        <f t="shared" ref="K10:K38" si="2">IF(J10="BAJO","El nivel de riesgo bajo no requiere controles adicionales","Favor establezca acá controles adicionales requeridos")</f>
        <v>El nivel de riesgo bajo no requiere controles adicionales</v>
      </c>
      <c r="L10" s="34">
        <f t="shared" ref="L10:L38" si="3">IF(J10="BAJO",0.1,IF(J10="MEDIO",3,5))</f>
        <v>0.1</v>
      </c>
      <c r="N10" s="171" t="s">
        <v>1717</v>
      </c>
      <c r="O10" s="171" t="s">
        <v>1722</v>
      </c>
    </row>
    <row r="11" spans="1:73" ht="99.75" x14ac:dyDescent="0.2">
      <c r="A11" s="34">
        <v>4</v>
      </c>
      <c r="B11" s="127" t="s">
        <v>299</v>
      </c>
      <c r="C11" s="26" t="s">
        <v>1383</v>
      </c>
      <c r="D11" s="66" t="s">
        <v>835</v>
      </c>
      <c r="E11" s="26" t="s">
        <v>33</v>
      </c>
      <c r="F11" s="26" t="s">
        <v>1371</v>
      </c>
      <c r="G11" s="34">
        <v>2</v>
      </c>
      <c r="H11" s="34">
        <v>3</v>
      </c>
      <c r="I11" s="34">
        <f t="shared" si="0"/>
        <v>6</v>
      </c>
      <c r="J11" s="34" t="str">
        <f t="shared" si="1"/>
        <v>BAJO</v>
      </c>
      <c r="K11" s="31" t="str">
        <f t="shared" si="2"/>
        <v>El nivel de riesgo bajo no requiere controles adicionales</v>
      </c>
      <c r="L11" s="34">
        <f t="shared" si="3"/>
        <v>0.1</v>
      </c>
      <c r="N11" s="168" t="s">
        <v>1718</v>
      </c>
      <c r="O11" s="171" t="s">
        <v>1722</v>
      </c>
    </row>
    <row r="12" spans="1:73" ht="96.75" customHeight="1" x14ac:dyDescent="0.2">
      <c r="A12" s="34">
        <v>5</v>
      </c>
      <c r="B12" s="127" t="s">
        <v>300</v>
      </c>
      <c r="C12" s="26" t="s">
        <v>836</v>
      </c>
      <c r="D12" s="66" t="s">
        <v>62</v>
      </c>
      <c r="E12" s="26" t="s">
        <v>33</v>
      </c>
      <c r="F12" s="26" t="s">
        <v>837</v>
      </c>
      <c r="G12" s="34">
        <v>2</v>
      </c>
      <c r="H12" s="34">
        <v>4</v>
      </c>
      <c r="I12" s="34">
        <f t="shared" si="0"/>
        <v>8</v>
      </c>
      <c r="J12" s="34" t="str">
        <f t="shared" si="1"/>
        <v>BAJO</v>
      </c>
      <c r="K12" s="31" t="str">
        <f t="shared" si="2"/>
        <v>El nivel de riesgo bajo no requiere controles adicionales</v>
      </c>
      <c r="L12" s="34">
        <f t="shared" si="3"/>
        <v>0.1</v>
      </c>
      <c r="M12" s="37"/>
      <c r="N12" s="168" t="s">
        <v>832</v>
      </c>
      <c r="O12" s="171" t="s">
        <v>1722</v>
      </c>
    </row>
    <row r="13" spans="1:73" ht="96.75" customHeight="1" x14ac:dyDescent="0.2">
      <c r="A13" s="34">
        <v>6</v>
      </c>
      <c r="B13" s="127" t="s">
        <v>300</v>
      </c>
      <c r="C13" s="26" t="s">
        <v>384</v>
      </c>
      <c r="D13" s="66" t="s">
        <v>70</v>
      </c>
      <c r="E13" s="26" t="s">
        <v>33</v>
      </c>
      <c r="F13" s="26" t="s">
        <v>837</v>
      </c>
      <c r="G13" s="34">
        <v>2</v>
      </c>
      <c r="H13" s="34">
        <v>4</v>
      </c>
      <c r="I13" s="34">
        <f t="shared" si="0"/>
        <v>8</v>
      </c>
      <c r="J13" s="34" t="str">
        <f t="shared" si="1"/>
        <v>BAJO</v>
      </c>
      <c r="K13" s="31" t="str">
        <f t="shared" si="2"/>
        <v>El nivel de riesgo bajo no requiere controles adicionales</v>
      </c>
      <c r="L13" s="34">
        <f t="shared" si="3"/>
        <v>0.1</v>
      </c>
      <c r="N13" s="168" t="s">
        <v>832</v>
      </c>
      <c r="O13" s="171" t="s">
        <v>1722</v>
      </c>
    </row>
    <row r="14" spans="1:73" ht="66.75" customHeight="1" x14ac:dyDescent="0.2">
      <c r="A14" s="34">
        <v>7</v>
      </c>
      <c r="B14" s="127" t="s">
        <v>300</v>
      </c>
      <c r="C14" s="26" t="s">
        <v>838</v>
      </c>
      <c r="D14" s="66" t="s">
        <v>839</v>
      </c>
      <c r="E14" s="26" t="s">
        <v>33</v>
      </c>
      <c r="F14" s="26" t="s">
        <v>837</v>
      </c>
      <c r="G14" s="34">
        <v>2</v>
      </c>
      <c r="H14" s="34">
        <v>4</v>
      </c>
      <c r="I14" s="34">
        <f t="shared" si="0"/>
        <v>8</v>
      </c>
      <c r="J14" s="34" t="str">
        <f t="shared" si="1"/>
        <v>BAJO</v>
      </c>
      <c r="K14" s="31" t="str">
        <f t="shared" si="2"/>
        <v>El nivel de riesgo bajo no requiere controles adicionales</v>
      </c>
      <c r="L14" s="34">
        <f t="shared" si="3"/>
        <v>0.1</v>
      </c>
      <c r="N14" s="168" t="s">
        <v>832</v>
      </c>
      <c r="O14" s="171" t="s">
        <v>1722</v>
      </c>
    </row>
    <row r="15" spans="1:73" ht="76.5" customHeight="1" x14ac:dyDescent="0.2">
      <c r="A15" s="34">
        <v>8</v>
      </c>
      <c r="B15" s="127" t="s">
        <v>300</v>
      </c>
      <c r="C15" s="26" t="s">
        <v>1384</v>
      </c>
      <c r="D15" s="66" t="s">
        <v>70</v>
      </c>
      <c r="E15" s="26" t="s">
        <v>33</v>
      </c>
      <c r="F15" s="26" t="s">
        <v>837</v>
      </c>
      <c r="G15" s="34">
        <v>2</v>
      </c>
      <c r="H15" s="34">
        <v>4</v>
      </c>
      <c r="I15" s="34">
        <f t="shared" si="0"/>
        <v>8</v>
      </c>
      <c r="J15" s="34" t="str">
        <f t="shared" si="1"/>
        <v>BAJO</v>
      </c>
      <c r="K15" s="31" t="str">
        <f t="shared" si="2"/>
        <v>El nivel de riesgo bajo no requiere controles adicionales</v>
      </c>
      <c r="L15" s="34">
        <f t="shared" si="3"/>
        <v>0.1</v>
      </c>
      <c r="N15" s="168" t="s">
        <v>832</v>
      </c>
      <c r="O15" s="171" t="s">
        <v>1722</v>
      </c>
    </row>
    <row r="16" spans="1:73" ht="73.5" customHeight="1" x14ac:dyDescent="0.2">
      <c r="A16" s="34">
        <v>9</v>
      </c>
      <c r="B16" s="127" t="s">
        <v>300</v>
      </c>
      <c r="C16" s="26" t="s">
        <v>840</v>
      </c>
      <c r="D16" s="66" t="s">
        <v>839</v>
      </c>
      <c r="E16" s="26" t="s">
        <v>33</v>
      </c>
      <c r="F16" s="26" t="s">
        <v>837</v>
      </c>
      <c r="G16" s="34">
        <v>2</v>
      </c>
      <c r="H16" s="34">
        <v>4</v>
      </c>
      <c r="I16" s="34">
        <f t="shared" si="0"/>
        <v>8</v>
      </c>
      <c r="J16" s="34" t="str">
        <f t="shared" si="1"/>
        <v>BAJO</v>
      </c>
      <c r="K16" s="31" t="str">
        <f t="shared" si="2"/>
        <v>El nivel de riesgo bajo no requiere controles adicionales</v>
      </c>
      <c r="L16" s="34">
        <f t="shared" si="3"/>
        <v>0.1</v>
      </c>
      <c r="N16" s="168" t="s">
        <v>832</v>
      </c>
      <c r="O16" s="171" t="s">
        <v>1722</v>
      </c>
    </row>
    <row r="17" spans="1:15" ht="85.5" x14ac:dyDescent="0.2">
      <c r="A17" s="34">
        <v>10</v>
      </c>
      <c r="B17" s="127" t="s">
        <v>300</v>
      </c>
      <c r="C17" s="26" t="s">
        <v>1385</v>
      </c>
      <c r="D17" s="66" t="s">
        <v>842</v>
      </c>
      <c r="E17" s="26" t="s">
        <v>33</v>
      </c>
      <c r="F17" s="26" t="s">
        <v>1372</v>
      </c>
      <c r="G17" s="34">
        <v>2</v>
      </c>
      <c r="H17" s="34">
        <v>4</v>
      </c>
      <c r="I17" s="34">
        <f t="shared" si="0"/>
        <v>8</v>
      </c>
      <c r="J17" s="34" t="str">
        <f t="shared" si="1"/>
        <v>BAJO</v>
      </c>
      <c r="K17" s="31" t="str">
        <f t="shared" si="2"/>
        <v>El nivel de riesgo bajo no requiere controles adicionales</v>
      </c>
      <c r="L17" s="34">
        <f t="shared" si="3"/>
        <v>0.1</v>
      </c>
      <c r="N17" s="168" t="s">
        <v>832</v>
      </c>
      <c r="O17" s="171" t="s">
        <v>1722</v>
      </c>
    </row>
    <row r="18" spans="1:15" ht="85.5" x14ac:dyDescent="0.2">
      <c r="A18" s="34">
        <v>11</v>
      </c>
      <c r="B18" s="127" t="s">
        <v>300</v>
      </c>
      <c r="C18" s="26" t="s">
        <v>1386</v>
      </c>
      <c r="D18" s="66" t="s">
        <v>70</v>
      </c>
      <c r="E18" s="26" t="s">
        <v>33</v>
      </c>
      <c r="F18" s="26" t="s">
        <v>1372</v>
      </c>
      <c r="G18" s="34">
        <v>2</v>
      </c>
      <c r="H18" s="34">
        <v>4</v>
      </c>
      <c r="I18" s="34">
        <f t="shared" si="0"/>
        <v>8</v>
      </c>
      <c r="J18" s="34" t="str">
        <f t="shared" si="1"/>
        <v>BAJO</v>
      </c>
      <c r="K18" s="31" t="str">
        <f t="shared" si="2"/>
        <v>El nivel de riesgo bajo no requiere controles adicionales</v>
      </c>
      <c r="L18" s="34">
        <f t="shared" si="3"/>
        <v>0.1</v>
      </c>
      <c r="N18" s="168" t="s">
        <v>832</v>
      </c>
      <c r="O18" s="171" t="s">
        <v>1722</v>
      </c>
    </row>
    <row r="19" spans="1:15" ht="75" x14ac:dyDescent="0.2">
      <c r="A19" s="34">
        <v>12</v>
      </c>
      <c r="B19" s="127" t="s">
        <v>301</v>
      </c>
      <c r="C19" s="26" t="s">
        <v>1387</v>
      </c>
      <c r="D19" s="26" t="s">
        <v>70</v>
      </c>
      <c r="E19" s="26" t="s">
        <v>33</v>
      </c>
      <c r="F19" s="26" t="s">
        <v>1373</v>
      </c>
      <c r="G19" s="34">
        <v>2</v>
      </c>
      <c r="H19" s="34">
        <v>4</v>
      </c>
      <c r="I19" s="34">
        <f t="shared" si="0"/>
        <v>8</v>
      </c>
      <c r="J19" s="34" t="str">
        <f t="shared" si="1"/>
        <v>BAJO</v>
      </c>
      <c r="K19" s="31" t="str">
        <f t="shared" si="2"/>
        <v>El nivel de riesgo bajo no requiere controles adicionales</v>
      </c>
      <c r="L19" s="34">
        <f t="shared" si="3"/>
        <v>0.1</v>
      </c>
      <c r="N19" s="168" t="s">
        <v>1719</v>
      </c>
      <c r="O19" s="171" t="s">
        <v>1722</v>
      </c>
    </row>
    <row r="20" spans="1:15" ht="75" x14ac:dyDescent="0.2">
      <c r="A20" s="34">
        <v>13</v>
      </c>
      <c r="B20" s="127" t="s">
        <v>301</v>
      </c>
      <c r="C20" s="27" t="s">
        <v>1388</v>
      </c>
      <c r="D20" s="26" t="s">
        <v>62</v>
      </c>
      <c r="E20" s="26" t="s">
        <v>34</v>
      </c>
      <c r="F20" s="26" t="s">
        <v>841</v>
      </c>
      <c r="G20" s="34">
        <v>2</v>
      </c>
      <c r="H20" s="34">
        <v>4</v>
      </c>
      <c r="I20" s="34">
        <f t="shared" si="0"/>
        <v>8</v>
      </c>
      <c r="J20" s="34" t="str">
        <f t="shared" si="1"/>
        <v>BAJO</v>
      </c>
      <c r="K20" s="31" t="str">
        <f t="shared" si="2"/>
        <v>El nivel de riesgo bajo no requiere controles adicionales</v>
      </c>
      <c r="L20" s="34">
        <f t="shared" si="3"/>
        <v>0.1</v>
      </c>
      <c r="N20" s="168" t="s">
        <v>1719</v>
      </c>
      <c r="O20" s="171" t="s">
        <v>1722</v>
      </c>
    </row>
    <row r="21" spans="1:15" ht="84.75" customHeight="1" x14ac:dyDescent="0.2">
      <c r="A21" s="34">
        <v>14</v>
      </c>
      <c r="B21" s="127" t="s">
        <v>302</v>
      </c>
      <c r="C21" s="27" t="s">
        <v>1389</v>
      </c>
      <c r="D21" s="66" t="s">
        <v>842</v>
      </c>
      <c r="E21" s="26" t="s">
        <v>35</v>
      </c>
      <c r="F21" s="26" t="s">
        <v>841</v>
      </c>
      <c r="G21" s="34">
        <v>2</v>
      </c>
      <c r="H21" s="34">
        <v>3</v>
      </c>
      <c r="I21" s="34">
        <f t="shared" si="0"/>
        <v>6</v>
      </c>
      <c r="J21" s="34" t="str">
        <f t="shared" si="1"/>
        <v>BAJO</v>
      </c>
      <c r="K21" s="31" t="str">
        <f t="shared" si="2"/>
        <v>El nivel de riesgo bajo no requiere controles adicionales</v>
      </c>
      <c r="L21" s="34">
        <f t="shared" si="3"/>
        <v>0.1</v>
      </c>
      <c r="N21" s="168" t="s">
        <v>1719</v>
      </c>
      <c r="O21" s="171" t="s">
        <v>1722</v>
      </c>
    </row>
    <row r="22" spans="1:15" s="82" customFormat="1" ht="84.75" customHeight="1" x14ac:dyDescent="0.2">
      <c r="A22" s="34">
        <v>15</v>
      </c>
      <c r="B22" s="127" t="s">
        <v>302</v>
      </c>
      <c r="C22" s="26" t="s">
        <v>1390</v>
      </c>
      <c r="D22" s="66" t="s">
        <v>70</v>
      </c>
      <c r="E22" s="26" t="s">
        <v>35</v>
      </c>
      <c r="F22" s="26" t="s">
        <v>843</v>
      </c>
      <c r="G22" s="34">
        <v>2</v>
      </c>
      <c r="H22" s="34">
        <v>2</v>
      </c>
      <c r="I22" s="34">
        <f t="shared" si="0"/>
        <v>4</v>
      </c>
      <c r="J22" s="34" t="str">
        <f t="shared" si="1"/>
        <v>BAJO</v>
      </c>
      <c r="K22" s="31" t="str">
        <f t="shared" si="2"/>
        <v>El nivel de riesgo bajo no requiere controles adicionales</v>
      </c>
      <c r="L22" s="34">
        <f t="shared" si="3"/>
        <v>0.1</v>
      </c>
      <c r="M22" s="23"/>
      <c r="N22" s="168" t="s">
        <v>1719</v>
      </c>
      <c r="O22" s="171" t="s">
        <v>1722</v>
      </c>
    </row>
    <row r="23" spans="1:15" ht="53.25" customHeight="1" x14ac:dyDescent="0.2">
      <c r="A23" s="34">
        <v>16</v>
      </c>
      <c r="B23" s="127" t="s">
        <v>302</v>
      </c>
      <c r="C23" s="26" t="s">
        <v>844</v>
      </c>
      <c r="D23" s="66" t="s">
        <v>537</v>
      </c>
      <c r="E23" s="26" t="s">
        <v>845</v>
      </c>
      <c r="F23" s="26" t="s">
        <v>843</v>
      </c>
      <c r="G23" s="34">
        <v>2</v>
      </c>
      <c r="H23" s="34">
        <v>2</v>
      </c>
      <c r="I23" s="34">
        <f t="shared" si="0"/>
        <v>4</v>
      </c>
      <c r="J23" s="34" t="str">
        <f t="shared" si="1"/>
        <v>BAJO</v>
      </c>
      <c r="K23" s="31" t="str">
        <f t="shared" si="2"/>
        <v>El nivel de riesgo bajo no requiere controles adicionales</v>
      </c>
      <c r="L23" s="34">
        <f t="shared" si="3"/>
        <v>0.1</v>
      </c>
      <c r="N23" s="168" t="s">
        <v>1719</v>
      </c>
      <c r="O23" s="171" t="s">
        <v>1722</v>
      </c>
    </row>
    <row r="24" spans="1:15" ht="97.5" customHeight="1" x14ac:dyDescent="0.2">
      <c r="A24" s="34">
        <v>17</v>
      </c>
      <c r="B24" s="127" t="s">
        <v>302</v>
      </c>
      <c r="C24" s="26" t="s">
        <v>1391</v>
      </c>
      <c r="D24" s="66" t="s">
        <v>842</v>
      </c>
      <c r="E24" s="26" t="s">
        <v>33</v>
      </c>
      <c r="F24" s="26" t="s">
        <v>841</v>
      </c>
      <c r="G24" s="34">
        <v>2</v>
      </c>
      <c r="H24" s="34">
        <v>3</v>
      </c>
      <c r="I24" s="34">
        <f t="shared" si="0"/>
        <v>6</v>
      </c>
      <c r="J24" s="34" t="str">
        <f t="shared" si="1"/>
        <v>BAJO</v>
      </c>
      <c r="K24" s="31" t="str">
        <f t="shared" si="2"/>
        <v>El nivel de riesgo bajo no requiere controles adicionales</v>
      </c>
      <c r="L24" s="34">
        <f t="shared" si="3"/>
        <v>0.1</v>
      </c>
      <c r="N24" s="168" t="s">
        <v>1719</v>
      </c>
      <c r="O24" s="171" t="s">
        <v>1722</v>
      </c>
    </row>
    <row r="25" spans="1:15" ht="82.5" customHeight="1" x14ac:dyDescent="0.2">
      <c r="A25" s="34">
        <v>18</v>
      </c>
      <c r="B25" s="127" t="s">
        <v>302</v>
      </c>
      <c r="C25" s="26" t="s">
        <v>1392</v>
      </c>
      <c r="D25" s="66" t="s">
        <v>1393</v>
      </c>
      <c r="E25" s="26" t="s">
        <v>33</v>
      </c>
      <c r="F25" s="26" t="s">
        <v>1374</v>
      </c>
      <c r="G25" s="34">
        <v>2</v>
      </c>
      <c r="H25" s="34">
        <v>3</v>
      </c>
      <c r="I25" s="34">
        <f t="shared" si="0"/>
        <v>6</v>
      </c>
      <c r="J25" s="34" t="str">
        <f t="shared" si="1"/>
        <v>BAJO</v>
      </c>
      <c r="K25" s="31" t="str">
        <f t="shared" si="2"/>
        <v>El nivel de riesgo bajo no requiere controles adicionales</v>
      </c>
      <c r="L25" s="34">
        <f t="shared" si="3"/>
        <v>0.1</v>
      </c>
      <c r="N25" s="168" t="s">
        <v>1719</v>
      </c>
      <c r="O25" s="171" t="s">
        <v>1722</v>
      </c>
    </row>
    <row r="26" spans="1:15" ht="74.25" customHeight="1" x14ac:dyDescent="0.2">
      <c r="A26" s="34">
        <v>19</v>
      </c>
      <c r="B26" s="127" t="s">
        <v>302</v>
      </c>
      <c r="C26" s="26" t="s">
        <v>846</v>
      </c>
      <c r="D26" s="66" t="s">
        <v>847</v>
      </c>
      <c r="E26" s="26" t="s">
        <v>848</v>
      </c>
      <c r="F26" s="26" t="s">
        <v>1374</v>
      </c>
      <c r="G26" s="34">
        <v>2</v>
      </c>
      <c r="H26" s="34">
        <v>3</v>
      </c>
      <c r="I26" s="34">
        <f t="shared" si="0"/>
        <v>6</v>
      </c>
      <c r="J26" s="34" t="str">
        <f t="shared" si="1"/>
        <v>BAJO</v>
      </c>
      <c r="K26" s="31" t="str">
        <f t="shared" si="2"/>
        <v>El nivel de riesgo bajo no requiere controles adicionales</v>
      </c>
      <c r="L26" s="34">
        <f t="shared" si="3"/>
        <v>0.1</v>
      </c>
      <c r="N26" s="168" t="s">
        <v>1719</v>
      </c>
      <c r="O26" s="171" t="s">
        <v>1722</v>
      </c>
    </row>
    <row r="27" spans="1:15" ht="85.5" x14ac:dyDescent="0.2">
      <c r="A27" s="34">
        <v>20</v>
      </c>
      <c r="B27" s="127" t="s">
        <v>303</v>
      </c>
      <c r="C27" s="26" t="s">
        <v>386</v>
      </c>
      <c r="D27" s="26" t="s">
        <v>954</v>
      </c>
      <c r="E27" s="26" t="s">
        <v>33</v>
      </c>
      <c r="F27" s="26" t="s">
        <v>1375</v>
      </c>
      <c r="G27" s="34">
        <v>2</v>
      </c>
      <c r="H27" s="34">
        <v>4</v>
      </c>
      <c r="I27" s="34">
        <f t="shared" si="0"/>
        <v>8</v>
      </c>
      <c r="J27" s="34" t="str">
        <f t="shared" si="1"/>
        <v>BAJO</v>
      </c>
      <c r="K27" s="31" t="str">
        <f t="shared" si="2"/>
        <v>El nivel de riesgo bajo no requiere controles adicionales</v>
      </c>
      <c r="L27" s="34">
        <f t="shared" si="3"/>
        <v>0.1</v>
      </c>
      <c r="N27" s="168" t="s">
        <v>1719</v>
      </c>
      <c r="O27" s="171" t="s">
        <v>1722</v>
      </c>
    </row>
    <row r="28" spans="1:15" ht="240" x14ac:dyDescent="0.2">
      <c r="A28" s="34">
        <v>21</v>
      </c>
      <c r="B28" s="127" t="s">
        <v>303</v>
      </c>
      <c r="C28" s="26" t="s">
        <v>1394</v>
      </c>
      <c r="D28" s="26" t="s">
        <v>70</v>
      </c>
      <c r="E28" s="26" t="s">
        <v>33</v>
      </c>
      <c r="F28" s="26" t="s">
        <v>1375</v>
      </c>
      <c r="G28" s="34">
        <v>2</v>
      </c>
      <c r="H28" s="34">
        <v>4</v>
      </c>
      <c r="I28" s="34">
        <f t="shared" si="0"/>
        <v>8</v>
      </c>
      <c r="J28" s="34" t="str">
        <f t="shared" si="1"/>
        <v>BAJO</v>
      </c>
      <c r="K28" s="31" t="str">
        <f t="shared" si="2"/>
        <v>El nivel de riesgo bajo no requiere controles adicionales</v>
      </c>
      <c r="L28" s="34">
        <f t="shared" si="3"/>
        <v>0.1</v>
      </c>
      <c r="N28" s="168" t="s">
        <v>1720</v>
      </c>
      <c r="O28" s="171" t="s">
        <v>1722</v>
      </c>
    </row>
    <row r="29" spans="1:15" ht="255" x14ac:dyDescent="0.2">
      <c r="A29" s="34">
        <v>22</v>
      </c>
      <c r="B29" s="127" t="s">
        <v>303</v>
      </c>
      <c r="C29" s="26" t="s">
        <v>849</v>
      </c>
      <c r="D29" s="26" t="s">
        <v>537</v>
      </c>
      <c r="E29" s="26" t="s">
        <v>848</v>
      </c>
      <c r="F29" s="26" t="s">
        <v>1375</v>
      </c>
      <c r="G29" s="34">
        <v>2</v>
      </c>
      <c r="H29" s="34">
        <v>4</v>
      </c>
      <c r="I29" s="34">
        <f t="shared" si="0"/>
        <v>8</v>
      </c>
      <c r="J29" s="34" t="str">
        <f t="shared" si="1"/>
        <v>BAJO</v>
      </c>
      <c r="K29" s="31" t="str">
        <f t="shared" si="2"/>
        <v>El nivel de riesgo bajo no requiere controles adicionales</v>
      </c>
      <c r="L29" s="34">
        <f t="shared" si="3"/>
        <v>0.1</v>
      </c>
      <c r="N29" s="168" t="s">
        <v>1721</v>
      </c>
      <c r="O29" s="171" t="s">
        <v>1722</v>
      </c>
    </row>
    <row r="30" spans="1:15" ht="99.75" x14ac:dyDescent="0.2">
      <c r="A30" s="34">
        <v>23</v>
      </c>
      <c r="B30" s="127" t="s">
        <v>303</v>
      </c>
      <c r="C30" s="26" t="s">
        <v>850</v>
      </c>
      <c r="D30" s="26" t="s">
        <v>70</v>
      </c>
      <c r="E30" s="26" t="s">
        <v>33</v>
      </c>
      <c r="F30" s="26" t="s">
        <v>1374</v>
      </c>
      <c r="G30" s="34">
        <v>2</v>
      </c>
      <c r="H30" s="34">
        <v>4</v>
      </c>
      <c r="I30" s="34">
        <f t="shared" si="0"/>
        <v>8</v>
      </c>
      <c r="J30" s="34" t="str">
        <f t="shared" si="1"/>
        <v>BAJO</v>
      </c>
      <c r="K30" s="31" t="str">
        <f t="shared" si="2"/>
        <v>El nivel de riesgo bajo no requiere controles adicionales</v>
      </c>
      <c r="L30" s="34">
        <f t="shared" si="3"/>
        <v>0.1</v>
      </c>
      <c r="N30" s="168" t="s">
        <v>832</v>
      </c>
      <c r="O30" s="171" t="s">
        <v>1722</v>
      </c>
    </row>
    <row r="31" spans="1:15" ht="85.5" x14ac:dyDescent="0.2">
      <c r="A31" s="34">
        <v>24</v>
      </c>
      <c r="B31" s="127" t="s">
        <v>303</v>
      </c>
      <c r="C31" s="26" t="s">
        <v>851</v>
      </c>
      <c r="D31" s="26" t="s">
        <v>537</v>
      </c>
      <c r="E31" s="26" t="s">
        <v>1395</v>
      </c>
      <c r="F31" s="26" t="s">
        <v>1374</v>
      </c>
      <c r="G31" s="34">
        <v>2</v>
      </c>
      <c r="H31" s="34">
        <v>4</v>
      </c>
      <c r="I31" s="34">
        <f t="shared" si="0"/>
        <v>8</v>
      </c>
      <c r="J31" s="34" t="str">
        <f t="shared" si="1"/>
        <v>BAJO</v>
      </c>
      <c r="K31" s="31" t="str">
        <f t="shared" si="2"/>
        <v>El nivel de riesgo bajo no requiere controles adicionales</v>
      </c>
      <c r="L31" s="34">
        <f t="shared" si="3"/>
        <v>0.1</v>
      </c>
      <c r="N31" s="168" t="s">
        <v>832</v>
      </c>
      <c r="O31" s="171" t="s">
        <v>1722</v>
      </c>
    </row>
    <row r="32" spans="1:15" ht="99.75" x14ac:dyDescent="0.2">
      <c r="A32" s="34">
        <v>25</v>
      </c>
      <c r="B32" s="127" t="s">
        <v>303</v>
      </c>
      <c r="C32" s="26" t="s">
        <v>385</v>
      </c>
      <c r="D32" s="26" t="s">
        <v>852</v>
      </c>
      <c r="E32" s="27" t="s">
        <v>33</v>
      </c>
      <c r="F32" s="26" t="s">
        <v>1396</v>
      </c>
      <c r="G32" s="34">
        <v>2</v>
      </c>
      <c r="H32" s="34">
        <v>4</v>
      </c>
      <c r="I32" s="34">
        <f t="shared" si="0"/>
        <v>8</v>
      </c>
      <c r="J32" s="34" t="str">
        <f t="shared" si="1"/>
        <v>BAJO</v>
      </c>
      <c r="K32" s="31" t="str">
        <f>IF(J32="BAJO","El nivel de riesgo bajo no requiere controles adicionales","Favor establezca acá controles adicionales requeridos")</f>
        <v>El nivel de riesgo bajo no requiere controles adicionales</v>
      </c>
      <c r="L32" s="34">
        <f t="shared" si="3"/>
        <v>0.1</v>
      </c>
      <c r="N32" s="26"/>
      <c r="O32" s="171" t="s">
        <v>1722</v>
      </c>
    </row>
    <row r="33" spans="1:15" ht="85.5" x14ac:dyDescent="0.2">
      <c r="A33" s="34">
        <v>26</v>
      </c>
      <c r="B33" s="127" t="s">
        <v>303</v>
      </c>
      <c r="C33" s="26" t="s">
        <v>1397</v>
      </c>
      <c r="D33" s="26" t="s">
        <v>954</v>
      </c>
      <c r="E33" s="26" t="s">
        <v>1376</v>
      </c>
      <c r="F33" s="26" t="s">
        <v>1377</v>
      </c>
      <c r="G33" s="34">
        <v>3</v>
      </c>
      <c r="H33" s="34">
        <v>4</v>
      </c>
      <c r="I33" s="34">
        <f t="shared" si="0"/>
        <v>12</v>
      </c>
      <c r="J33" s="34" t="str">
        <f t="shared" si="1"/>
        <v>MEDIO</v>
      </c>
      <c r="K33" s="26" t="s">
        <v>468</v>
      </c>
      <c r="L33" s="34">
        <f t="shared" si="3"/>
        <v>3</v>
      </c>
      <c r="N33" s="26"/>
      <c r="O33" s="171" t="s">
        <v>1722</v>
      </c>
    </row>
    <row r="34" spans="1:15" ht="171" x14ac:dyDescent="0.2">
      <c r="A34" s="34">
        <v>27</v>
      </c>
      <c r="B34" s="127" t="s">
        <v>303</v>
      </c>
      <c r="C34" s="26" t="s">
        <v>1398</v>
      </c>
      <c r="D34" s="26" t="s">
        <v>70</v>
      </c>
      <c r="E34" s="26" t="s">
        <v>36</v>
      </c>
      <c r="F34" s="26" t="s">
        <v>1377</v>
      </c>
      <c r="G34" s="34">
        <v>3</v>
      </c>
      <c r="H34" s="34">
        <v>4</v>
      </c>
      <c r="I34" s="34">
        <f t="shared" si="0"/>
        <v>12</v>
      </c>
      <c r="J34" s="34" t="str">
        <f t="shared" si="1"/>
        <v>MEDIO</v>
      </c>
      <c r="K34" s="26" t="s">
        <v>470</v>
      </c>
      <c r="L34" s="34">
        <f t="shared" si="3"/>
        <v>3</v>
      </c>
      <c r="N34" s="26"/>
      <c r="O34" s="171" t="s">
        <v>1722</v>
      </c>
    </row>
    <row r="35" spans="1:15" ht="171" x14ac:dyDescent="0.2">
      <c r="A35" s="34">
        <v>28</v>
      </c>
      <c r="B35" s="127" t="s">
        <v>303</v>
      </c>
      <c r="C35" s="26" t="s">
        <v>853</v>
      </c>
      <c r="D35" s="26" t="s">
        <v>537</v>
      </c>
      <c r="E35" s="26" t="s">
        <v>36</v>
      </c>
      <c r="F35" s="26" t="s">
        <v>1377</v>
      </c>
      <c r="G35" s="34">
        <v>3</v>
      </c>
      <c r="H35" s="34">
        <v>4</v>
      </c>
      <c r="I35" s="34">
        <f t="shared" si="0"/>
        <v>12</v>
      </c>
      <c r="J35" s="34" t="str">
        <f t="shared" si="1"/>
        <v>MEDIO</v>
      </c>
      <c r="K35" s="26" t="s">
        <v>469</v>
      </c>
      <c r="L35" s="34">
        <f t="shared" si="3"/>
        <v>3</v>
      </c>
      <c r="N35" s="26"/>
      <c r="O35" s="171" t="s">
        <v>1722</v>
      </c>
    </row>
    <row r="36" spans="1:15" ht="85.5" x14ac:dyDescent="0.2">
      <c r="A36" s="34">
        <v>29</v>
      </c>
      <c r="B36" s="127" t="s">
        <v>387</v>
      </c>
      <c r="C36" s="26" t="s">
        <v>854</v>
      </c>
      <c r="D36" s="26" t="s">
        <v>855</v>
      </c>
      <c r="E36" s="26" t="s">
        <v>33</v>
      </c>
      <c r="F36" s="26" t="s">
        <v>1378</v>
      </c>
      <c r="G36" s="34">
        <v>2</v>
      </c>
      <c r="H36" s="34">
        <v>4</v>
      </c>
      <c r="I36" s="34">
        <f t="shared" si="0"/>
        <v>8</v>
      </c>
      <c r="J36" s="34" t="str">
        <f t="shared" si="1"/>
        <v>BAJO</v>
      </c>
      <c r="K36" s="31" t="str">
        <f t="shared" si="2"/>
        <v>El nivel de riesgo bajo no requiere controles adicionales</v>
      </c>
      <c r="L36" s="34">
        <f t="shared" si="3"/>
        <v>0.1</v>
      </c>
      <c r="N36" s="26"/>
      <c r="O36" s="171" t="s">
        <v>1722</v>
      </c>
    </row>
    <row r="37" spans="1:15" ht="99.75" x14ac:dyDescent="0.2">
      <c r="A37" s="34">
        <v>30</v>
      </c>
      <c r="B37" s="127" t="s">
        <v>387</v>
      </c>
      <c r="C37" s="26" t="s">
        <v>1379</v>
      </c>
      <c r="D37" s="26" t="s">
        <v>70</v>
      </c>
      <c r="E37" s="26" t="s">
        <v>33</v>
      </c>
      <c r="F37" s="26" t="s">
        <v>1380</v>
      </c>
      <c r="G37" s="34">
        <v>2</v>
      </c>
      <c r="H37" s="34">
        <v>4</v>
      </c>
      <c r="I37" s="34">
        <f t="shared" si="0"/>
        <v>8</v>
      </c>
      <c r="J37" s="34" t="str">
        <f t="shared" si="1"/>
        <v>BAJO</v>
      </c>
      <c r="K37" s="31" t="str">
        <f t="shared" si="2"/>
        <v>El nivel de riesgo bajo no requiere controles adicionales</v>
      </c>
      <c r="L37" s="34">
        <f t="shared" si="3"/>
        <v>0.1</v>
      </c>
      <c r="N37" s="26"/>
      <c r="O37" s="171" t="s">
        <v>1722</v>
      </c>
    </row>
    <row r="38" spans="1:15" ht="99.75" x14ac:dyDescent="0.2">
      <c r="A38" s="34">
        <v>31</v>
      </c>
      <c r="B38" s="127" t="s">
        <v>387</v>
      </c>
      <c r="C38" s="26" t="s">
        <v>856</v>
      </c>
      <c r="D38" s="26" t="s">
        <v>537</v>
      </c>
      <c r="E38" s="26" t="s">
        <v>33</v>
      </c>
      <c r="F38" s="26" t="s">
        <v>1380</v>
      </c>
      <c r="G38" s="34">
        <v>2</v>
      </c>
      <c r="H38" s="34">
        <v>4</v>
      </c>
      <c r="I38" s="34">
        <f t="shared" si="0"/>
        <v>8</v>
      </c>
      <c r="J38" s="34" t="str">
        <f t="shared" si="1"/>
        <v>BAJO</v>
      </c>
      <c r="K38" s="31" t="str">
        <f t="shared" si="2"/>
        <v>El nivel de riesgo bajo no requiere controles adicionales</v>
      </c>
      <c r="L38" s="34">
        <f t="shared" si="3"/>
        <v>0.1</v>
      </c>
      <c r="N38" s="26"/>
      <c r="O38" s="171" t="s">
        <v>1722</v>
      </c>
    </row>
    <row r="39" spans="1:15" x14ac:dyDescent="0.2">
      <c r="L39" s="23">
        <f>SUM(L8:L38)</f>
        <v>11.799999999999999</v>
      </c>
      <c r="N39" s="23">
        <f>+COUNT(L8:L38)</f>
        <v>31</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0:J11 J13 J15 J24:J25 J27:J28 J30 J17:J22 J32:J34 J36">
    <cfRule type="cellIs" dxfId="137" priority="31" stopIfTrue="1" operator="equal">
      <formula>"ALTO"</formula>
    </cfRule>
    <cfRule type="cellIs" dxfId="136" priority="32" stopIfTrue="1" operator="equal">
      <formula>"MEDIO"</formula>
    </cfRule>
    <cfRule type="cellIs" dxfId="135" priority="33" stopIfTrue="1" operator="equal">
      <formula>"BAJO"</formula>
    </cfRule>
  </conditionalFormatting>
  <conditionalFormatting sqref="J9">
    <cfRule type="cellIs" dxfId="134" priority="28" stopIfTrue="1" operator="equal">
      <formula>"ALTO"</formula>
    </cfRule>
    <cfRule type="cellIs" dxfId="133" priority="29" stopIfTrue="1" operator="equal">
      <formula>"MEDIO"</formula>
    </cfRule>
    <cfRule type="cellIs" dxfId="132" priority="30" stopIfTrue="1" operator="equal">
      <formula>"BAJO"</formula>
    </cfRule>
  </conditionalFormatting>
  <conditionalFormatting sqref="J12">
    <cfRule type="cellIs" dxfId="131" priority="25" stopIfTrue="1" operator="equal">
      <formula>"ALTO"</formula>
    </cfRule>
    <cfRule type="cellIs" dxfId="130" priority="26" stopIfTrue="1" operator="equal">
      <formula>"MEDIO"</formula>
    </cfRule>
    <cfRule type="cellIs" dxfId="129" priority="27" stopIfTrue="1" operator="equal">
      <formula>"BAJO"</formula>
    </cfRule>
  </conditionalFormatting>
  <conditionalFormatting sqref="J14">
    <cfRule type="cellIs" dxfId="128" priority="22" stopIfTrue="1" operator="equal">
      <formula>"ALTO"</formula>
    </cfRule>
    <cfRule type="cellIs" dxfId="127" priority="23" stopIfTrue="1" operator="equal">
      <formula>"MEDIO"</formula>
    </cfRule>
    <cfRule type="cellIs" dxfId="126" priority="24" stopIfTrue="1" operator="equal">
      <formula>"BAJO"</formula>
    </cfRule>
  </conditionalFormatting>
  <conditionalFormatting sqref="J16">
    <cfRule type="cellIs" dxfId="125" priority="19" stopIfTrue="1" operator="equal">
      <formula>"ALTO"</formula>
    </cfRule>
    <cfRule type="cellIs" dxfId="124" priority="20" stopIfTrue="1" operator="equal">
      <formula>"MEDIO"</formula>
    </cfRule>
    <cfRule type="cellIs" dxfId="123" priority="21" stopIfTrue="1" operator="equal">
      <formula>"BAJO"</formula>
    </cfRule>
  </conditionalFormatting>
  <conditionalFormatting sqref="J23">
    <cfRule type="cellIs" dxfId="122" priority="16" stopIfTrue="1" operator="equal">
      <formula>"ALTO"</formula>
    </cfRule>
    <cfRule type="cellIs" dxfId="121" priority="17" stopIfTrue="1" operator="equal">
      <formula>"MEDIO"</formula>
    </cfRule>
    <cfRule type="cellIs" dxfId="120" priority="18" stopIfTrue="1" operator="equal">
      <formula>"BAJO"</formula>
    </cfRule>
  </conditionalFormatting>
  <conditionalFormatting sqref="J26">
    <cfRule type="cellIs" dxfId="119" priority="13" stopIfTrue="1" operator="equal">
      <formula>"ALTO"</formula>
    </cfRule>
    <cfRule type="cellIs" dxfId="118" priority="14" stopIfTrue="1" operator="equal">
      <formula>"MEDIO"</formula>
    </cfRule>
    <cfRule type="cellIs" dxfId="117" priority="15" stopIfTrue="1" operator="equal">
      <formula>"BAJO"</formula>
    </cfRule>
  </conditionalFormatting>
  <conditionalFormatting sqref="J29">
    <cfRule type="cellIs" dxfId="116" priority="10" stopIfTrue="1" operator="equal">
      <formula>"ALTO"</formula>
    </cfRule>
    <cfRule type="cellIs" dxfId="115" priority="11" stopIfTrue="1" operator="equal">
      <formula>"MEDIO"</formula>
    </cfRule>
    <cfRule type="cellIs" dxfId="114" priority="12" stopIfTrue="1" operator="equal">
      <formula>"BAJO"</formula>
    </cfRule>
  </conditionalFormatting>
  <conditionalFormatting sqref="J31">
    <cfRule type="cellIs" dxfId="113" priority="7" stopIfTrue="1" operator="equal">
      <formula>"ALTO"</formula>
    </cfRule>
    <cfRule type="cellIs" dxfId="112" priority="8" stopIfTrue="1" operator="equal">
      <formula>"MEDIO"</formula>
    </cfRule>
    <cfRule type="cellIs" dxfId="111" priority="9" stopIfTrue="1" operator="equal">
      <formula>"BAJO"</formula>
    </cfRule>
  </conditionalFormatting>
  <conditionalFormatting sqref="J35">
    <cfRule type="cellIs" dxfId="110" priority="4" stopIfTrue="1" operator="equal">
      <formula>"ALTO"</formula>
    </cfRule>
    <cfRule type="cellIs" dxfId="109" priority="5" stopIfTrue="1" operator="equal">
      <formula>"MEDIO"</formula>
    </cfRule>
    <cfRule type="cellIs" dxfId="108" priority="6" stopIfTrue="1" operator="equal">
      <formula>"BAJO"</formula>
    </cfRule>
  </conditionalFormatting>
  <conditionalFormatting sqref="J37:J38">
    <cfRule type="cellIs" dxfId="107" priority="1" stopIfTrue="1" operator="equal">
      <formula>"ALTO"</formula>
    </cfRule>
    <cfRule type="cellIs" dxfId="106" priority="2" stopIfTrue="1" operator="equal">
      <formula>"MEDIO"</formula>
    </cfRule>
    <cfRule type="cellIs" dxfId="105" priority="3" stopIfTrue="1"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opLeftCell="H1" zoomScale="71" zoomScaleNormal="71" zoomScaleSheetLayoutView="75" workbookViewId="0">
      <selection activeCell="O5" sqref="O5"/>
    </sheetView>
  </sheetViews>
  <sheetFormatPr baseColWidth="10" defaultColWidth="11.42578125" defaultRowHeight="14.25" x14ac:dyDescent="0.2"/>
  <cols>
    <col min="1" max="1" width="7.5703125" style="23" customWidth="1"/>
    <col min="2" max="2" width="27.28515625" style="23" customWidth="1"/>
    <col min="3" max="3" width="70.42578125" style="23" customWidth="1"/>
    <col min="4" max="4" width="35.42578125" style="101" customWidth="1"/>
    <col min="5" max="5" width="42.85546875" style="23" customWidth="1"/>
    <col min="6" max="6" width="51.140625" style="72" customWidth="1"/>
    <col min="7" max="8" width="18.85546875" style="40" customWidth="1"/>
    <col min="9" max="9" width="18.85546875" style="23" customWidth="1"/>
    <col min="10" max="10" width="19.5703125" style="23" customWidth="1"/>
    <col min="11" max="11" width="60" style="23" customWidth="1"/>
    <col min="12" max="12" width="11.42578125" style="23"/>
    <col min="13" max="13" width="3.5703125" style="23" customWidth="1"/>
    <col min="14" max="14" width="67" style="23" customWidth="1"/>
    <col min="15" max="15" width="51.7109375" style="23" customWidth="1"/>
    <col min="16" max="16384" width="11.42578125" style="23"/>
  </cols>
  <sheetData>
    <row r="1" spans="1:15" ht="31.5" customHeight="1" thickBot="1" x14ac:dyDescent="0.25">
      <c r="B1" s="183" t="s">
        <v>10</v>
      </c>
      <c r="C1" s="184"/>
      <c r="D1" s="184"/>
      <c r="E1" s="184"/>
      <c r="F1" s="184"/>
      <c r="G1" s="184"/>
      <c r="H1" s="184"/>
      <c r="I1" s="184"/>
      <c r="J1" s="184"/>
      <c r="K1" s="212"/>
      <c r="L1" s="212"/>
    </row>
    <row r="2" spans="1:15" ht="27" customHeight="1" thickTop="1" x14ac:dyDescent="0.2">
      <c r="B2" s="213" t="s">
        <v>220</v>
      </c>
      <c r="C2" s="214"/>
      <c r="D2" s="214"/>
      <c r="E2" s="214"/>
      <c r="F2" s="214"/>
      <c r="G2" s="214"/>
      <c r="H2" s="214"/>
      <c r="I2" s="214"/>
      <c r="J2" s="214"/>
      <c r="K2" s="212"/>
      <c r="L2" s="212"/>
    </row>
    <row r="3" spans="1:15" ht="45.75" customHeight="1" x14ac:dyDescent="0.2">
      <c r="B3" s="215" t="s">
        <v>11</v>
      </c>
      <c r="C3" s="216"/>
      <c r="D3" s="197" t="s">
        <v>12</v>
      </c>
      <c r="E3" s="198"/>
      <c r="F3" s="198"/>
      <c r="G3" s="198"/>
      <c r="H3" s="198"/>
      <c r="I3" s="196"/>
      <c r="J3" s="41" t="s">
        <v>208</v>
      </c>
      <c r="K3" s="212"/>
      <c r="L3" s="212"/>
    </row>
    <row r="4" spans="1:15" ht="26.25" customHeight="1" thickBot="1" x14ac:dyDescent="0.25">
      <c r="B4" s="217" t="s">
        <v>209</v>
      </c>
      <c r="C4" s="218"/>
      <c r="D4" s="201" t="s">
        <v>221</v>
      </c>
      <c r="E4" s="202"/>
      <c r="F4" s="202"/>
      <c r="G4" s="202"/>
      <c r="H4" s="202"/>
      <c r="I4" s="200"/>
      <c r="J4" s="42" t="s">
        <v>959</v>
      </c>
      <c r="K4" s="212"/>
      <c r="L4" s="212"/>
    </row>
    <row r="5" spans="1:15" ht="80.25" customHeight="1" thickTop="1" x14ac:dyDescent="0.2">
      <c r="B5" s="206" t="s">
        <v>13</v>
      </c>
      <c r="C5" s="207"/>
      <c r="D5" s="208" t="s">
        <v>14</v>
      </c>
      <c r="E5" s="209"/>
      <c r="F5" s="43" t="s">
        <v>15</v>
      </c>
      <c r="G5" s="210" t="s">
        <v>204</v>
      </c>
      <c r="H5" s="210"/>
      <c r="I5" s="44" t="s">
        <v>16</v>
      </c>
      <c r="J5" s="211" t="s">
        <v>260</v>
      </c>
      <c r="K5" s="211"/>
      <c r="L5" s="211"/>
      <c r="N5" s="50" t="s">
        <v>958</v>
      </c>
      <c r="O5" s="51">
        <v>44439</v>
      </c>
    </row>
    <row r="6" spans="1:15" ht="6" customHeight="1" thickBot="1" x14ac:dyDescent="0.25"/>
    <row r="7" spans="1:15" ht="60" x14ac:dyDescent="0.2">
      <c r="B7" s="128" t="s">
        <v>6</v>
      </c>
      <c r="C7" s="129" t="s">
        <v>8</v>
      </c>
      <c r="D7" s="128" t="s">
        <v>9</v>
      </c>
      <c r="E7" s="130" t="s">
        <v>7</v>
      </c>
      <c r="F7" s="130" t="s">
        <v>5</v>
      </c>
      <c r="G7" s="130" t="s">
        <v>0</v>
      </c>
      <c r="H7" s="130" t="s">
        <v>1</v>
      </c>
      <c r="I7" s="130" t="s">
        <v>2</v>
      </c>
      <c r="J7" s="130" t="s">
        <v>3</v>
      </c>
      <c r="K7" s="130" t="s">
        <v>4</v>
      </c>
      <c r="L7" s="130" t="s">
        <v>222</v>
      </c>
      <c r="N7" s="52" t="s">
        <v>466</v>
      </c>
      <c r="O7" s="53" t="s">
        <v>467</v>
      </c>
    </row>
    <row r="8" spans="1:15" ht="179.25" customHeight="1" x14ac:dyDescent="0.2">
      <c r="A8" s="33">
        <v>1</v>
      </c>
      <c r="B8" s="34" t="s">
        <v>272</v>
      </c>
      <c r="C8" s="26" t="s">
        <v>1399</v>
      </c>
      <c r="D8" s="26" t="s">
        <v>463</v>
      </c>
      <c r="E8" s="26" t="s">
        <v>20</v>
      </c>
      <c r="F8" s="26" t="s">
        <v>1400</v>
      </c>
      <c r="G8" s="34">
        <v>3</v>
      </c>
      <c r="H8" s="34">
        <v>4</v>
      </c>
      <c r="I8" s="34">
        <f t="shared" ref="I8:I11" si="0">G8*H8</f>
        <v>12</v>
      </c>
      <c r="J8" s="34" t="str">
        <f>IF(I8&lt;12,"BAJO",IF(I8&gt;19,"ALTO","MEDIO"))</f>
        <v>MEDIO</v>
      </c>
      <c r="K8" s="26" t="s">
        <v>470</v>
      </c>
      <c r="L8" s="34">
        <f>IF(J8="BAJO",0.1,IF(J8="MEDIO",3,5))</f>
        <v>3</v>
      </c>
      <c r="N8" s="168" t="s">
        <v>1725</v>
      </c>
      <c r="O8" s="162" t="s">
        <v>1727</v>
      </c>
    </row>
    <row r="9" spans="1:15" ht="97.5" customHeight="1" x14ac:dyDescent="0.2">
      <c r="A9" s="33">
        <v>2</v>
      </c>
      <c r="B9" s="34" t="s">
        <v>272</v>
      </c>
      <c r="C9" s="26" t="s">
        <v>389</v>
      </c>
      <c r="D9" s="26" t="s">
        <v>1401</v>
      </c>
      <c r="E9" s="26" t="s">
        <v>20</v>
      </c>
      <c r="F9" s="26" t="s">
        <v>1400</v>
      </c>
      <c r="G9" s="34">
        <v>3</v>
      </c>
      <c r="H9" s="34">
        <v>4</v>
      </c>
      <c r="I9" s="34">
        <f t="shared" si="0"/>
        <v>12</v>
      </c>
      <c r="J9" s="34" t="str">
        <f t="shared" ref="J9:J11" si="1">IF(I9&lt;12,"BAJO",IF(I9&gt;19,"ALTO","MEDIO"))</f>
        <v>MEDIO</v>
      </c>
      <c r="K9" s="26" t="s">
        <v>468</v>
      </c>
      <c r="L9" s="34">
        <f t="shared" ref="L9:L11" si="2">IF(J9="BAJO",0.1,IF(J9="MEDIO",3,5))</f>
        <v>3</v>
      </c>
      <c r="N9" s="168" t="s">
        <v>1725</v>
      </c>
      <c r="O9" s="162" t="s">
        <v>1727</v>
      </c>
    </row>
    <row r="10" spans="1:15" ht="90.75" customHeight="1" x14ac:dyDescent="0.2">
      <c r="A10" s="33">
        <v>3</v>
      </c>
      <c r="B10" s="34" t="s">
        <v>272</v>
      </c>
      <c r="C10" s="26" t="s">
        <v>1402</v>
      </c>
      <c r="D10" s="26" t="s">
        <v>463</v>
      </c>
      <c r="E10" s="26" t="s">
        <v>19</v>
      </c>
      <c r="F10" s="26" t="s">
        <v>1400</v>
      </c>
      <c r="G10" s="34">
        <v>1</v>
      </c>
      <c r="H10" s="34">
        <v>4</v>
      </c>
      <c r="I10" s="34">
        <f t="shared" si="0"/>
        <v>4</v>
      </c>
      <c r="J10" s="34" t="str">
        <f t="shared" si="1"/>
        <v>BAJO</v>
      </c>
      <c r="K10" s="31" t="str">
        <f t="shared" ref="K10:K11" si="3">IF(J10="BAJO","El nivel de riesgo es bajo y no se requieren controles adicionales","Favor establezca acá controles adicionales requeridos")</f>
        <v>El nivel de riesgo es bajo y no se requieren controles adicionales</v>
      </c>
      <c r="L10" s="34">
        <f>IF(J10="BAJO",0.1,IF(J10="MEDIO",3,5))</f>
        <v>0.1</v>
      </c>
      <c r="N10" s="168" t="s">
        <v>1726</v>
      </c>
      <c r="O10" s="162" t="s">
        <v>1727</v>
      </c>
    </row>
    <row r="11" spans="1:15" ht="102" customHeight="1" x14ac:dyDescent="0.2">
      <c r="A11" s="33">
        <v>4</v>
      </c>
      <c r="B11" s="34" t="s">
        <v>272</v>
      </c>
      <c r="C11" s="26" t="s">
        <v>1403</v>
      </c>
      <c r="D11" s="26" t="s">
        <v>390</v>
      </c>
      <c r="E11" s="26" t="s">
        <v>19</v>
      </c>
      <c r="F11" s="26" t="s">
        <v>1400</v>
      </c>
      <c r="G11" s="34">
        <v>1</v>
      </c>
      <c r="H11" s="34">
        <v>4</v>
      </c>
      <c r="I11" s="34">
        <f t="shared" si="0"/>
        <v>4</v>
      </c>
      <c r="J11" s="34" t="str">
        <f t="shared" si="1"/>
        <v>BAJO</v>
      </c>
      <c r="K11" s="31" t="str">
        <f t="shared" si="3"/>
        <v>El nivel de riesgo es bajo y no se requieren controles adicionales</v>
      </c>
      <c r="L11" s="34">
        <f t="shared" si="2"/>
        <v>0.1</v>
      </c>
      <c r="N11" s="168" t="s">
        <v>1726</v>
      </c>
      <c r="O11" s="162" t="s">
        <v>1727</v>
      </c>
    </row>
    <row r="12" spans="1:15" x14ac:dyDescent="0.2">
      <c r="L12" s="23">
        <f>SUM(L8:L11)</f>
        <v>6.1999999999999993</v>
      </c>
      <c r="N12" s="23">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104" priority="1" stopIfTrue="1" operator="equal">
      <formula>"ALTO"</formula>
    </cfRule>
    <cfRule type="cellIs" dxfId="103" priority="2" stopIfTrue="1" operator="equal">
      <formula>"MEDIO"</formula>
    </cfRule>
    <cfRule type="cellIs" dxfId="102" priority="3" stopIfTrue="1" operator="equal">
      <formula>"BAJO"</formula>
    </cfRule>
  </conditionalFormatting>
  <pageMargins left="0.7" right="0.7" top="0.75" bottom="0.75" header="0.3" footer="0.3"/>
  <pageSetup scale="89" orientation="portrait" r:id="rId1"/>
  <colBreaks count="1" manualBreakCount="1">
    <brk id="10" max="1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topLeftCell="J3" zoomScale="73" zoomScaleNormal="73" workbookViewId="0">
      <selection activeCell="O5" sqref="O5"/>
    </sheetView>
  </sheetViews>
  <sheetFormatPr baseColWidth="10" defaultRowHeight="14.25" x14ac:dyDescent="0.2"/>
  <cols>
    <col min="1" max="1" width="11.42578125" style="23"/>
    <col min="2" max="2" width="31.5703125" style="101" customWidth="1"/>
    <col min="3" max="3" width="59.85546875" style="23" customWidth="1"/>
    <col min="4" max="4" width="33.140625" style="72" customWidth="1"/>
    <col min="5" max="5" width="42.85546875" style="23" customWidth="1"/>
    <col min="6" max="6" width="72" style="23" customWidth="1"/>
    <col min="7" max="9" width="18.85546875" style="23" customWidth="1"/>
    <col min="10" max="10" width="21.85546875" style="23" customWidth="1"/>
    <col min="11" max="11" width="61.28515625" style="23" customWidth="1"/>
    <col min="12" max="12" width="11.42578125" style="23"/>
    <col min="13" max="13" width="3.7109375" style="23" customWidth="1"/>
    <col min="14" max="14" width="70.7109375" style="23" customWidth="1"/>
    <col min="15" max="15" width="76.42578125" style="23" customWidth="1"/>
    <col min="16" max="16384" width="11.42578125" style="23"/>
  </cols>
  <sheetData>
    <row r="1" spans="1:73" ht="31.5" customHeight="1" thickBot="1" x14ac:dyDescent="0.25">
      <c r="B1" s="183" t="s">
        <v>10</v>
      </c>
      <c r="C1" s="184"/>
      <c r="D1" s="184"/>
      <c r="E1" s="184"/>
      <c r="F1" s="184"/>
      <c r="G1" s="184"/>
      <c r="H1" s="184"/>
      <c r="I1" s="184"/>
      <c r="J1" s="184"/>
      <c r="K1" s="212"/>
      <c r="L1" s="212"/>
    </row>
    <row r="2" spans="1:73" ht="27" customHeight="1" thickTop="1" x14ac:dyDescent="0.2">
      <c r="B2" s="213" t="s">
        <v>220</v>
      </c>
      <c r="C2" s="214"/>
      <c r="D2" s="214"/>
      <c r="E2" s="214"/>
      <c r="F2" s="214"/>
      <c r="G2" s="214"/>
      <c r="H2" s="214"/>
      <c r="I2" s="214"/>
      <c r="J2" s="214"/>
      <c r="K2" s="212"/>
      <c r="L2" s="212"/>
    </row>
    <row r="3" spans="1:73" ht="45.75" customHeight="1" x14ac:dyDescent="0.2">
      <c r="B3" s="215" t="s">
        <v>11</v>
      </c>
      <c r="C3" s="216"/>
      <c r="D3" s="197" t="s">
        <v>12</v>
      </c>
      <c r="E3" s="198"/>
      <c r="F3" s="198"/>
      <c r="G3" s="198"/>
      <c r="H3" s="198"/>
      <c r="I3" s="196"/>
      <c r="J3" s="41" t="s">
        <v>208</v>
      </c>
      <c r="K3" s="212"/>
      <c r="L3" s="212"/>
    </row>
    <row r="4" spans="1:73" ht="26.25" customHeight="1" thickBot="1" x14ac:dyDescent="0.25">
      <c r="B4" s="217" t="s">
        <v>209</v>
      </c>
      <c r="C4" s="218"/>
      <c r="D4" s="201" t="s">
        <v>221</v>
      </c>
      <c r="E4" s="202"/>
      <c r="F4" s="202"/>
      <c r="G4" s="202"/>
      <c r="H4" s="202"/>
      <c r="I4" s="200"/>
      <c r="J4" s="42" t="s">
        <v>959</v>
      </c>
      <c r="K4" s="212"/>
      <c r="L4" s="212"/>
    </row>
    <row r="5" spans="1:73" ht="72.75" customHeight="1" thickTop="1" x14ac:dyDescent="0.2">
      <c r="B5" s="206" t="s">
        <v>13</v>
      </c>
      <c r="C5" s="207"/>
      <c r="D5" s="208" t="s">
        <v>14</v>
      </c>
      <c r="E5" s="209"/>
      <c r="F5" s="43" t="s">
        <v>15</v>
      </c>
      <c r="G5" s="210" t="s">
        <v>97</v>
      </c>
      <c r="H5" s="210"/>
      <c r="I5" s="44" t="s">
        <v>16</v>
      </c>
      <c r="J5" s="224" t="s">
        <v>398</v>
      </c>
      <c r="K5" s="224"/>
      <c r="L5" s="224"/>
      <c r="N5" s="50" t="s">
        <v>958</v>
      </c>
      <c r="O5" s="51">
        <v>44439</v>
      </c>
    </row>
    <row r="6" spans="1:73" ht="5.25" customHeight="1" x14ac:dyDescent="0.2">
      <c r="B6" s="43"/>
      <c r="C6" s="45"/>
      <c r="D6" s="46"/>
      <c r="E6" s="47"/>
      <c r="F6" s="43"/>
      <c r="G6" s="48"/>
      <c r="H6" s="48"/>
      <c r="I6" s="44"/>
      <c r="J6" s="49"/>
      <c r="K6" s="49"/>
      <c r="L6" s="49"/>
    </row>
    <row r="7" spans="1:73" ht="60" x14ac:dyDescent="0.2">
      <c r="B7" s="19" t="s">
        <v>6</v>
      </c>
      <c r="C7" s="19" t="s">
        <v>8</v>
      </c>
      <c r="D7" s="19" t="s">
        <v>9</v>
      </c>
      <c r="E7" s="19" t="s">
        <v>7</v>
      </c>
      <c r="F7" s="19" t="s">
        <v>5</v>
      </c>
      <c r="G7" s="19" t="s">
        <v>0</v>
      </c>
      <c r="H7" s="19" t="s">
        <v>1</v>
      </c>
      <c r="I7" s="19" t="s">
        <v>2</v>
      </c>
      <c r="J7" s="19" t="s">
        <v>3</v>
      </c>
      <c r="K7" s="19" t="s">
        <v>3</v>
      </c>
      <c r="L7" s="19" t="s">
        <v>222</v>
      </c>
      <c r="N7" s="52" t="s">
        <v>466</v>
      </c>
      <c r="O7" s="53" t="s">
        <v>467</v>
      </c>
    </row>
    <row r="8" spans="1:73" ht="193.5" customHeight="1" x14ac:dyDescent="0.2">
      <c r="A8" s="33">
        <v>1</v>
      </c>
      <c r="B8" s="48" t="s">
        <v>53</v>
      </c>
      <c r="C8" s="66" t="s">
        <v>396</v>
      </c>
      <c r="D8" s="48" t="s">
        <v>675</v>
      </c>
      <c r="E8" s="66" t="s">
        <v>277</v>
      </c>
      <c r="F8" s="66" t="s">
        <v>1450</v>
      </c>
      <c r="G8" s="34">
        <v>2</v>
      </c>
      <c r="H8" s="34">
        <v>5</v>
      </c>
      <c r="I8" s="34">
        <f t="shared" ref="I8:I22" si="0">G8*H8</f>
        <v>10</v>
      </c>
      <c r="J8" s="34" t="str">
        <f t="shared" ref="J8:J22" si="1">IF(I8&lt;12,"BAJO",IF(I8&gt;19,"ALTO","MEDIO"))</f>
        <v>BAJO</v>
      </c>
      <c r="K8" s="26" t="str">
        <f>IF(J8="BAJO","El nivel de riesgo bajo no requiere controles adicionales","Favor establezca acá controles adicionales requeridos")</f>
        <v>El nivel de riesgo bajo no requiere controles adicionales</v>
      </c>
      <c r="L8" s="108">
        <f t="shared" ref="L8:L22" si="2">IF(J8="BAJO",0.1,IF(J8="MEDIO",3,5))</f>
        <v>0.1</v>
      </c>
      <c r="N8" s="173" t="s">
        <v>1728</v>
      </c>
      <c r="O8" s="169" t="s">
        <v>1572</v>
      </c>
      <c r="P8" s="58"/>
      <c r="BT8" s="23">
        <v>1</v>
      </c>
      <c r="BU8" s="23">
        <v>1</v>
      </c>
    </row>
    <row r="9" spans="1:73" ht="193.5" customHeight="1" x14ac:dyDescent="0.2">
      <c r="A9" s="33">
        <v>2</v>
      </c>
      <c r="B9" s="48" t="s">
        <v>53</v>
      </c>
      <c r="C9" s="66" t="s">
        <v>397</v>
      </c>
      <c r="D9" s="48" t="s">
        <v>1451</v>
      </c>
      <c r="E9" s="66" t="s">
        <v>277</v>
      </c>
      <c r="F9" s="66" t="s">
        <v>1452</v>
      </c>
      <c r="G9" s="34">
        <v>2</v>
      </c>
      <c r="H9" s="34">
        <v>5</v>
      </c>
      <c r="I9" s="34">
        <f t="shared" si="0"/>
        <v>10</v>
      </c>
      <c r="J9" s="34" t="str">
        <f t="shared" si="1"/>
        <v>BAJO</v>
      </c>
      <c r="K9" s="26" t="str">
        <f t="shared" ref="K9:K22" si="3">IF(J9="BAJO","El nivel de riesgo bajo no requiere controles adicionales","Favor establezca acá controles adicionales requeridos")</f>
        <v>El nivel de riesgo bajo no requiere controles adicionales</v>
      </c>
      <c r="L9" s="108">
        <f t="shared" si="2"/>
        <v>0.1</v>
      </c>
      <c r="N9" s="173" t="s">
        <v>1728</v>
      </c>
      <c r="O9" s="169" t="s">
        <v>1572</v>
      </c>
      <c r="P9" s="58"/>
      <c r="BT9" s="23">
        <v>2</v>
      </c>
      <c r="BU9" s="23">
        <v>2</v>
      </c>
    </row>
    <row r="10" spans="1:73" ht="202.5" customHeight="1" x14ac:dyDescent="0.2">
      <c r="A10" s="33">
        <v>3</v>
      </c>
      <c r="B10" s="28" t="s">
        <v>53</v>
      </c>
      <c r="C10" s="27" t="s">
        <v>250</v>
      </c>
      <c r="D10" s="28" t="s">
        <v>1453</v>
      </c>
      <c r="E10" s="27" t="s">
        <v>277</v>
      </c>
      <c r="F10" s="66" t="s">
        <v>1450</v>
      </c>
      <c r="G10" s="28">
        <v>2</v>
      </c>
      <c r="H10" s="28">
        <v>5</v>
      </c>
      <c r="I10" s="28">
        <f>G10*H10</f>
        <v>10</v>
      </c>
      <c r="J10" s="28" t="str">
        <f t="shared" si="1"/>
        <v>BAJO</v>
      </c>
      <c r="K10" s="27" t="str">
        <f>IF(J10="BAJO","El nivel de riesgo bajo no requiere controles adicionales","Favor establezca acá controles adicionales requeridos")</f>
        <v>El nivel de riesgo bajo no requiere controles adicionales</v>
      </c>
      <c r="L10" s="81">
        <f>IF(J10="BAJO",0.1,IF(J10="MEDIO",3,5))</f>
        <v>0.1</v>
      </c>
      <c r="M10" s="37"/>
      <c r="N10" s="173" t="s">
        <v>1728</v>
      </c>
      <c r="O10" s="169" t="s">
        <v>1572</v>
      </c>
      <c r="P10" s="58"/>
      <c r="BT10" s="23">
        <v>2</v>
      </c>
      <c r="BU10" s="23">
        <v>2</v>
      </c>
    </row>
    <row r="11" spans="1:73" ht="117" customHeight="1" x14ac:dyDescent="0.2">
      <c r="A11" s="33">
        <v>4</v>
      </c>
      <c r="B11" s="48" t="s">
        <v>54</v>
      </c>
      <c r="C11" s="66" t="s">
        <v>1454</v>
      </c>
      <c r="D11" s="48" t="s">
        <v>1455</v>
      </c>
      <c r="E11" s="66" t="s">
        <v>277</v>
      </c>
      <c r="F11" s="66" t="s">
        <v>251</v>
      </c>
      <c r="G11" s="34">
        <v>2</v>
      </c>
      <c r="H11" s="34">
        <v>5</v>
      </c>
      <c r="I11" s="34">
        <f t="shared" si="0"/>
        <v>10</v>
      </c>
      <c r="J11" s="34" t="str">
        <f t="shared" si="1"/>
        <v>BAJO</v>
      </c>
      <c r="K11" s="26" t="str">
        <f t="shared" si="3"/>
        <v>El nivel de riesgo bajo no requiere controles adicionales</v>
      </c>
      <c r="L11" s="108">
        <f t="shared" si="2"/>
        <v>0.1</v>
      </c>
      <c r="N11" s="173" t="s">
        <v>1729</v>
      </c>
      <c r="O11" s="169" t="s">
        <v>1572</v>
      </c>
      <c r="P11" s="58"/>
    </row>
    <row r="12" spans="1:73" ht="71.25" x14ac:dyDescent="0.2">
      <c r="A12" s="33">
        <v>5</v>
      </c>
      <c r="B12" s="48" t="s">
        <v>54</v>
      </c>
      <c r="C12" s="66" t="s">
        <v>1457</v>
      </c>
      <c r="D12" s="48" t="s">
        <v>70</v>
      </c>
      <c r="E12" s="66" t="s">
        <v>277</v>
      </c>
      <c r="F12" s="66" t="s">
        <v>251</v>
      </c>
      <c r="G12" s="34">
        <v>2</v>
      </c>
      <c r="H12" s="34">
        <v>5</v>
      </c>
      <c r="I12" s="34">
        <f t="shared" si="0"/>
        <v>10</v>
      </c>
      <c r="J12" s="34" t="str">
        <f t="shared" si="1"/>
        <v>BAJO</v>
      </c>
      <c r="K12" s="26" t="str">
        <f t="shared" si="3"/>
        <v>El nivel de riesgo bajo no requiere controles adicionales</v>
      </c>
      <c r="L12" s="108">
        <f t="shared" si="2"/>
        <v>0.1</v>
      </c>
      <c r="N12" s="173" t="s">
        <v>1730</v>
      </c>
      <c r="O12" s="169" t="s">
        <v>1572</v>
      </c>
      <c r="P12" s="58"/>
    </row>
    <row r="13" spans="1:73" ht="71.25" x14ac:dyDescent="0.2">
      <c r="A13" s="33">
        <v>6</v>
      </c>
      <c r="B13" s="48" t="s">
        <v>54</v>
      </c>
      <c r="C13" s="66" t="s">
        <v>1448</v>
      </c>
      <c r="D13" s="48" t="s">
        <v>753</v>
      </c>
      <c r="E13" s="66" t="s">
        <v>277</v>
      </c>
      <c r="F13" s="66" t="s">
        <v>251</v>
      </c>
      <c r="G13" s="34">
        <v>2</v>
      </c>
      <c r="H13" s="34">
        <v>5</v>
      </c>
      <c r="I13" s="34">
        <f t="shared" si="0"/>
        <v>10</v>
      </c>
      <c r="J13" s="34" t="str">
        <f t="shared" si="1"/>
        <v>BAJO</v>
      </c>
      <c r="K13" s="26" t="str">
        <f t="shared" si="3"/>
        <v>El nivel de riesgo bajo no requiere controles adicionales</v>
      </c>
      <c r="L13" s="108">
        <f t="shared" si="2"/>
        <v>0.1</v>
      </c>
      <c r="N13" s="173" t="s">
        <v>1731</v>
      </c>
      <c r="O13" s="169" t="s">
        <v>1572</v>
      </c>
      <c r="P13" s="58"/>
    </row>
    <row r="14" spans="1:73" ht="99.75" x14ac:dyDescent="0.2">
      <c r="A14" s="33">
        <v>7</v>
      </c>
      <c r="B14" s="48" t="s">
        <v>54</v>
      </c>
      <c r="C14" s="66" t="s">
        <v>1458</v>
      </c>
      <c r="D14" s="48" t="s">
        <v>1455</v>
      </c>
      <c r="E14" s="66" t="s">
        <v>277</v>
      </c>
      <c r="F14" s="66" t="s">
        <v>251</v>
      </c>
      <c r="G14" s="34">
        <v>2</v>
      </c>
      <c r="H14" s="34">
        <v>5</v>
      </c>
      <c r="I14" s="34">
        <f t="shared" si="0"/>
        <v>10</v>
      </c>
      <c r="J14" s="34" t="str">
        <f t="shared" si="1"/>
        <v>BAJO</v>
      </c>
      <c r="K14" s="26" t="str">
        <f t="shared" si="3"/>
        <v>El nivel de riesgo bajo no requiere controles adicionales</v>
      </c>
      <c r="L14" s="108">
        <f t="shared" si="2"/>
        <v>0.1</v>
      </c>
      <c r="N14" s="173" t="s">
        <v>1732</v>
      </c>
      <c r="O14" s="169" t="s">
        <v>1572</v>
      </c>
      <c r="P14" s="58"/>
    </row>
    <row r="15" spans="1:73" ht="96.75" customHeight="1" x14ac:dyDescent="0.2">
      <c r="A15" s="33">
        <v>8</v>
      </c>
      <c r="B15" s="48" t="s">
        <v>54</v>
      </c>
      <c r="C15" s="66" t="s">
        <v>875</v>
      </c>
      <c r="D15" s="48" t="s">
        <v>753</v>
      </c>
      <c r="E15" s="66" t="s">
        <v>277</v>
      </c>
      <c r="F15" s="66" t="s">
        <v>251</v>
      </c>
      <c r="G15" s="34">
        <v>2</v>
      </c>
      <c r="H15" s="34">
        <v>5</v>
      </c>
      <c r="I15" s="34">
        <f t="shared" si="0"/>
        <v>10</v>
      </c>
      <c r="J15" s="34" t="str">
        <f t="shared" si="1"/>
        <v>BAJO</v>
      </c>
      <c r="K15" s="26" t="str">
        <f t="shared" si="3"/>
        <v>El nivel de riesgo bajo no requiere controles adicionales</v>
      </c>
      <c r="L15" s="108">
        <f t="shared" si="2"/>
        <v>0.1</v>
      </c>
      <c r="N15" s="173" t="s">
        <v>1732</v>
      </c>
      <c r="O15" s="169" t="s">
        <v>1572</v>
      </c>
      <c r="P15" s="58"/>
    </row>
    <row r="16" spans="1:73" ht="99.75" x14ac:dyDescent="0.2">
      <c r="A16" s="33">
        <v>9</v>
      </c>
      <c r="B16" s="48" t="s">
        <v>54</v>
      </c>
      <c r="C16" s="66" t="s">
        <v>1459</v>
      </c>
      <c r="D16" s="48" t="s">
        <v>1460</v>
      </c>
      <c r="E16" s="66" t="s">
        <v>277</v>
      </c>
      <c r="F16" s="66" t="s">
        <v>251</v>
      </c>
      <c r="G16" s="34">
        <v>2</v>
      </c>
      <c r="H16" s="34">
        <v>5</v>
      </c>
      <c r="I16" s="34">
        <f t="shared" si="0"/>
        <v>10</v>
      </c>
      <c r="J16" s="34" t="str">
        <f t="shared" si="1"/>
        <v>BAJO</v>
      </c>
      <c r="K16" s="26" t="str">
        <f t="shared" si="3"/>
        <v>El nivel de riesgo bajo no requiere controles adicionales</v>
      </c>
      <c r="L16" s="108">
        <f t="shared" si="2"/>
        <v>0.1</v>
      </c>
      <c r="N16" s="173" t="s">
        <v>1456</v>
      </c>
      <c r="O16" s="169" t="s">
        <v>1572</v>
      </c>
      <c r="P16" s="58"/>
    </row>
    <row r="17" spans="1:16" ht="163.5" customHeight="1" x14ac:dyDescent="0.2">
      <c r="A17" s="33">
        <v>10</v>
      </c>
      <c r="B17" s="48" t="s">
        <v>54</v>
      </c>
      <c r="C17" s="66" t="s">
        <v>1461</v>
      </c>
      <c r="D17" s="48" t="s">
        <v>1455</v>
      </c>
      <c r="E17" s="66" t="s">
        <v>277</v>
      </c>
      <c r="F17" s="66" t="s">
        <v>252</v>
      </c>
      <c r="G17" s="34">
        <v>3</v>
      </c>
      <c r="H17" s="34">
        <v>5</v>
      </c>
      <c r="I17" s="34">
        <f t="shared" si="0"/>
        <v>15</v>
      </c>
      <c r="J17" s="34" t="str">
        <f t="shared" si="1"/>
        <v>MEDIO</v>
      </c>
      <c r="K17" s="26" t="s">
        <v>468</v>
      </c>
      <c r="L17" s="108">
        <f t="shared" si="2"/>
        <v>3</v>
      </c>
      <c r="N17" s="173" t="s">
        <v>1733</v>
      </c>
      <c r="O17" s="169" t="s">
        <v>1572</v>
      </c>
      <c r="P17" s="58"/>
    </row>
    <row r="18" spans="1:16" ht="171" x14ac:dyDescent="0.2">
      <c r="A18" s="33">
        <v>11</v>
      </c>
      <c r="B18" s="48" t="s">
        <v>54</v>
      </c>
      <c r="C18" s="66" t="s">
        <v>1449</v>
      </c>
      <c r="D18" s="48" t="s">
        <v>1462</v>
      </c>
      <c r="E18" s="66" t="s">
        <v>277</v>
      </c>
      <c r="F18" s="66" t="s">
        <v>252</v>
      </c>
      <c r="G18" s="34">
        <v>3</v>
      </c>
      <c r="H18" s="34">
        <v>5</v>
      </c>
      <c r="I18" s="34">
        <f t="shared" si="0"/>
        <v>15</v>
      </c>
      <c r="J18" s="34" t="str">
        <f t="shared" si="1"/>
        <v>MEDIO</v>
      </c>
      <c r="K18" s="26" t="s">
        <v>470</v>
      </c>
      <c r="L18" s="108">
        <f t="shared" si="2"/>
        <v>3</v>
      </c>
      <c r="N18" s="173" t="s">
        <v>1733</v>
      </c>
      <c r="O18" s="169" t="s">
        <v>1572</v>
      </c>
      <c r="P18" s="58"/>
    </row>
    <row r="19" spans="1:16" ht="156.75" x14ac:dyDescent="0.2">
      <c r="A19" s="33">
        <v>12</v>
      </c>
      <c r="B19" s="48" t="s">
        <v>54</v>
      </c>
      <c r="C19" s="66" t="s">
        <v>876</v>
      </c>
      <c r="D19" s="48" t="s">
        <v>753</v>
      </c>
      <c r="E19" s="66" t="s">
        <v>277</v>
      </c>
      <c r="F19" s="66" t="s">
        <v>252</v>
      </c>
      <c r="G19" s="34">
        <v>3</v>
      </c>
      <c r="H19" s="34">
        <v>5</v>
      </c>
      <c r="I19" s="34">
        <f t="shared" si="0"/>
        <v>15</v>
      </c>
      <c r="J19" s="34" t="str">
        <f t="shared" si="1"/>
        <v>MEDIO</v>
      </c>
      <c r="K19" s="26" t="s">
        <v>469</v>
      </c>
      <c r="L19" s="108">
        <f t="shared" si="2"/>
        <v>3</v>
      </c>
      <c r="N19" s="173" t="s">
        <v>1733</v>
      </c>
      <c r="O19" s="169" t="s">
        <v>1572</v>
      </c>
      <c r="P19" s="58"/>
    </row>
    <row r="20" spans="1:16" ht="71.25" x14ac:dyDescent="0.2">
      <c r="A20" s="33">
        <v>13</v>
      </c>
      <c r="B20" s="48" t="s">
        <v>54</v>
      </c>
      <c r="C20" s="66" t="s">
        <v>1463</v>
      </c>
      <c r="D20" s="48" t="s">
        <v>1455</v>
      </c>
      <c r="E20" s="66" t="s">
        <v>277</v>
      </c>
      <c r="F20" s="66" t="s">
        <v>253</v>
      </c>
      <c r="G20" s="34">
        <v>2</v>
      </c>
      <c r="H20" s="34">
        <v>5</v>
      </c>
      <c r="I20" s="34">
        <f t="shared" si="0"/>
        <v>10</v>
      </c>
      <c r="J20" s="34" t="str">
        <f t="shared" si="1"/>
        <v>BAJO</v>
      </c>
      <c r="K20" s="26" t="str">
        <f t="shared" si="3"/>
        <v>El nivel de riesgo bajo no requiere controles adicionales</v>
      </c>
      <c r="L20" s="108">
        <f t="shared" si="2"/>
        <v>0.1</v>
      </c>
      <c r="N20" s="173" t="s">
        <v>1464</v>
      </c>
      <c r="O20" s="169" t="s">
        <v>1572</v>
      </c>
      <c r="P20" s="58"/>
    </row>
    <row r="21" spans="1:16" ht="114" x14ac:dyDescent="0.2">
      <c r="A21" s="33">
        <v>14</v>
      </c>
      <c r="B21" s="48" t="s">
        <v>54</v>
      </c>
      <c r="C21" s="66" t="s">
        <v>1465</v>
      </c>
      <c r="D21" s="48" t="s">
        <v>1466</v>
      </c>
      <c r="E21" s="66" t="s">
        <v>277</v>
      </c>
      <c r="F21" s="66" t="s">
        <v>879</v>
      </c>
      <c r="G21" s="34">
        <v>2</v>
      </c>
      <c r="H21" s="34">
        <v>5</v>
      </c>
      <c r="I21" s="34">
        <f t="shared" si="0"/>
        <v>10</v>
      </c>
      <c r="J21" s="34" t="str">
        <f t="shared" si="1"/>
        <v>BAJO</v>
      </c>
      <c r="K21" s="26" t="str">
        <f t="shared" si="3"/>
        <v>El nivel de riesgo bajo no requiere controles adicionales</v>
      </c>
      <c r="L21" s="108">
        <f t="shared" si="2"/>
        <v>0.1</v>
      </c>
      <c r="N21" s="173" t="s">
        <v>1734</v>
      </c>
      <c r="O21" s="169" t="s">
        <v>1572</v>
      </c>
      <c r="P21" s="58"/>
    </row>
    <row r="22" spans="1:16" ht="71.25" x14ac:dyDescent="0.2">
      <c r="A22" s="33">
        <v>15</v>
      </c>
      <c r="B22" s="48" t="s">
        <v>54</v>
      </c>
      <c r="C22" s="66" t="s">
        <v>877</v>
      </c>
      <c r="D22" s="48" t="s">
        <v>878</v>
      </c>
      <c r="E22" s="66" t="s">
        <v>277</v>
      </c>
      <c r="F22" s="66" t="s">
        <v>879</v>
      </c>
      <c r="G22" s="34">
        <v>2</v>
      </c>
      <c r="H22" s="34">
        <v>5</v>
      </c>
      <c r="I22" s="34">
        <f t="shared" si="0"/>
        <v>10</v>
      </c>
      <c r="J22" s="34" t="str">
        <f t="shared" si="1"/>
        <v>BAJO</v>
      </c>
      <c r="K22" s="26" t="str">
        <f t="shared" si="3"/>
        <v>El nivel de riesgo bajo no requiere controles adicionales</v>
      </c>
      <c r="L22" s="108">
        <f t="shared" si="2"/>
        <v>0.1</v>
      </c>
      <c r="N22" s="173" t="s">
        <v>1735</v>
      </c>
      <c r="O22" s="169" t="s">
        <v>1572</v>
      </c>
      <c r="P22" s="58"/>
    </row>
    <row r="23" spans="1:16" x14ac:dyDescent="0.2">
      <c r="L23" s="23">
        <f>SUM(L8:L22)</f>
        <v>10.199999999999999</v>
      </c>
      <c r="N23" s="58">
        <f>+COUNT(L8:L22)</f>
        <v>15</v>
      </c>
      <c r="O23" s="58"/>
      <c r="P23" s="58"/>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2 J14 J16:J18 J20:J21">
    <cfRule type="cellIs" dxfId="101" priority="13" stopIfTrue="1" operator="equal">
      <formula>"ALTO"</formula>
    </cfRule>
    <cfRule type="cellIs" dxfId="100" priority="14" stopIfTrue="1" operator="equal">
      <formula>"MEDIO"</formula>
    </cfRule>
    <cfRule type="cellIs" dxfId="99" priority="15" stopIfTrue="1" operator="equal">
      <formula>"BAJO"</formula>
    </cfRule>
  </conditionalFormatting>
  <conditionalFormatting sqref="J13">
    <cfRule type="cellIs" dxfId="98" priority="10" stopIfTrue="1" operator="equal">
      <formula>"ALTO"</formula>
    </cfRule>
    <cfRule type="cellIs" dxfId="97" priority="11" stopIfTrue="1" operator="equal">
      <formula>"MEDIO"</formula>
    </cfRule>
    <cfRule type="cellIs" dxfId="96" priority="12" stopIfTrue="1" operator="equal">
      <formula>"BAJO"</formula>
    </cfRule>
  </conditionalFormatting>
  <conditionalFormatting sqref="J15">
    <cfRule type="cellIs" dxfId="95" priority="7" stopIfTrue="1" operator="equal">
      <formula>"ALTO"</formula>
    </cfRule>
    <cfRule type="cellIs" dxfId="94" priority="8" stopIfTrue="1" operator="equal">
      <formula>"MEDIO"</formula>
    </cfRule>
    <cfRule type="cellIs" dxfId="93" priority="9" stopIfTrue="1" operator="equal">
      <formula>"BAJO"</formula>
    </cfRule>
  </conditionalFormatting>
  <conditionalFormatting sqref="J19">
    <cfRule type="cellIs" dxfId="92" priority="4" stopIfTrue="1" operator="equal">
      <formula>"ALTO"</formula>
    </cfRule>
    <cfRule type="cellIs" dxfId="91" priority="5" stopIfTrue="1" operator="equal">
      <formula>"MEDIO"</formula>
    </cfRule>
    <cfRule type="cellIs" dxfId="90" priority="6" stopIfTrue="1" operator="equal">
      <formula>"BAJO"</formula>
    </cfRule>
  </conditionalFormatting>
  <conditionalFormatting sqref="J22">
    <cfRule type="cellIs" dxfId="89" priority="1" stopIfTrue="1" operator="equal">
      <formula>"ALTO"</formula>
    </cfRule>
    <cfRule type="cellIs" dxfId="88" priority="2" stopIfTrue="1" operator="equal">
      <formula>"MEDIO"</formula>
    </cfRule>
    <cfRule type="cellIs" dxfId="87"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[2]Instructivo!#REF!</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opLeftCell="G3" zoomScale="73" zoomScaleNormal="73" workbookViewId="0">
      <selection activeCell="O5" sqref="O5"/>
    </sheetView>
  </sheetViews>
  <sheetFormatPr baseColWidth="10" defaultRowHeight="14.25" x14ac:dyDescent="0.2"/>
  <cols>
    <col min="1" max="1" width="8" style="23" customWidth="1"/>
    <col min="2" max="2" width="25.140625" style="23" customWidth="1"/>
    <col min="3" max="3" width="63.7109375" style="23" customWidth="1"/>
    <col min="4" max="4" width="25.5703125" style="23" customWidth="1"/>
    <col min="5" max="5" width="34.5703125" style="23" customWidth="1"/>
    <col min="6" max="6" width="65" style="23" customWidth="1"/>
    <col min="7" max="7" width="15.85546875" style="23" customWidth="1"/>
    <col min="8" max="8" width="12.42578125" style="23" customWidth="1"/>
    <col min="9" max="9" width="15.42578125" style="23" customWidth="1"/>
    <col min="10" max="10" width="14.7109375" style="23" customWidth="1"/>
    <col min="11" max="11" width="48.7109375" style="23" customWidth="1"/>
    <col min="12" max="12" width="10.140625" style="23" customWidth="1"/>
    <col min="13" max="13" width="3.140625" style="23" customWidth="1"/>
    <col min="14" max="14" width="52.42578125" style="23" customWidth="1"/>
    <col min="15" max="15" width="47.140625" style="23" customWidth="1"/>
    <col min="16" max="16384" width="11.42578125" style="23"/>
  </cols>
  <sheetData>
    <row r="1" spans="1:15" ht="15.75" thickBot="1" x14ac:dyDescent="0.25">
      <c r="B1" s="183" t="s">
        <v>10</v>
      </c>
      <c r="C1" s="184"/>
      <c r="D1" s="184"/>
      <c r="E1" s="184"/>
      <c r="F1" s="184"/>
      <c r="G1" s="184"/>
      <c r="H1" s="184"/>
      <c r="I1" s="184"/>
      <c r="J1" s="184"/>
      <c r="K1" s="212"/>
      <c r="L1" s="212"/>
      <c r="M1" s="88"/>
      <c r="N1" s="88"/>
    </row>
    <row r="2" spans="1:15" ht="15.75" thickTop="1" x14ac:dyDescent="0.2">
      <c r="B2" s="213" t="s">
        <v>220</v>
      </c>
      <c r="C2" s="214"/>
      <c r="D2" s="214"/>
      <c r="E2" s="214"/>
      <c r="F2" s="214"/>
      <c r="G2" s="214"/>
      <c r="H2" s="214"/>
      <c r="I2" s="214"/>
      <c r="J2" s="214"/>
      <c r="K2" s="212"/>
      <c r="L2" s="212"/>
      <c r="M2" s="88"/>
      <c r="N2" s="88"/>
    </row>
    <row r="3" spans="1:15" ht="15" x14ac:dyDescent="0.2">
      <c r="B3" s="215" t="s">
        <v>11</v>
      </c>
      <c r="C3" s="216"/>
      <c r="D3" s="197" t="s">
        <v>12</v>
      </c>
      <c r="E3" s="198"/>
      <c r="F3" s="198"/>
      <c r="G3" s="198"/>
      <c r="H3" s="198"/>
      <c r="I3" s="196"/>
      <c r="J3" s="41" t="s">
        <v>208</v>
      </c>
      <c r="K3" s="212"/>
      <c r="L3" s="212"/>
      <c r="M3" s="88"/>
      <c r="N3" s="88"/>
    </row>
    <row r="4" spans="1:15" ht="15" thickBot="1" x14ac:dyDescent="0.25">
      <c r="B4" s="217" t="s">
        <v>209</v>
      </c>
      <c r="C4" s="218"/>
      <c r="D4" s="201" t="s">
        <v>221</v>
      </c>
      <c r="E4" s="202"/>
      <c r="F4" s="202"/>
      <c r="G4" s="202"/>
      <c r="H4" s="202"/>
      <c r="I4" s="200"/>
      <c r="J4" s="42" t="s">
        <v>959</v>
      </c>
      <c r="K4" s="212"/>
      <c r="L4" s="212"/>
      <c r="M4" s="88"/>
      <c r="N4" s="88"/>
    </row>
    <row r="5" spans="1:15" ht="81.75" customHeight="1" thickTop="1" x14ac:dyDescent="0.2">
      <c r="B5" s="206" t="s">
        <v>13</v>
      </c>
      <c r="C5" s="207"/>
      <c r="D5" s="208" t="s">
        <v>14</v>
      </c>
      <c r="E5" s="209"/>
      <c r="F5" s="43" t="s">
        <v>15</v>
      </c>
      <c r="G5" s="210" t="s">
        <v>268</v>
      </c>
      <c r="H5" s="210"/>
      <c r="I5" s="44" t="s">
        <v>16</v>
      </c>
      <c r="J5" s="211" t="s">
        <v>269</v>
      </c>
      <c r="K5" s="211"/>
      <c r="L5" s="211"/>
      <c r="M5" s="88"/>
      <c r="N5" s="50" t="s">
        <v>958</v>
      </c>
      <c r="O5" s="51">
        <v>44439</v>
      </c>
    </row>
    <row r="6" spans="1:15" ht="5.25" customHeight="1" x14ac:dyDescent="0.2">
      <c r="B6" s="239"/>
      <c r="C6" s="239"/>
      <c r="D6" s="239"/>
      <c r="E6" s="239"/>
      <c r="F6" s="239"/>
      <c r="G6" s="239"/>
      <c r="H6" s="239"/>
      <c r="I6" s="239"/>
      <c r="J6" s="239"/>
      <c r="K6" s="239"/>
      <c r="L6" s="239"/>
    </row>
    <row r="7" spans="1:15" ht="87" customHeight="1" x14ac:dyDescent="0.2">
      <c r="B7" s="22" t="s">
        <v>6</v>
      </c>
      <c r="C7" s="22" t="s">
        <v>8</v>
      </c>
      <c r="D7" s="22" t="s">
        <v>9</v>
      </c>
      <c r="E7" s="22" t="s">
        <v>24</v>
      </c>
      <c r="F7" s="22" t="s">
        <v>5</v>
      </c>
      <c r="G7" s="22" t="s">
        <v>0</v>
      </c>
      <c r="H7" s="22" t="s">
        <v>1</v>
      </c>
      <c r="I7" s="22" t="s">
        <v>2</v>
      </c>
      <c r="J7" s="22" t="s">
        <v>3</v>
      </c>
      <c r="K7" s="131" t="s">
        <v>4</v>
      </c>
      <c r="L7" s="22" t="s">
        <v>222</v>
      </c>
      <c r="M7" s="101"/>
      <c r="N7" s="52" t="s">
        <v>466</v>
      </c>
      <c r="O7" s="53" t="s">
        <v>467</v>
      </c>
    </row>
    <row r="8" spans="1:15" ht="84" customHeight="1" x14ac:dyDescent="0.2">
      <c r="A8" s="33">
        <v>1</v>
      </c>
      <c r="B8" s="34" t="s">
        <v>316</v>
      </c>
      <c r="C8" s="26" t="s">
        <v>880</v>
      </c>
      <c r="D8" s="67" t="s">
        <v>1467</v>
      </c>
      <c r="E8" s="26" t="s">
        <v>420</v>
      </c>
      <c r="F8" s="26" t="s">
        <v>1473</v>
      </c>
      <c r="G8" s="34">
        <v>2</v>
      </c>
      <c r="H8" s="34">
        <v>3</v>
      </c>
      <c r="I8" s="34">
        <f t="shared" ref="I8:I16" si="0">G8*H8</f>
        <v>6</v>
      </c>
      <c r="J8" s="34" t="str">
        <f>IF(I8&lt;12,"BAJO",IF(I8&gt;19,"ALTO","MEDIO"))</f>
        <v>BAJO</v>
      </c>
      <c r="K8" s="31" t="str">
        <f>IF(J10="BAJO","El nivel de riesgo es bajo y no se requieren controles adicionales","Favor establezca acá controles adicionales requeridos")</f>
        <v>El nivel de riesgo es bajo y no se requieren controles adicionales</v>
      </c>
      <c r="L8" s="34">
        <f>IF(J8="BAJO",0.1,IF(J8="MEDIO",3,5))</f>
        <v>0.1</v>
      </c>
      <c r="N8" s="26" t="s">
        <v>881</v>
      </c>
      <c r="O8" s="169" t="s">
        <v>1736</v>
      </c>
    </row>
    <row r="9" spans="1:15" ht="114" x14ac:dyDescent="0.2">
      <c r="A9" s="33">
        <v>2</v>
      </c>
      <c r="B9" s="34" t="s">
        <v>316</v>
      </c>
      <c r="C9" s="26" t="s">
        <v>882</v>
      </c>
      <c r="D9" s="67" t="s">
        <v>1468</v>
      </c>
      <c r="E9" s="26" t="s">
        <v>420</v>
      </c>
      <c r="F9" s="26" t="s">
        <v>883</v>
      </c>
      <c r="G9" s="34">
        <v>2</v>
      </c>
      <c r="H9" s="34">
        <v>3</v>
      </c>
      <c r="I9" s="34">
        <f t="shared" si="0"/>
        <v>6</v>
      </c>
      <c r="J9" s="34" t="str">
        <f t="shared" ref="J9:J16" si="1">IF(I9&lt;12,"BAJO",IF(I9&gt;19,"ALTO","MEDIO"))</f>
        <v>BAJO</v>
      </c>
      <c r="K9" s="31" t="str">
        <f>IF(J11="BAJO","El nivel de riesgo es bajo y no se requieren controles adicionales","Favor establezca acá controles adicionales requeridos")</f>
        <v>El nivel de riesgo es bajo y no se requieren controles adicionales</v>
      </c>
      <c r="L9" s="34">
        <f t="shared" ref="L9:L16" si="2">IF(J9="BAJO",0.1,IF(J9="MEDIO",3,5))</f>
        <v>0.1</v>
      </c>
      <c r="N9" s="26" t="s">
        <v>881</v>
      </c>
      <c r="O9" s="169" t="s">
        <v>1736</v>
      </c>
    </row>
    <row r="10" spans="1:15" ht="114" x14ac:dyDescent="0.2">
      <c r="A10" s="33">
        <v>3</v>
      </c>
      <c r="B10" s="34" t="s">
        <v>316</v>
      </c>
      <c r="C10" s="26" t="s">
        <v>884</v>
      </c>
      <c r="D10" s="67" t="s">
        <v>1469</v>
      </c>
      <c r="E10" s="132" t="s">
        <v>420</v>
      </c>
      <c r="F10" s="26" t="s">
        <v>883</v>
      </c>
      <c r="G10" s="34">
        <v>2</v>
      </c>
      <c r="H10" s="34">
        <v>3</v>
      </c>
      <c r="I10" s="34">
        <f t="shared" si="0"/>
        <v>6</v>
      </c>
      <c r="J10" s="34" t="str">
        <f t="shared" si="1"/>
        <v>BAJO</v>
      </c>
      <c r="K10" s="31" t="str">
        <f>IF(J11="BAJO","El nivel de riesgo es bajo y no se requieren controles adicionales","Favor establezca acá controles adicionales requeridos")</f>
        <v>El nivel de riesgo es bajo y no se requieren controles adicionales</v>
      </c>
      <c r="L10" s="34">
        <f t="shared" si="2"/>
        <v>0.1</v>
      </c>
      <c r="N10" s="26" t="s">
        <v>881</v>
      </c>
      <c r="O10" s="169" t="s">
        <v>1736</v>
      </c>
    </row>
    <row r="11" spans="1:15" ht="128.25" x14ac:dyDescent="0.2">
      <c r="A11" s="33">
        <v>4</v>
      </c>
      <c r="B11" s="34" t="s">
        <v>317</v>
      </c>
      <c r="C11" s="26" t="s">
        <v>885</v>
      </c>
      <c r="D11" s="67" t="s">
        <v>1467</v>
      </c>
      <c r="E11" s="132" t="s">
        <v>21</v>
      </c>
      <c r="F11" s="26" t="s">
        <v>886</v>
      </c>
      <c r="G11" s="34">
        <v>2</v>
      </c>
      <c r="H11" s="34">
        <v>5</v>
      </c>
      <c r="I11" s="34">
        <f t="shared" si="0"/>
        <v>10</v>
      </c>
      <c r="J11" s="34" t="str">
        <f t="shared" si="1"/>
        <v>BAJO</v>
      </c>
      <c r="K11" s="26" t="str">
        <f>IF(J11="BAJO","El nivel de riesgo es bajo y no se requieren controles adicionales","Favor establezca acá controles adicionales requeridos")</f>
        <v>El nivel de riesgo es bajo y no se requieren controles adicionales</v>
      </c>
      <c r="L11" s="34">
        <f t="shared" si="2"/>
        <v>0.1</v>
      </c>
      <c r="N11" s="26" t="s">
        <v>881</v>
      </c>
      <c r="O11" s="169" t="s">
        <v>1736</v>
      </c>
    </row>
    <row r="12" spans="1:15" ht="138" customHeight="1" x14ac:dyDescent="0.2">
      <c r="A12" s="33">
        <v>5</v>
      </c>
      <c r="B12" s="34" t="s">
        <v>317</v>
      </c>
      <c r="C12" s="26" t="s">
        <v>887</v>
      </c>
      <c r="D12" s="67" t="s">
        <v>1470</v>
      </c>
      <c r="E12" s="132" t="s">
        <v>21</v>
      </c>
      <c r="F12" s="26" t="s">
        <v>1471</v>
      </c>
      <c r="G12" s="34">
        <v>2</v>
      </c>
      <c r="H12" s="34">
        <v>5</v>
      </c>
      <c r="I12" s="34">
        <f t="shared" si="0"/>
        <v>10</v>
      </c>
      <c r="J12" s="34" t="str">
        <f t="shared" si="1"/>
        <v>BAJO</v>
      </c>
      <c r="K12" s="26" t="str">
        <f>IF(J12="BAJO","El nivel de riesgo es bajo y no se requieren controles adicionales","Favor establezca acá controles adicionales requeridos")</f>
        <v>El nivel de riesgo es bajo y no se requieren controles adicionales</v>
      </c>
      <c r="L12" s="34">
        <f t="shared" si="2"/>
        <v>0.1</v>
      </c>
      <c r="N12" s="26" t="s">
        <v>881</v>
      </c>
      <c r="O12" s="169" t="s">
        <v>1736</v>
      </c>
    </row>
    <row r="13" spans="1:15" ht="142.5" x14ac:dyDescent="0.2">
      <c r="A13" s="33">
        <v>6</v>
      </c>
      <c r="B13" s="34" t="s">
        <v>317</v>
      </c>
      <c r="C13" s="26" t="s">
        <v>888</v>
      </c>
      <c r="D13" s="67" t="s">
        <v>62</v>
      </c>
      <c r="E13" s="132" t="s">
        <v>21</v>
      </c>
      <c r="F13" s="26" t="s">
        <v>889</v>
      </c>
      <c r="G13" s="34">
        <v>2</v>
      </c>
      <c r="H13" s="34">
        <v>5</v>
      </c>
      <c r="I13" s="34">
        <f t="shared" si="0"/>
        <v>10</v>
      </c>
      <c r="J13" s="34" t="str">
        <f t="shared" si="1"/>
        <v>BAJO</v>
      </c>
      <c r="K13" s="31" t="str">
        <f t="shared" ref="K13:K16" si="3">IF(J13="BAJO","El nivel de riesgo es bajo y no se requieren controles adicionales","Favor establezca acá controles adicionales requeridos")</f>
        <v>El nivel de riesgo es bajo y no se requieren controles adicionales</v>
      </c>
      <c r="L13" s="34">
        <f t="shared" si="2"/>
        <v>0.1</v>
      </c>
      <c r="N13" s="26" t="s">
        <v>881</v>
      </c>
      <c r="O13" s="169" t="s">
        <v>1736</v>
      </c>
    </row>
    <row r="14" spans="1:15" ht="156.75" x14ac:dyDescent="0.2">
      <c r="A14" s="33">
        <v>7</v>
      </c>
      <c r="B14" s="34" t="s">
        <v>421</v>
      </c>
      <c r="C14" s="26" t="s">
        <v>890</v>
      </c>
      <c r="D14" s="67" t="s">
        <v>1467</v>
      </c>
      <c r="E14" s="132" t="s">
        <v>21</v>
      </c>
      <c r="F14" s="26" t="s">
        <v>1472</v>
      </c>
      <c r="G14" s="34">
        <v>2</v>
      </c>
      <c r="H14" s="34">
        <v>3</v>
      </c>
      <c r="I14" s="34">
        <f t="shared" si="0"/>
        <v>6</v>
      </c>
      <c r="J14" s="34" t="str">
        <f t="shared" si="1"/>
        <v>BAJO</v>
      </c>
      <c r="K14" s="31" t="str">
        <f t="shared" si="3"/>
        <v>El nivel de riesgo es bajo y no se requieren controles adicionales</v>
      </c>
      <c r="L14" s="34">
        <f t="shared" si="2"/>
        <v>0.1</v>
      </c>
      <c r="N14" s="26" t="s">
        <v>881</v>
      </c>
      <c r="O14" s="169" t="s">
        <v>1736</v>
      </c>
    </row>
    <row r="15" spans="1:15" ht="156.75" x14ac:dyDescent="0.2">
      <c r="A15" s="33">
        <v>8</v>
      </c>
      <c r="B15" s="34" t="s">
        <v>421</v>
      </c>
      <c r="C15" s="26" t="s">
        <v>891</v>
      </c>
      <c r="D15" s="67" t="s">
        <v>892</v>
      </c>
      <c r="E15" s="132" t="s">
        <v>21</v>
      </c>
      <c r="F15" s="26" t="s">
        <v>1472</v>
      </c>
      <c r="G15" s="34">
        <v>2</v>
      </c>
      <c r="H15" s="34">
        <v>3</v>
      </c>
      <c r="I15" s="34">
        <f t="shared" si="0"/>
        <v>6</v>
      </c>
      <c r="J15" s="34" t="str">
        <f t="shared" si="1"/>
        <v>BAJO</v>
      </c>
      <c r="K15" s="31" t="str">
        <f t="shared" si="3"/>
        <v>El nivel de riesgo es bajo y no se requieren controles adicionales</v>
      </c>
      <c r="L15" s="34">
        <f t="shared" si="2"/>
        <v>0.1</v>
      </c>
      <c r="N15" s="26" t="s">
        <v>881</v>
      </c>
      <c r="O15" s="169" t="s">
        <v>1736</v>
      </c>
    </row>
    <row r="16" spans="1:15" ht="156.75" x14ac:dyDescent="0.2">
      <c r="A16" s="33">
        <v>9</v>
      </c>
      <c r="B16" s="34" t="s">
        <v>421</v>
      </c>
      <c r="C16" s="26" t="s">
        <v>454</v>
      </c>
      <c r="D16" s="67" t="s">
        <v>1139</v>
      </c>
      <c r="E16" s="132" t="s">
        <v>20</v>
      </c>
      <c r="F16" s="26" t="s">
        <v>1472</v>
      </c>
      <c r="G16" s="34">
        <v>3</v>
      </c>
      <c r="H16" s="34">
        <v>3</v>
      </c>
      <c r="I16" s="34">
        <f t="shared" si="0"/>
        <v>9</v>
      </c>
      <c r="J16" s="34" t="str">
        <f t="shared" si="1"/>
        <v>BAJO</v>
      </c>
      <c r="K16" s="31" t="str">
        <f t="shared" si="3"/>
        <v>El nivel de riesgo es bajo y no se requieren controles adicionales</v>
      </c>
      <c r="L16" s="34">
        <f t="shared" si="2"/>
        <v>0.1</v>
      </c>
      <c r="N16" s="26" t="s">
        <v>881</v>
      </c>
      <c r="O16" s="169" t="s">
        <v>1736</v>
      </c>
    </row>
    <row r="17" spans="4:14" x14ac:dyDescent="0.2">
      <c r="D17" s="101"/>
      <c r="E17" s="101"/>
      <c r="L17" s="23">
        <f>SUM(L8:L16)</f>
        <v>0.89999999999999991</v>
      </c>
      <c r="M17" s="37"/>
      <c r="N17" s="37">
        <f>COUNT(L8:L16)</f>
        <v>9</v>
      </c>
    </row>
  </sheetData>
  <mergeCells count="12">
    <mergeCell ref="B5:C5"/>
    <mergeCell ref="D5:E5"/>
    <mergeCell ref="G5:H5"/>
    <mergeCell ref="J5:L5"/>
    <mergeCell ref="B6:L6"/>
    <mergeCell ref="B1:J1"/>
    <mergeCell ref="K1:L4"/>
    <mergeCell ref="B2:J2"/>
    <mergeCell ref="B3:C3"/>
    <mergeCell ref="D3:I3"/>
    <mergeCell ref="B4:C4"/>
    <mergeCell ref="D4:I4"/>
  </mergeCells>
  <conditionalFormatting sqref="J8:J16">
    <cfRule type="cellIs" dxfId="86" priority="1" stopIfTrue="1" operator="equal">
      <formula>"ALTO"</formula>
    </cfRule>
    <cfRule type="cellIs" dxfId="85" priority="2" stopIfTrue="1" operator="equal">
      <formula>"MEDIO"</formula>
    </cfRule>
    <cfRule type="cellIs" dxfId="84" priority="3" stopIfTrue="1"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G1" zoomScale="55" zoomScaleNormal="55" workbookViewId="0">
      <selection activeCell="O5" sqref="O5"/>
    </sheetView>
  </sheetViews>
  <sheetFormatPr baseColWidth="10" defaultColWidth="11.42578125" defaultRowHeight="14.25" x14ac:dyDescent="0.25"/>
  <cols>
    <col min="1" max="1" width="11.42578125" style="40"/>
    <col min="2" max="2" width="29.140625" style="40" customWidth="1"/>
    <col min="3" max="3" width="62" style="40" customWidth="1"/>
    <col min="4" max="4" width="29.7109375" style="40" customWidth="1"/>
    <col min="5" max="5" width="42.85546875" style="40" customWidth="1"/>
    <col min="6" max="6" width="73.7109375" style="40" customWidth="1"/>
    <col min="7" max="9" width="18.85546875" style="40" customWidth="1"/>
    <col min="10" max="10" width="19.42578125" style="40" customWidth="1"/>
    <col min="11" max="11" width="46.85546875" style="40" customWidth="1"/>
    <col min="12" max="12" width="11.42578125" style="40"/>
    <col min="13" max="13" width="3.42578125" style="40" customWidth="1"/>
    <col min="14" max="14" width="89.5703125" style="40" customWidth="1"/>
    <col min="15" max="15" width="62.5703125" style="40" customWidth="1"/>
    <col min="16" max="16384" width="11.42578125" style="40"/>
  </cols>
  <sheetData>
    <row r="1" spans="1:15" ht="23.25" customHeight="1" thickBot="1" x14ac:dyDescent="0.3">
      <c r="B1" s="183" t="s">
        <v>10</v>
      </c>
      <c r="C1" s="184"/>
      <c r="D1" s="184"/>
      <c r="E1" s="184"/>
      <c r="F1" s="184"/>
      <c r="G1" s="184"/>
      <c r="H1" s="184"/>
      <c r="I1" s="184"/>
      <c r="J1" s="184"/>
      <c r="K1" s="212"/>
      <c r="L1" s="212"/>
    </row>
    <row r="2" spans="1:15" ht="27" customHeight="1" thickTop="1" x14ac:dyDescent="0.25">
      <c r="B2" s="213" t="s">
        <v>220</v>
      </c>
      <c r="C2" s="214"/>
      <c r="D2" s="214"/>
      <c r="E2" s="214"/>
      <c r="F2" s="214"/>
      <c r="G2" s="214"/>
      <c r="H2" s="214"/>
      <c r="I2" s="214"/>
      <c r="J2" s="214"/>
      <c r="K2" s="212"/>
      <c r="L2" s="212"/>
    </row>
    <row r="3" spans="1:15" ht="21" customHeight="1" x14ac:dyDescent="0.25">
      <c r="B3" s="215" t="s">
        <v>11</v>
      </c>
      <c r="C3" s="216"/>
      <c r="D3" s="197" t="s">
        <v>12</v>
      </c>
      <c r="E3" s="198"/>
      <c r="F3" s="198"/>
      <c r="G3" s="198"/>
      <c r="H3" s="198"/>
      <c r="I3" s="196"/>
      <c r="J3" s="41" t="s">
        <v>208</v>
      </c>
      <c r="K3" s="212"/>
      <c r="L3" s="212"/>
    </row>
    <row r="4" spans="1:15" ht="26.25" customHeight="1" thickBot="1" x14ac:dyDescent="0.3">
      <c r="B4" s="217" t="s">
        <v>209</v>
      </c>
      <c r="C4" s="218"/>
      <c r="D4" s="201" t="s">
        <v>221</v>
      </c>
      <c r="E4" s="202"/>
      <c r="F4" s="202"/>
      <c r="G4" s="202"/>
      <c r="H4" s="202"/>
      <c r="I4" s="200"/>
      <c r="J4" s="42" t="s">
        <v>959</v>
      </c>
      <c r="K4" s="212"/>
      <c r="L4" s="212"/>
    </row>
    <row r="5" spans="1:15" ht="78.75" customHeight="1" thickTop="1" x14ac:dyDescent="0.25">
      <c r="B5" s="206" t="s">
        <v>13</v>
      </c>
      <c r="C5" s="207"/>
      <c r="D5" s="208" t="s">
        <v>14</v>
      </c>
      <c r="E5" s="209"/>
      <c r="F5" s="43" t="s">
        <v>15</v>
      </c>
      <c r="G5" s="210" t="s">
        <v>199</v>
      </c>
      <c r="H5" s="210"/>
      <c r="I5" s="44" t="s">
        <v>16</v>
      </c>
      <c r="J5" s="211" t="s">
        <v>453</v>
      </c>
      <c r="K5" s="211"/>
      <c r="L5" s="211"/>
      <c r="N5" s="50" t="s">
        <v>958</v>
      </c>
      <c r="O5" s="51">
        <v>44439</v>
      </c>
    </row>
    <row r="6" spans="1:15" ht="4.5" customHeight="1" x14ac:dyDescent="0.2">
      <c r="B6" s="43"/>
      <c r="C6" s="45"/>
      <c r="D6" s="46"/>
      <c r="E6" s="47"/>
      <c r="F6" s="43"/>
      <c r="G6" s="48"/>
      <c r="H6" s="48"/>
      <c r="I6" s="44"/>
      <c r="J6" s="49"/>
      <c r="K6" s="49"/>
      <c r="L6" s="49"/>
      <c r="N6" s="23"/>
      <c r="O6" s="23"/>
    </row>
    <row r="7" spans="1:15" ht="72" customHeight="1" x14ac:dyDescent="0.25">
      <c r="B7" s="22" t="s">
        <v>6</v>
      </c>
      <c r="C7" s="22" t="s">
        <v>8</v>
      </c>
      <c r="D7" s="22" t="s">
        <v>9</v>
      </c>
      <c r="E7" s="22" t="s">
        <v>24</v>
      </c>
      <c r="F7" s="22" t="s">
        <v>5</v>
      </c>
      <c r="G7" s="22" t="s">
        <v>0</v>
      </c>
      <c r="H7" s="22" t="s">
        <v>1</v>
      </c>
      <c r="I7" s="22" t="s">
        <v>2</v>
      </c>
      <c r="J7" s="22" t="s">
        <v>3</v>
      </c>
      <c r="K7" s="22" t="s">
        <v>4</v>
      </c>
      <c r="L7" s="22" t="s">
        <v>222</v>
      </c>
      <c r="N7" s="52" t="s">
        <v>466</v>
      </c>
      <c r="O7" s="53" t="s">
        <v>467</v>
      </c>
    </row>
    <row r="8" spans="1:15" ht="185.25" x14ac:dyDescent="0.2">
      <c r="A8" s="33">
        <v>1</v>
      </c>
      <c r="B8" s="34" t="s">
        <v>212</v>
      </c>
      <c r="C8" s="26" t="s">
        <v>431</v>
      </c>
      <c r="D8" s="31" t="s">
        <v>1438</v>
      </c>
      <c r="E8" s="56" t="s">
        <v>276</v>
      </c>
      <c r="F8" s="26" t="s">
        <v>1439</v>
      </c>
      <c r="G8" s="34">
        <v>3</v>
      </c>
      <c r="H8" s="34">
        <v>3</v>
      </c>
      <c r="I8" s="34">
        <f t="shared" ref="I8:I48" si="0">G8*H8</f>
        <v>9</v>
      </c>
      <c r="J8" s="34" t="str">
        <f t="shared" ref="J8:J48" si="1">IF(I8&lt;12,"BAJO",IF(I8&gt;19,"ALTO","MEDIO"))</f>
        <v>BAJO</v>
      </c>
      <c r="K8" s="26" t="str">
        <f t="shared" ref="K8:K48" si="2">IF(J8="BAJO","El nivel de riesgo es bajo y no se requieren controles adicionales","Favor establezca acá controles adicionales requeridos")</f>
        <v>El nivel de riesgo es bajo y no se requieren controles adicionales</v>
      </c>
      <c r="L8" s="108">
        <f>IF(J8="BAJO",0.1,IF(J8="MEDIO",3,5))</f>
        <v>0.1</v>
      </c>
      <c r="M8" s="23"/>
      <c r="N8" s="27" t="s">
        <v>1737</v>
      </c>
      <c r="O8" s="162" t="s">
        <v>1738</v>
      </c>
    </row>
    <row r="9" spans="1:15" ht="346.5" customHeight="1" x14ac:dyDescent="0.2">
      <c r="A9" s="33">
        <v>2</v>
      </c>
      <c r="B9" s="34" t="s">
        <v>212</v>
      </c>
      <c r="C9" s="26" t="s">
        <v>432</v>
      </c>
      <c r="D9" s="31" t="s">
        <v>70</v>
      </c>
      <c r="E9" s="56" t="s">
        <v>276</v>
      </c>
      <c r="F9" s="26" t="s">
        <v>1440</v>
      </c>
      <c r="G9" s="34">
        <v>3</v>
      </c>
      <c r="H9" s="34">
        <v>3</v>
      </c>
      <c r="I9" s="34">
        <f>G9*H9</f>
        <v>9</v>
      </c>
      <c r="J9" s="34" t="str">
        <f>IF(I9&lt;12,"BAJO",IF(I9&gt;19,"ALTO","MEDIO"))</f>
        <v>BAJO</v>
      </c>
      <c r="K9" s="26" t="str">
        <f>IF(J9="BAJO","El nivel de riesgo es bajo y no se requieren controles adicionales","Favor establezca acá controles adicionales requeridos")</f>
        <v>El nivel de riesgo es bajo y no se requieren controles adicionales</v>
      </c>
      <c r="L9" s="108">
        <f>IF(J9="BAJO",0.1,IF(J9="MEDIO",3,5))</f>
        <v>0.1</v>
      </c>
      <c r="M9" s="23"/>
      <c r="N9" s="27" t="s">
        <v>1737</v>
      </c>
      <c r="O9" s="162" t="s">
        <v>1738</v>
      </c>
    </row>
    <row r="10" spans="1:15" ht="213.75" x14ac:dyDescent="0.2">
      <c r="A10" s="33">
        <v>3</v>
      </c>
      <c r="B10" s="34" t="s">
        <v>212</v>
      </c>
      <c r="C10" s="26" t="s">
        <v>857</v>
      </c>
      <c r="D10" s="31" t="s">
        <v>537</v>
      </c>
      <c r="E10" s="56" t="s">
        <v>276</v>
      </c>
      <c r="F10" s="26" t="s">
        <v>1404</v>
      </c>
      <c r="G10" s="34">
        <v>3</v>
      </c>
      <c r="H10" s="34">
        <v>3</v>
      </c>
      <c r="I10" s="34">
        <f>G10*H10</f>
        <v>9</v>
      </c>
      <c r="J10" s="34" t="str">
        <f>IF(I10&lt;12,"BAJO",IF(I10&gt;19,"ALTO","MEDIO"))</f>
        <v>BAJO</v>
      </c>
      <c r="K10" s="26" t="str">
        <f>IF(J10="BAJO","El nivel de riesgo es bajo y no se requieren controles adicionales","Favor establezca acá controles adicionales requeridos")</f>
        <v>El nivel de riesgo es bajo y no se requieren controles adicionales</v>
      </c>
      <c r="L10" s="108">
        <f>IF(J10="BAJO",0.1,IF(J10="MEDIO",3,5))</f>
        <v>0.1</v>
      </c>
      <c r="M10" s="23"/>
      <c r="N10" s="27" t="s">
        <v>1737</v>
      </c>
      <c r="O10" s="162" t="s">
        <v>1738</v>
      </c>
    </row>
    <row r="11" spans="1:15" ht="171" x14ac:dyDescent="0.2">
      <c r="A11" s="33">
        <v>4</v>
      </c>
      <c r="B11" s="28" t="s">
        <v>212</v>
      </c>
      <c r="C11" s="26" t="s">
        <v>858</v>
      </c>
      <c r="D11" s="24" t="s">
        <v>70</v>
      </c>
      <c r="E11" s="25" t="s">
        <v>27</v>
      </c>
      <c r="F11" s="26" t="s">
        <v>1405</v>
      </c>
      <c r="G11" s="28">
        <v>3</v>
      </c>
      <c r="H11" s="28">
        <v>3</v>
      </c>
      <c r="I11" s="28">
        <f t="shared" si="0"/>
        <v>9</v>
      </c>
      <c r="J11" s="28" t="str">
        <f t="shared" si="1"/>
        <v>BAJO</v>
      </c>
      <c r="K11" s="27" t="str">
        <f t="shared" si="2"/>
        <v>El nivel de riesgo es bajo y no se requieren controles adicionales</v>
      </c>
      <c r="L11" s="81">
        <f t="shared" ref="L11:L48" si="3">IF(J11="BAJO",0.1,IF(J11="MEDIO",3,5))</f>
        <v>0.1</v>
      </c>
      <c r="M11" s="23"/>
      <c r="N11" s="27" t="s">
        <v>1737</v>
      </c>
      <c r="O11" s="162" t="s">
        <v>1739</v>
      </c>
    </row>
    <row r="12" spans="1:15" ht="253.5" customHeight="1" x14ac:dyDescent="0.2">
      <c r="A12" s="33">
        <v>5</v>
      </c>
      <c r="B12" s="28" t="s">
        <v>212</v>
      </c>
      <c r="C12" s="26" t="s">
        <v>1441</v>
      </c>
      <c r="D12" s="24" t="s">
        <v>1442</v>
      </c>
      <c r="E12" s="25" t="s">
        <v>1406</v>
      </c>
      <c r="F12" s="26" t="s">
        <v>1407</v>
      </c>
      <c r="G12" s="28">
        <v>3</v>
      </c>
      <c r="H12" s="28">
        <v>3</v>
      </c>
      <c r="I12" s="28">
        <f t="shared" si="0"/>
        <v>9</v>
      </c>
      <c r="J12" s="28" t="str">
        <f t="shared" si="1"/>
        <v>BAJO</v>
      </c>
      <c r="K12" s="27" t="str">
        <f t="shared" si="2"/>
        <v>El nivel de riesgo es bajo y no se requieren controles adicionales</v>
      </c>
      <c r="L12" s="81">
        <f t="shared" si="3"/>
        <v>0.1</v>
      </c>
      <c r="M12" s="23"/>
      <c r="N12" s="27" t="s">
        <v>1737</v>
      </c>
      <c r="O12" s="162" t="s">
        <v>1739</v>
      </c>
    </row>
    <row r="13" spans="1:15" ht="187.5" customHeight="1" x14ac:dyDescent="0.2">
      <c r="A13" s="33">
        <v>6</v>
      </c>
      <c r="B13" s="28" t="s">
        <v>212</v>
      </c>
      <c r="C13" s="26" t="s">
        <v>859</v>
      </c>
      <c r="D13" s="24" t="s">
        <v>537</v>
      </c>
      <c r="E13" s="25" t="s">
        <v>27</v>
      </c>
      <c r="F13" s="26" t="s">
        <v>1408</v>
      </c>
      <c r="G13" s="28">
        <v>3</v>
      </c>
      <c r="H13" s="28">
        <v>3</v>
      </c>
      <c r="I13" s="28">
        <f>G13*H13</f>
        <v>9</v>
      </c>
      <c r="J13" s="28" t="str">
        <f>IF(I13&lt;12,"BAJO",IF(I13&gt;19,"ALTO","MEDIO"))</f>
        <v>BAJO</v>
      </c>
      <c r="K13" s="27" t="str">
        <f>IF(J13="BAJO","El nivel de riesgo es bajo y no se requieren controles adicionales","Favor establezca acá controles adicionales requeridos")</f>
        <v>El nivel de riesgo es bajo y no se requieren controles adicionales</v>
      </c>
      <c r="L13" s="81">
        <f>IF(J13="BAJO",0.1,IF(J13="MEDIO",3,5))</f>
        <v>0.1</v>
      </c>
      <c r="M13" s="23"/>
      <c r="N13" s="27" t="s">
        <v>1737</v>
      </c>
      <c r="O13" s="162" t="s">
        <v>1739</v>
      </c>
    </row>
    <row r="14" spans="1:15" ht="185.25" x14ac:dyDescent="0.2">
      <c r="A14" s="33">
        <v>7</v>
      </c>
      <c r="B14" s="34" t="s">
        <v>212</v>
      </c>
      <c r="C14" s="26" t="s">
        <v>1410</v>
      </c>
      <c r="D14" s="31" t="s">
        <v>1442</v>
      </c>
      <c r="E14" s="56" t="s">
        <v>21</v>
      </c>
      <c r="F14" s="26" t="s">
        <v>1409</v>
      </c>
      <c r="G14" s="34">
        <v>3</v>
      </c>
      <c r="H14" s="34">
        <v>3</v>
      </c>
      <c r="I14" s="34">
        <f t="shared" si="0"/>
        <v>9</v>
      </c>
      <c r="J14" s="34" t="str">
        <f t="shared" si="1"/>
        <v>BAJO</v>
      </c>
      <c r="K14" s="27" t="str">
        <f t="shared" si="2"/>
        <v>El nivel de riesgo es bajo y no se requieren controles adicionales</v>
      </c>
      <c r="L14" s="108">
        <f t="shared" si="3"/>
        <v>0.1</v>
      </c>
      <c r="M14" s="23"/>
      <c r="N14" s="27" t="s">
        <v>1737</v>
      </c>
      <c r="O14" s="162" t="s">
        <v>1740</v>
      </c>
    </row>
    <row r="15" spans="1:15" ht="199.5" x14ac:dyDescent="0.2">
      <c r="A15" s="33">
        <v>8</v>
      </c>
      <c r="B15" s="34" t="s">
        <v>212</v>
      </c>
      <c r="C15" s="26" t="s">
        <v>433</v>
      </c>
      <c r="D15" s="31" t="s">
        <v>70</v>
      </c>
      <c r="E15" s="56" t="s">
        <v>276</v>
      </c>
      <c r="F15" s="26" t="s">
        <v>1424</v>
      </c>
      <c r="G15" s="34">
        <v>2</v>
      </c>
      <c r="H15" s="34">
        <v>5</v>
      </c>
      <c r="I15" s="34">
        <f t="shared" si="0"/>
        <v>10</v>
      </c>
      <c r="J15" s="34" t="str">
        <f t="shared" si="1"/>
        <v>BAJO</v>
      </c>
      <c r="K15" s="26" t="str">
        <f t="shared" si="2"/>
        <v>El nivel de riesgo es bajo y no se requieren controles adicionales</v>
      </c>
      <c r="L15" s="108">
        <f t="shared" si="3"/>
        <v>0.1</v>
      </c>
      <c r="M15" s="23"/>
      <c r="N15" s="27" t="s">
        <v>1737</v>
      </c>
      <c r="O15" s="162" t="s">
        <v>1740</v>
      </c>
    </row>
    <row r="16" spans="1:15" ht="199.5" x14ac:dyDescent="0.2">
      <c r="A16" s="33">
        <v>9</v>
      </c>
      <c r="B16" s="34" t="s">
        <v>212</v>
      </c>
      <c r="C16" s="26" t="s">
        <v>860</v>
      </c>
      <c r="D16" s="31" t="s">
        <v>537</v>
      </c>
      <c r="E16" s="56" t="s">
        <v>276</v>
      </c>
      <c r="F16" s="26" t="s">
        <v>1411</v>
      </c>
      <c r="G16" s="34">
        <v>2</v>
      </c>
      <c r="H16" s="34">
        <v>5</v>
      </c>
      <c r="I16" s="34">
        <f t="shared" si="0"/>
        <v>10</v>
      </c>
      <c r="J16" s="34" t="str">
        <f>IF(I16&lt;12,"BAJO",IF(I16&gt;19,"ALTO","MEDIO"))</f>
        <v>BAJO</v>
      </c>
      <c r="K16" s="26" t="str">
        <f>IF(J16="BAJO","El nivel de riesgo es bajo y no se requieren controles adicionales","Favor establezca acá controles adicionales requeridos")</f>
        <v>El nivel de riesgo es bajo y no se requieren controles adicionales</v>
      </c>
      <c r="L16" s="108">
        <f>IF(J16="BAJO",0.1,IF(J16="MEDIO",3,5))</f>
        <v>0.1</v>
      </c>
      <c r="M16" s="23"/>
      <c r="N16" s="27" t="s">
        <v>1737</v>
      </c>
      <c r="O16" s="162" t="s">
        <v>1740</v>
      </c>
    </row>
    <row r="17" spans="1:15" ht="128.25" x14ac:dyDescent="0.2">
      <c r="A17" s="33">
        <v>10</v>
      </c>
      <c r="B17" s="28" t="s">
        <v>212</v>
      </c>
      <c r="C17" s="27" t="s">
        <v>1443</v>
      </c>
      <c r="D17" s="24" t="s">
        <v>1442</v>
      </c>
      <c r="E17" s="25" t="s">
        <v>21</v>
      </c>
      <c r="F17" s="27" t="s">
        <v>1412</v>
      </c>
      <c r="G17" s="28">
        <v>2</v>
      </c>
      <c r="H17" s="28">
        <v>5</v>
      </c>
      <c r="I17" s="28">
        <f t="shared" si="0"/>
        <v>10</v>
      </c>
      <c r="J17" s="28" t="str">
        <f t="shared" si="1"/>
        <v>BAJO</v>
      </c>
      <c r="K17" s="27" t="str">
        <f t="shared" si="2"/>
        <v>El nivel de riesgo es bajo y no se requieren controles adicionales</v>
      </c>
      <c r="L17" s="81">
        <f t="shared" si="3"/>
        <v>0.1</v>
      </c>
      <c r="M17" s="23"/>
      <c r="N17" s="27" t="s">
        <v>1737</v>
      </c>
      <c r="O17" s="162" t="s">
        <v>1741</v>
      </c>
    </row>
    <row r="18" spans="1:15" ht="297.75" customHeight="1" x14ac:dyDescent="0.2">
      <c r="A18" s="33">
        <v>11</v>
      </c>
      <c r="B18" s="28" t="s">
        <v>212</v>
      </c>
      <c r="C18" s="27" t="s">
        <v>1444</v>
      </c>
      <c r="D18" s="24" t="s">
        <v>70</v>
      </c>
      <c r="E18" s="25" t="s">
        <v>21</v>
      </c>
      <c r="F18" s="27" t="s">
        <v>1425</v>
      </c>
      <c r="G18" s="28">
        <v>2</v>
      </c>
      <c r="H18" s="28">
        <v>5</v>
      </c>
      <c r="I18" s="28">
        <f t="shared" si="0"/>
        <v>10</v>
      </c>
      <c r="J18" s="28" t="str">
        <f t="shared" si="1"/>
        <v>BAJO</v>
      </c>
      <c r="K18" s="27" t="str">
        <f t="shared" si="2"/>
        <v>El nivel de riesgo es bajo y no se requieren controles adicionales</v>
      </c>
      <c r="L18" s="81">
        <f t="shared" si="3"/>
        <v>0.1</v>
      </c>
      <c r="M18" s="23"/>
      <c r="N18" s="27" t="s">
        <v>1737</v>
      </c>
      <c r="O18" s="162" t="s">
        <v>1741</v>
      </c>
    </row>
    <row r="19" spans="1:15" ht="156.75" x14ac:dyDescent="0.2">
      <c r="A19" s="33">
        <v>12</v>
      </c>
      <c r="B19" s="28" t="s">
        <v>212</v>
      </c>
      <c r="C19" s="27" t="s">
        <v>861</v>
      </c>
      <c r="D19" s="24" t="s">
        <v>537</v>
      </c>
      <c r="E19" s="25" t="s">
        <v>21</v>
      </c>
      <c r="F19" s="27" t="s">
        <v>1423</v>
      </c>
      <c r="G19" s="28">
        <v>2</v>
      </c>
      <c r="H19" s="28">
        <v>5</v>
      </c>
      <c r="I19" s="28">
        <f t="shared" si="0"/>
        <v>10</v>
      </c>
      <c r="J19" s="28" t="str">
        <f>IF(I19&lt;12,"BAJO",IF(I19&gt;19,"ALTO","MEDIO"))</f>
        <v>BAJO</v>
      </c>
      <c r="K19" s="27" t="str">
        <f>IF(J19="BAJO","El nivel de riesgo es bajo y no se requieren controles adicionales","Favor establezca acá controles adicionales requeridos")</f>
        <v>El nivel de riesgo es bajo y no se requieren controles adicionales</v>
      </c>
      <c r="L19" s="81">
        <f>IF(J19="BAJO",0.1,IF(J19="MEDIO",3,5))</f>
        <v>0.1</v>
      </c>
      <c r="M19" s="23"/>
      <c r="N19" s="27" t="s">
        <v>1737</v>
      </c>
      <c r="O19" s="162" t="s">
        <v>1741</v>
      </c>
    </row>
    <row r="20" spans="1:15" ht="85.5" x14ac:dyDescent="0.2">
      <c r="A20" s="33">
        <v>13</v>
      </c>
      <c r="B20" s="28" t="s">
        <v>212</v>
      </c>
      <c r="C20" s="27" t="s">
        <v>434</v>
      </c>
      <c r="D20" s="24" t="s">
        <v>62</v>
      </c>
      <c r="E20" s="25" t="s">
        <v>20</v>
      </c>
      <c r="F20" s="24" t="s">
        <v>1413</v>
      </c>
      <c r="G20" s="28">
        <v>2</v>
      </c>
      <c r="H20" s="28">
        <v>4</v>
      </c>
      <c r="I20" s="28">
        <f t="shared" si="0"/>
        <v>8</v>
      </c>
      <c r="J20" s="28" t="str">
        <f t="shared" si="1"/>
        <v>BAJO</v>
      </c>
      <c r="K20" s="27" t="str">
        <f t="shared" si="2"/>
        <v>El nivel de riesgo es bajo y no se requieren controles adicionales</v>
      </c>
      <c r="L20" s="81">
        <f t="shared" si="3"/>
        <v>0.1</v>
      </c>
      <c r="M20" s="23"/>
      <c r="N20" s="27" t="s">
        <v>1737</v>
      </c>
      <c r="O20" s="162" t="s">
        <v>1742</v>
      </c>
    </row>
    <row r="21" spans="1:15" ht="85.5" x14ac:dyDescent="0.2">
      <c r="A21" s="33">
        <v>14</v>
      </c>
      <c r="B21" s="28" t="s">
        <v>212</v>
      </c>
      <c r="C21" s="27" t="s">
        <v>435</v>
      </c>
      <c r="D21" s="24" t="s">
        <v>70</v>
      </c>
      <c r="E21" s="25" t="s">
        <v>20</v>
      </c>
      <c r="F21" s="24" t="s">
        <v>1413</v>
      </c>
      <c r="G21" s="28">
        <v>2</v>
      </c>
      <c r="H21" s="28">
        <v>4</v>
      </c>
      <c r="I21" s="28">
        <f t="shared" si="0"/>
        <v>8</v>
      </c>
      <c r="J21" s="28" t="str">
        <f t="shared" si="1"/>
        <v>BAJO</v>
      </c>
      <c r="K21" s="27" t="str">
        <f t="shared" si="2"/>
        <v>El nivel de riesgo es bajo y no se requieren controles adicionales</v>
      </c>
      <c r="L21" s="81">
        <f t="shared" si="3"/>
        <v>0.1</v>
      </c>
      <c r="M21" s="23"/>
      <c r="N21" s="27" t="s">
        <v>1737</v>
      </c>
      <c r="O21" s="162" t="s">
        <v>1742</v>
      </c>
    </row>
    <row r="22" spans="1:15" ht="140.25" customHeight="1" x14ac:dyDescent="0.2">
      <c r="A22" s="33">
        <v>15</v>
      </c>
      <c r="B22" s="28" t="s">
        <v>212</v>
      </c>
      <c r="C22" s="27" t="s">
        <v>862</v>
      </c>
      <c r="D22" s="24" t="s">
        <v>537</v>
      </c>
      <c r="E22" s="25" t="s">
        <v>20</v>
      </c>
      <c r="F22" s="24" t="s">
        <v>1414</v>
      </c>
      <c r="G22" s="28">
        <v>2</v>
      </c>
      <c r="H22" s="28">
        <v>4</v>
      </c>
      <c r="I22" s="28">
        <f t="shared" si="0"/>
        <v>8</v>
      </c>
      <c r="J22" s="28" t="str">
        <f>IF(I22&lt;12,"BAJO",IF(I22&gt;19,"ALTO","MEDIO"))</f>
        <v>BAJO</v>
      </c>
      <c r="K22" s="27" t="str">
        <f>IF(J22="BAJO","El nivel de riesgo es bajo y no se requieren controles adicionales","Favor establezca acá controles adicionales requeridos")</f>
        <v>El nivel de riesgo es bajo y no se requieren controles adicionales</v>
      </c>
      <c r="L22" s="81">
        <f>IF(J22="BAJO",0.1,IF(J22="MEDIO",3,5))</f>
        <v>0.1</v>
      </c>
      <c r="M22" s="23"/>
      <c r="N22" s="27" t="s">
        <v>1737</v>
      </c>
      <c r="O22" s="162" t="s">
        <v>1742</v>
      </c>
    </row>
    <row r="23" spans="1:15" ht="140.25" customHeight="1" x14ac:dyDescent="0.2">
      <c r="A23" s="33">
        <v>16</v>
      </c>
      <c r="B23" s="28" t="s">
        <v>212</v>
      </c>
      <c r="C23" s="27" t="s">
        <v>436</v>
      </c>
      <c r="D23" s="24" t="s">
        <v>70</v>
      </c>
      <c r="E23" s="25" t="s">
        <v>276</v>
      </c>
      <c r="F23" s="27" t="s">
        <v>1415</v>
      </c>
      <c r="G23" s="28">
        <v>2</v>
      </c>
      <c r="H23" s="28">
        <v>4</v>
      </c>
      <c r="I23" s="28">
        <f t="shared" si="0"/>
        <v>8</v>
      </c>
      <c r="J23" s="28" t="str">
        <f t="shared" si="1"/>
        <v>BAJO</v>
      </c>
      <c r="K23" s="27" t="str">
        <f t="shared" si="2"/>
        <v>El nivel de riesgo es bajo y no se requieren controles adicionales</v>
      </c>
      <c r="L23" s="81">
        <f t="shared" si="3"/>
        <v>0.1</v>
      </c>
      <c r="M23" s="23"/>
      <c r="N23" s="27" t="s">
        <v>1737</v>
      </c>
      <c r="O23" s="162" t="s">
        <v>1743</v>
      </c>
    </row>
    <row r="24" spans="1:15" ht="140.25" customHeight="1" x14ac:dyDescent="0.2">
      <c r="A24" s="33">
        <v>17</v>
      </c>
      <c r="B24" s="28" t="s">
        <v>212</v>
      </c>
      <c r="C24" s="27" t="s">
        <v>863</v>
      </c>
      <c r="D24" s="24" t="s">
        <v>537</v>
      </c>
      <c r="E24" s="25" t="s">
        <v>276</v>
      </c>
      <c r="F24" s="27" t="s">
        <v>1416</v>
      </c>
      <c r="G24" s="28">
        <v>2</v>
      </c>
      <c r="H24" s="28">
        <v>4</v>
      </c>
      <c r="I24" s="28">
        <f t="shared" si="0"/>
        <v>8</v>
      </c>
      <c r="J24" s="28" t="str">
        <f>IF(I24&lt;12,"BAJO",IF(I24&gt;19,"ALTO","MEDIO"))</f>
        <v>BAJO</v>
      </c>
      <c r="K24" s="27" t="str">
        <f>IF(J24="BAJO","El nivel de riesgo es bajo y no se requieren controles adicionales","Favor establezca acá controles adicionales requeridos")</f>
        <v>El nivel de riesgo es bajo y no se requieren controles adicionales</v>
      </c>
      <c r="L24" s="81">
        <f>IF(J24="BAJO",0.1,IF(J24="MEDIO",3,5))</f>
        <v>0.1</v>
      </c>
      <c r="M24" s="23"/>
      <c r="N24" s="27" t="s">
        <v>1737</v>
      </c>
      <c r="O24" s="162" t="s">
        <v>1743</v>
      </c>
    </row>
    <row r="25" spans="1:15" ht="140.25" customHeight="1" x14ac:dyDescent="0.2">
      <c r="A25" s="33">
        <v>18</v>
      </c>
      <c r="B25" s="28" t="s">
        <v>212</v>
      </c>
      <c r="C25" s="27" t="s">
        <v>437</v>
      </c>
      <c r="D25" s="24" t="s">
        <v>1445</v>
      </c>
      <c r="E25" s="25" t="s">
        <v>276</v>
      </c>
      <c r="F25" s="27" t="s">
        <v>1417</v>
      </c>
      <c r="G25" s="28">
        <v>2</v>
      </c>
      <c r="H25" s="28">
        <v>4</v>
      </c>
      <c r="I25" s="28">
        <f t="shared" si="0"/>
        <v>8</v>
      </c>
      <c r="J25" s="28" t="str">
        <f t="shared" si="1"/>
        <v>BAJO</v>
      </c>
      <c r="K25" s="27" t="str">
        <f t="shared" si="2"/>
        <v>El nivel de riesgo es bajo y no se requieren controles adicionales</v>
      </c>
      <c r="L25" s="81">
        <f t="shared" si="3"/>
        <v>0.1</v>
      </c>
      <c r="M25" s="23"/>
      <c r="N25" s="27" t="s">
        <v>1737</v>
      </c>
      <c r="O25" s="162" t="s">
        <v>1743</v>
      </c>
    </row>
    <row r="26" spans="1:15" ht="140.25" customHeight="1" x14ac:dyDescent="0.2">
      <c r="A26" s="33">
        <v>19</v>
      </c>
      <c r="B26" s="34" t="s">
        <v>39</v>
      </c>
      <c r="C26" s="26" t="s">
        <v>438</v>
      </c>
      <c r="D26" s="31" t="s">
        <v>1446</v>
      </c>
      <c r="E26" s="56" t="s">
        <v>439</v>
      </c>
      <c r="F26" s="31" t="s">
        <v>1418</v>
      </c>
      <c r="G26" s="34">
        <v>2</v>
      </c>
      <c r="H26" s="34">
        <v>3</v>
      </c>
      <c r="I26" s="34">
        <f t="shared" si="0"/>
        <v>6</v>
      </c>
      <c r="J26" s="34" t="str">
        <f t="shared" si="1"/>
        <v>BAJO</v>
      </c>
      <c r="K26" s="26" t="str">
        <f t="shared" si="2"/>
        <v>El nivel de riesgo es bajo y no se requieren controles adicionales</v>
      </c>
      <c r="L26" s="108">
        <f t="shared" si="3"/>
        <v>0.1</v>
      </c>
      <c r="M26" s="23"/>
      <c r="N26" s="27" t="s">
        <v>1744</v>
      </c>
      <c r="O26" s="162" t="s">
        <v>1745</v>
      </c>
    </row>
    <row r="27" spans="1:15" ht="156.75" x14ac:dyDescent="0.2">
      <c r="A27" s="33">
        <v>20</v>
      </c>
      <c r="B27" s="34" t="s">
        <v>39</v>
      </c>
      <c r="C27" s="26" t="s">
        <v>440</v>
      </c>
      <c r="D27" s="31" t="s">
        <v>70</v>
      </c>
      <c r="E27" s="56" t="s">
        <v>439</v>
      </c>
      <c r="F27" s="31" t="s">
        <v>1426</v>
      </c>
      <c r="G27" s="34">
        <v>2</v>
      </c>
      <c r="H27" s="34">
        <v>3</v>
      </c>
      <c r="I27" s="34">
        <f t="shared" si="0"/>
        <v>6</v>
      </c>
      <c r="J27" s="34" t="str">
        <f t="shared" si="1"/>
        <v>BAJO</v>
      </c>
      <c r="K27" s="26" t="str">
        <f t="shared" si="2"/>
        <v>El nivel de riesgo es bajo y no se requieren controles adicionales</v>
      </c>
      <c r="L27" s="108">
        <f t="shared" si="3"/>
        <v>0.1</v>
      </c>
      <c r="M27" s="23"/>
      <c r="N27" s="27" t="s">
        <v>1744</v>
      </c>
      <c r="O27" s="162" t="s">
        <v>1746</v>
      </c>
    </row>
    <row r="28" spans="1:15" ht="140.25" customHeight="1" x14ac:dyDescent="0.2">
      <c r="A28" s="33">
        <v>21</v>
      </c>
      <c r="B28" s="34" t="s">
        <v>39</v>
      </c>
      <c r="C28" s="26" t="s">
        <v>864</v>
      </c>
      <c r="D28" s="31" t="s">
        <v>537</v>
      </c>
      <c r="E28" s="56" t="s">
        <v>439</v>
      </c>
      <c r="F28" s="31" t="s">
        <v>1419</v>
      </c>
      <c r="G28" s="34">
        <v>2</v>
      </c>
      <c r="H28" s="34">
        <v>3</v>
      </c>
      <c r="I28" s="34">
        <f>G28*H28</f>
        <v>6</v>
      </c>
      <c r="J28" s="34" t="str">
        <f>IF(I28&lt;12,"BAJO",IF(I28&gt;19,"ALTO","MEDIO"))</f>
        <v>BAJO</v>
      </c>
      <c r="K28" s="26" t="str">
        <f>IF(J28="BAJO","El nivel de riesgo es bajo y no se requieren controles adicionales","Favor establezca acá controles adicionales requeridos")</f>
        <v>El nivel de riesgo es bajo y no se requieren controles adicionales</v>
      </c>
      <c r="L28" s="108">
        <f>IF(J28="BAJO",0.1,IF(J28="MEDIO",3,5))</f>
        <v>0.1</v>
      </c>
      <c r="M28" s="23"/>
      <c r="N28" s="27" t="s">
        <v>1744</v>
      </c>
      <c r="O28" s="162" t="s">
        <v>1747</v>
      </c>
    </row>
    <row r="29" spans="1:15" ht="140.25" customHeight="1" x14ac:dyDescent="0.2">
      <c r="A29" s="33">
        <v>22</v>
      </c>
      <c r="B29" s="28" t="s">
        <v>39</v>
      </c>
      <c r="C29" s="26" t="s">
        <v>441</v>
      </c>
      <c r="D29" s="24" t="s">
        <v>1446</v>
      </c>
      <c r="E29" s="25" t="s">
        <v>21</v>
      </c>
      <c r="F29" s="31" t="s">
        <v>1420</v>
      </c>
      <c r="G29" s="28">
        <v>2</v>
      </c>
      <c r="H29" s="28">
        <v>3</v>
      </c>
      <c r="I29" s="28">
        <f t="shared" si="0"/>
        <v>6</v>
      </c>
      <c r="J29" s="28" t="str">
        <f t="shared" si="1"/>
        <v>BAJO</v>
      </c>
      <c r="K29" s="27" t="str">
        <f t="shared" si="2"/>
        <v>El nivel de riesgo es bajo y no se requieren controles adicionales</v>
      </c>
      <c r="L29" s="81">
        <f t="shared" si="3"/>
        <v>0.1</v>
      </c>
      <c r="M29" s="23"/>
      <c r="N29" s="27" t="s">
        <v>1744</v>
      </c>
      <c r="O29" s="162" t="s">
        <v>1748</v>
      </c>
    </row>
    <row r="30" spans="1:15" ht="140.25" customHeight="1" x14ac:dyDescent="0.2">
      <c r="A30" s="33">
        <v>23</v>
      </c>
      <c r="B30" s="34" t="s">
        <v>39</v>
      </c>
      <c r="C30" s="26" t="s">
        <v>865</v>
      </c>
      <c r="D30" s="31" t="s">
        <v>70</v>
      </c>
      <c r="E30" s="56" t="s">
        <v>21</v>
      </c>
      <c r="F30" s="31" t="s">
        <v>1427</v>
      </c>
      <c r="G30" s="34">
        <v>2</v>
      </c>
      <c r="H30" s="34">
        <v>3</v>
      </c>
      <c r="I30" s="34">
        <f t="shared" si="0"/>
        <v>6</v>
      </c>
      <c r="J30" s="34" t="str">
        <f t="shared" si="1"/>
        <v>BAJO</v>
      </c>
      <c r="K30" s="26" t="str">
        <f t="shared" si="2"/>
        <v>El nivel de riesgo es bajo y no se requieren controles adicionales</v>
      </c>
      <c r="L30" s="108">
        <f t="shared" si="3"/>
        <v>0.1</v>
      </c>
      <c r="M30" s="23"/>
      <c r="N30" s="27" t="s">
        <v>1744</v>
      </c>
      <c r="O30" s="162" t="s">
        <v>1748</v>
      </c>
    </row>
    <row r="31" spans="1:15" ht="140.25" customHeight="1" x14ac:dyDescent="0.25">
      <c r="A31" s="33">
        <v>24</v>
      </c>
      <c r="B31" s="34" t="s">
        <v>39</v>
      </c>
      <c r="C31" s="26" t="s">
        <v>866</v>
      </c>
      <c r="D31" s="31" t="s">
        <v>537</v>
      </c>
      <c r="E31" s="56" t="s">
        <v>21</v>
      </c>
      <c r="F31" s="31" t="s">
        <v>1447</v>
      </c>
      <c r="G31" s="34">
        <v>2</v>
      </c>
      <c r="H31" s="34">
        <v>3</v>
      </c>
      <c r="I31" s="34">
        <f>G31*H31</f>
        <v>6</v>
      </c>
      <c r="J31" s="34" t="str">
        <f>IF(I31&lt;12,"BAJO",IF(I31&gt;19,"ALTO","MEDIO"))</f>
        <v>BAJO</v>
      </c>
      <c r="K31" s="26" t="str">
        <f>IF(J31="BAJO","El nivel de riesgo es bajo y no se requieren controles adicionales","Favor establezca acá controles adicionales requeridos")</f>
        <v>El nivel de riesgo es bajo y no se requieren controles adicionales</v>
      </c>
      <c r="L31" s="108">
        <f t="shared" si="3"/>
        <v>0.1</v>
      </c>
      <c r="M31" s="27"/>
      <c r="N31" s="27" t="s">
        <v>1744</v>
      </c>
      <c r="O31" s="162" t="s">
        <v>1748</v>
      </c>
    </row>
    <row r="32" spans="1:15" ht="140.25" customHeight="1" x14ac:dyDescent="0.2">
      <c r="A32" s="33">
        <v>25</v>
      </c>
      <c r="B32" s="28" t="s">
        <v>297</v>
      </c>
      <c r="C32" s="26" t="s">
        <v>442</v>
      </c>
      <c r="D32" s="24" t="s">
        <v>62</v>
      </c>
      <c r="E32" s="25" t="s">
        <v>443</v>
      </c>
      <c r="F32" s="24" t="s">
        <v>1421</v>
      </c>
      <c r="G32" s="28">
        <v>3</v>
      </c>
      <c r="H32" s="28">
        <v>3</v>
      </c>
      <c r="I32" s="28">
        <f t="shared" si="0"/>
        <v>9</v>
      </c>
      <c r="J32" s="28" t="str">
        <f t="shared" si="1"/>
        <v>BAJO</v>
      </c>
      <c r="K32" s="27" t="str">
        <f t="shared" si="2"/>
        <v>El nivel de riesgo es bajo y no se requieren controles adicionales</v>
      </c>
      <c r="L32" s="81">
        <f t="shared" si="3"/>
        <v>0.1</v>
      </c>
      <c r="M32" s="23"/>
      <c r="N32" s="27" t="s">
        <v>1749</v>
      </c>
      <c r="O32" s="162" t="s">
        <v>1750</v>
      </c>
    </row>
    <row r="33" spans="1:15" ht="140.25" customHeight="1" x14ac:dyDescent="0.2">
      <c r="A33" s="33">
        <v>26</v>
      </c>
      <c r="B33" s="34" t="s">
        <v>297</v>
      </c>
      <c r="C33" s="26" t="s">
        <v>444</v>
      </c>
      <c r="D33" s="31" t="s">
        <v>70</v>
      </c>
      <c r="E33" s="56" t="s">
        <v>443</v>
      </c>
      <c r="F33" s="24" t="s">
        <v>1428</v>
      </c>
      <c r="G33" s="34">
        <v>3</v>
      </c>
      <c r="H33" s="34">
        <v>3</v>
      </c>
      <c r="I33" s="34">
        <f t="shared" si="0"/>
        <v>9</v>
      </c>
      <c r="J33" s="34" t="str">
        <f t="shared" si="1"/>
        <v>BAJO</v>
      </c>
      <c r="K33" s="26" t="str">
        <f t="shared" si="2"/>
        <v>El nivel de riesgo es bajo y no se requieren controles adicionales</v>
      </c>
      <c r="L33" s="108">
        <f t="shared" si="3"/>
        <v>0.1</v>
      </c>
      <c r="M33" s="23"/>
      <c r="N33" s="27" t="s">
        <v>1751</v>
      </c>
      <c r="O33" s="162" t="s">
        <v>1750</v>
      </c>
    </row>
    <row r="34" spans="1:15" ht="140.25" customHeight="1" x14ac:dyDescent="0.2">
      <c r="A34" s="33">
        <v>27</v>
      </c>
      <c r="B34" s="34" t="s">
        <v>297</v>
      </c>
      <c r="C34" s="26" t="s">
        <v>867</v>
      </c>
      <c r="D34" s="31" t="s">
        <v>537</v>
      </c>
      <c r="E34" s="56" t="s">
        <v>443</v>
      </c>
      <c r="F34" s="24" t="s">
        <v>1422</v>
      </c>
      <c r="G34" s="34">
        <v>3</v>
      </c>
      <c r="H34" s="34">
        <v>3</v>
      </c>
      <c r="I34" s="34">
        <f>G34*H34</f>
        <v>9</v>
      </c>
      <c r="J34" s="34" t="str">
        <f>IF(I34&lt;12,"BAJO",IF(I34&gt;19,"ALTO","MEDIO"))</f>
        <v>BAJO</v>
      </c>
      <c r="K34" s="26" t="str">
        <f>IF(J34="BAJO","El nivel de riesgo es bajo y no se requieren controles adicionales","Favor establezca acá controles adicionales requeridos")</f>
        <v>El nivel de riesgo es bajo y no se requieren controles adicionales</v>
      </c>
      <c r="L34" s="108">
        <f>IF(J34="BAJO",0.1,IF(J34="MEDIO",3,5))</f>
        <v>0.1</v>
      </c>
      <c r="M34" s="23"/>
      <c r="N34" s="27" t="s">
        <v>1752</v>
      </c>
      <c r="O34" s="162" t="s">
        <v>1750</v>
      </c>
    </row>
    <row r="35" spans="1:15" ht="140.25" customHeight="1" x14ac:dyDescent="0.2">
      <c r="A35" s="33">
        <v>28</v>
      </c>
      <c r="B35" s="34" t="s">
        <v>297</v>
      </c>
      <c r="C35" s="26" t="s">
        <v>152</v>
      </c>
      <c r="D35" s="31" t="s">
        <v>62</v>
      </c>
      <c r="E35" s="56" t="s">
        <v>21</v>
      </c>
      <c r="F35" s="24" t="s">
        <v>1421</v>
      </c>
      <c r="G35" s="34">
        <v>3</v>
      </c>
      <c r="H35" s="34">
        <v>3</v>
      </c>
      <c r="I35" s="34">
        <f t="shared" si="0"/>
        <v>9</v>
      </c>
      <c r="J35" s="34" t="str">
        <f t="shared" si="1"/>
        <v>BAJO</v>
      </c>
      <c r="K35" s="26" t="str">
        <f t="shared" si="2"/>
        <v>El nivel de riesgo es bajo y no se requieren controles adicionales</v>
      </c>
      <c r="L35" s="108">
        <f t="shared" si="3"/>
        <v>0.1</v>
      </c>
      <c r="M35" s="23"/>
      <c r="N35" s="27" t="s">
        <v>1753</v>
      </c>
      <c r="O35" s="162" t="s">
        <v>1750</v>
      </c>
    </row>
    <row r="36" spans="1:15" ht="166.5" customHeight="1" x14ac:dyDescent="0.2">
      <c r="A36" s="33">
        <v>29</v>
      </c>
      <c r="B36" s="34" t="s">
        <v>297</v>
      </c>
      <c r="C36" s="26" t="s">
        <v>153</v>
      </c>
      <c r="D36" s="31" t="s">
        <v>70</v>
      </c>
      <c r="E36" s="56" t="s">
        <v>21</v>
      </c>
      <c r="F36" s="24" t="s">
        <v>1430</v>
      </c>
      <c r="G36" s="34">
        <v>3</v>
      </c>
      <c r="H36" s="34">
        <v>3</v>
      </c>
      <c r="I36" s="34">
        <f t="shared" si="0"/>
        <v>9</v>
      </c>
      <c r="J36" s="34" t="str">
        <f t="shared" si="1"/>
        <v>BAJO</v>
      </c>
      <c r="K36" s="26" t="str">
        <f t="shared" si="2"/>
        <v>El nivel de riesgo es bajo y no se requieren controles adicionales</v>
      </c>
      <c r="L36" s="108">
        <f t="shared" si="3"/>
        <v>0.1</v>
      </c>
      <c r="M36" s="23"/>
      <c r="N36" s="27" t="s">
        <v>1751</v>
      </c>
      <c r="O36" s="162" t="s">
        <v>1750</v>
      </c>
    </row>
    <row r="37" spans="1:15" ht="128.25" x14ac:dyDescent="0.2">
      <c r="A37" s="33">
        <v>30</v>
      </c>
      <c r="B37" s="34" t="s">
        <v>297</v>
      </c>
      <c r="C37" s="26" t="s">
        <v>868</v>
      </c>
      <c r="D37" s="31" t="s">
        <v>537</v>
      </c>
      <c r="E37" s="56" t="s">
        <v>21</v>
      </c>
      <c r="F37" s="24" t="s">
        <v>1431</v>
      </c>
      <c r="G37" s="34">
        <v>3</v>
      </c>
      <c r="H37" s="34">
        <v>3</v>
      </c>
      <c r="I37" s="34">
        <f>G37*H37</f>
        <v>9</v>
      </c>
      <c r="J37" s="34" t="str">
        <f>IF(I37&lt;12,"BAJO",IF(I37&gt;19,"ALTO","MEDIO"))</f>
        <v>BAJO</v>
      </c>
      <c r="K37" s="26" t="str">
        <f>IF(J37="BAJO","El nivel de riesgo es bajo y no se requieren controles adicionales","Favor establezca acá controles adicionales requeridos")</f>
        <v>El nivel de riesgo es bajo y no se requieren controles adicionales</v>
      </c>
      <c r="L37" s="108">
        <f>IF(J37="BAJO",0.1,IF(J37="MEDIO",3,5))</f>
        <v>0.1</v>
      </c>
      <c r="M37" s="23"/>
      <c r="N37" s="27" t="s">
        <v>1752</v>
      </c>
      <c r="O37" s="162" t="s">
        <v>1750</v>
      </c>
    </row>
    <row r="38" spans="1:15" ht="114" x14ac:dyDescent="0.2">
      <c r="A38" s="33">
        <v>31</v>
      </c>
      <c r="B38" s="34" t="s">
        <v>297</v>
      </c>
      <c r="C38" s="26" t="s">
        <v>445</v>
      </c>
      <c r="D38" s="31" t="s">
        <v>62</v>
      </c>
      <c r="E38" s="56" t="s">
        <v>19</v>
      </c>
      <c r="F38" s="24" t="s">
        <v>1421</v>
      </c>
      <c r="G38" s="34">
        <v>3</v>
      </c>
      <c r="H38" s="34">
        <v>3</v>
      </c>
      <c r="I38" s="34">
        <f t="shared" si="0"/>
        <v>9</v>
      </c>
      <c r="J38" s="34" t="str">
        <f t="shared" si="1"/>
        <v>BAJO</v>
      </c>
      <c r="K38" s="26" t="str">
        <f t="shared" si="2"/>
        <v>El nivel de riesgo es bajo y no se requieren controles adicionales</v>
      </c>
      <c r="L38" s="108">
        <f t="shared" si="3"/>
        <v>0.1</v>
      </c>
      <c r="M38" s="23"/>
      <c r="N38" s="27" t="s">
        <v>1753</v>
      </c>
      <c r="O38" s="162" t="s">
        <v>1750</v>
      </c>
    </row>
    <row r="39" spans="1:15" ht="173.25" customHeight="1" x14ac:dyDescent="0.2">
      <c r="A39" s="33">
        <v>32</v>
      </c>
      <c r="B39" s="34" t="s">
        <v>297</v>
      </c>
      <c r="C39" s="26" t="s">
        <v>446</v>
      </c>
      <c r="D39" s="31" t="s">
        <v>70</v>
      </c>
      <c r="E39" s="56" t="s">
        <v>19</v>
      </c>
      <c r="F39" s="24" t="s">
        <v>1429</v>
      </c>
      <c r="G39" s="34">
        <v>3</v>
      </c>
      <c r="H39" s="34">
        <v>3</v>
      </c>
      <c r="I39" s="34">
        <f>G39*H39</f>
        <v>9</v>
      </c>
      <c r="J39" s="34" t="str">
        <f>IF(I39&lt;12,"BAJO",IF(I39&gt;19,"ALTO","MEDIO"))</f>
        <v>BAJO</v>
      </c>
      <c r="K39" s="26" t="str">
        <f>IF(J39="BAJO","El nivel de riesgo es bajo y no se requieren controles adicionales","Favor establezca acá controles adicionales requeridos")</f>
        <v>El nivel de riesgo es bajo y no se requieren controles adicionales</v>
      </c>
      <c r="L39" s="108">
        <f>IF(J39="BAJO",0.1,IF(J39="MEDIO",3,5))</f>
        <v>0.1</v>
      </c>
      <c r="M39" s="23"/>
      <c r="N39" s="27" t="s">
        <v>1751</v>
      </c>
      <c r="O39" s="162" t="s">
        <v>1750</v>
      </c>
    </row>
    <row r="40" spans="1:15" ht="128.25" x14ac:dyDescent="0.2">
      <c r="A40" s="33">
        <v>33</v>
      </c>
      <c r="B40" s="34" t="s">
        <v>297</v>
      </c>
      <c r="C40" s="26" t="s">
        <v>869</v>
      </c>
      <c r="D40" s="31" t="s">
        <v>537</v>
      </c>
      <c r="E40" s="56" t="s">
        <v>19</v>
      </c>
      <c r="F40" s="24" t="s">
        <v>1431</v>
      </c>
      <c r="G40" s="34">
        <v>3</v>
      </c>
      <c r="H40" s="34">
        <v>3</v>
      </c>
      <c r="I40" s="34">
        <f t="shared" si="0"/>
        <v>9</v>
      </c>
      <c r="J40" s="34" t="str">
        <f t="shared" si="1"/>
        <v>BAJO</v>
      </c>
      <c r="K40" s="26" t="str">
        <f t="shared" si="2"/>
        <v>El nivel de riesgo es bajo y no se requieren controles adicionales</v>
      </c>
      <c r="L40" s="108">
        <f t="shared" si="3"/>
        <v>0.1</v>
      </c>
      <c r="M40" s="23"/>
      <c r="N40" s="27" t="s">
        <v>1752</v>
      </c>
      <c r="O40" s="162" t="s">
        <v>1750</v>
      </c>
    </row>
    <row r="41" spans="1:15" ht="114" x14ac:dyDescent="0.2">
      <c r="A41" s="33">
        <v>34</v>
      </c>
      <c r="B41" s="34" t="s">
        <v>297</v>
      </c>
      <c r="C41" s="26" t="s">
        <v>447</v>
      </c>
      <c r="D41" s="31" t="s">
        <v>62</v>
      </c>
      <c r="E41" s="56" t="s">
        <v>21</v>
      </c>
      <c r="F41" s="24" t="s">
        <v>1421</v>
      </c>
      <c r="G41" s="34">
        <v>3</v>
      </c>
      <c r="H41" s="34">
        <v>3</v>
      </c>
      <c r="I41" s="34">
        <f t="shared" si="0"/>
        <v>9</v>
      </c>
      <c r="J41" s="34" t="str">
        <f t="shared" si="1"/>
        <v>BAJO</v>
      </c>
      <c r="K41" s="26" t="str">
        <f t="shared" si="2"/>
        <v>El nivel de riesgo es bajo y no se requieren controles adicionales</v>
      </c>
      <c r="L41" s="108">
        <f t="shared" si="3"/>
        <v>0.1</v>
      </c>
      <c r="M41" s="23"/>
      <c r="N41" s="27" t="s">
        <v>1753</v>
      </c>
      <c r="O41" s="162" t="s">
        <v>1750</v>
      </c>
    </row>
    <row r="42" spans="1:15" ht="128.25" x14ac:dyDescent="0.2">
      <c r="A42" s="33">
        <v>35</v>
      </c>
      <c r="B42" s="34" t="s">
        <v>297</v>
      </c>
      <c r="C42" s="26" t="s">
        <v>448</v>
      </c>
      <c r="D42" s="31" t="s">
        <v>70</v>
      </c>
      <c r="E42" s="56" t="s">
        <v>21</v>
      </c>
      <c r="F42" s="24" t="s">
        <v>1432</v>
      </c>
      <c r="G42" s="34">
        <v>3</v>
      </c>
      <c r="H42" s="34">
        <v>3</v>
      </c>
      <c r="I42" s="34">
        <f t="shared" si="0"/>
        <v>9</v>
      </c>
      <c r="J42" s="34" t="str">
        <f t="shared" si="1"/>
        <v>BAJO</v>
      </c>
      <c r="K42" s="26" t="str">
        <f t="shared" si="2"/>
        <v>El nivel de riesgo es bajo y no se requieren controles adicionales</v>
      </c>
      <c r="L42" s="108">
        <f t="shared" si="3"/>
        <v>0.1</v>
      </c>
      <c r="M42" s="23"/>
      <c r="N42" s="27" t="s">
        <v>1751</v>
      </c>
      <c r="O42" s="162" t="s">
        <v>1750</v>
      </c>
    </row>
    <row r="43" spans="1:15" ht="128.25" x14ac:dyDescent="0.2">
      <c r="A43" s="33">
        <v>36</v>
      </c>
      <c r="B43" s="34" t="s">
        <v>297</v>
      </c>
      <c r="C43" s="26" t="s">
        <v>870</v>
      </c>
      <c r="D43" s="31" t="s">
        <v>537</v>
      </c>
      <c r="E43" s="56" t="s">
        <v>871</v>
      </c>
      <c r="F43" s="24" t="s">
        <v>1433</v>
      </c>
      <c r="G43" s="34">
        <v>3</v>
      </c>
      <c r="H43" s="34">
        <v>3</v>
      </c>
      <c r="I43" s="34">
        <f>G43*H43</f>
        <v>9</v>
      </c>
      <c r="J43" s="34" t="str">
        <f>IF(I43&lt;12,"BAJO",IF(I43&gt;19,"ALTO","MEDIO"))</f>
        <v>BAJO</v>
      </c>
      <c r="K43" s="26" t="str">
        <f>IF(J43="BAJO","El nivel de riesgo es bajo y no se requieren controles adicionales","Favor establezca acá controles adicionales requeridos")</f>
        <v>El nivel de riesgo es bajo y no se requieren controles adicionales</v>
      </c>
      <c r="L43" s="108">
        <f>IF(J43="BAJO",0.1,IF(J43="MEDIO",3,5))</f>
        <v>0.1</v>
      </c>
      <c r="M43" s="23"/>
      <c r="N43" s="27" t="s">
        <v>1752</v>
      </c>
      <c r="O43" s="162" t="s">
        <v>1750</v>
      </c>
    </row>
    <row r="44" spans="1:15" ht="128.25" x14ac:dyDescent="0.2">
      <c r="A44" s="33">
        <v>37</v>
      </c>
      <c r="B44" s="34" t="s">
        <v>297</v>
      </c>
      <c r="C44" s="26" t="s">
        <v>449</v>
      </c>
      <c r="D44" s="31" t="s">
        <v>62</v>
      </c>
      <c r="E44" s="56" t="s">
        <v>21</v>
      </c>
      <c r="F44" s="24" t="s">
        <v>1434</v>
      </c>
      <c r="G44" s="34">
        <v>3</v>
      </c>
      <c r="H44" s="34">
        <v>3</v>
      </c>
      <c r="I44" s="34">
        <f t="shared" si="0"/>
        <v>9</v>
      </c>
      <c r="J44" s="34" t="str">
        <f t="shared" si="1"/>
        <v>BAJO</v>
      </c>
      <c r="K44" s="26" t="str">
        <f t="shared" si="2"/>
        <v>El nivel de riesgo es bajo y no se requieren controles adicionales</v>
      </c>
      <c r="L44" s="108">
        <f t="shared" si="3"/>
        <v>0.1</v>
      </c>
      <c r="M44" s="23"/>
      <c r="N44" s="27" t="s">
        <v>1753</v>
      </c>
      <c r="O44" s="162" t="s">
        <v>1750</v>
      </c>
    </row>
    <row r="45" spans="1:15" ht="142.5" customHeight="1" x14ac:dyDescent="0.2">
      <c r="A45" s="33">
        <v>38</v>
      </c>
      <c r="B45" s="34" t="s">
        <v>297</v>
      </c>
      <c r="C45" s="26" t="s">
        <v>450</v>
      </c>
      <c r="D45" s="31" t="s">
        <v>70</v>
      </c>
      <c r="E45" s="56" t="s">
        <v>21</v>
      </c>
      <c r="F45" s="24" t="s">
        <v>1430</v>
      </c>
      <c r="G45" s="34">
        <v>3</v>
      </c>
      <c r="H45" s="34">
        <v>3</v>
      </c>
      <c r="I45" s="34">
        <f t="shared" si="0"/>
        <v>9</v>
      </c>
      <c r="J45" s="34" t="str">
        <f t="shared" si="1"/>
        <v>BAJO</v>
      </c>
      <c r="K45" s="26" t="str">
        <f t="shared" si="2"/>
        <v>El nivel de riesgo es bajo y no se requieren controles adicionales</v>
      </c>
      <c r="L45" s="108">
        <f t="shared" si="3"/>
        <v>0.1</v>
      </c>
      <c r="M45" s="23"/>
      <c r="N45" s="27" t="s">
        <v>1751</v>
      </c>
      <c r="O45" s="162" t="s">
        <v>1750</v>
      </c>
    </row>
    <row r="46" spans="1:15" ht="128.25" x14ac:dyDescent="0.2">
      <c r="A46" s="33">
        <v>39</v>
      </c>
      <c r="B46" s="34" t="s">
        <v>297</v>
      </c>
      <c r="C46" s="26" t="s">
        <v>872</v>
      </c>
      <c r="D46" s="31" t="s">
        <v>537</v>
      </c>
      <c r="E46" s="56" t="s">
        <v>871</v>
      </c>
      <c r="F46" s="24" t="s">
        <v>1435</v>
      </c>
      <c r="G46" s="34">
        <v>3</v>
      </c>
      <c r="H46" s="34">
        <v>3</v>
      </c>
      <c r="I46" s="34">
        <f>G46*H46</f>
        <v>9</v>
      </c>
      <c r="J46" s="34" t="str">
        <f>IF(I46&lt;12,"BAJO",IF(I46&gt;19,"ALTO","MEDIO"))</f>
        <v>BAJO</v>
      </c>
      <c r="K46" s="26" t="str">
        <f>IF(J46="BAJO","El nivel de riesgo es bajo y no se requieren controles adicionales","Favor establezca acá controles adicionales requeridos")</f>
        <v>El nivel de riesgo es bajo y no se requieren controles adicionales</v>
      </c>
      <c r="L46" s="108">
        <f>IF(J46="BAJO",0.1,IF(J46="MEDIO",3,5))</f>
        <v>0.1</v>
      </c>
      <c r="M46" s="23"/>
      <c r="N46" s="27" t="s">
        <v>1752</v>
      </c>
      <c r="O46" s="162" t="s">
        <v>1750</v>
      </c>
    </row>
    <row r="47" spans="1:15" ht="99.75" x14ac:dyDescent="0.2">
      <c r="A47" s="33">
        <v>40</v>
      </c>
      <c r="B47" s="28" t="s">
        <v>298</v>
      </c>
      <c r="C47" s="27" t="s">
        <v>451</v>
      </c>
      <c r="D47" s="24" t="s">
        <v>62</v>
      </c>
      <c r="E47" s="25" t="s">
        <v>20</v>
      </c>
      <c r="F47" s="24" t="s">
        <v>1436</v>
      </c>
      <c r="G47" s="28">
        <v>3</v>
      </c>
      <c r="H47" s="28">
        <v>3</v>
      </c>
      <c r="I47" s="28">
        <f t="shared" si="0"/>
        <v>9</v>
      </c>
      <c r="J47" s="28" t="str">
        <f t="shared" si="1"/>
        <v>BAJO</v>
      </c>
      <c r="K47" s="27" t="str">
        <f t="shared" si="2"/>
        <v>El nivel de riesgo es bajo y no se requieren controles adicionales</v>
      </c>
      <c r="L47" s="81">
        <f t="shared" si="3"/>
        <v>0.1</v>
      </c>
      <c r="M47" s="23"/>
      <c r="N47" s="27" t="s">
        <v>1737</v>
      </c>
      <c r="O47" s="162" t="s">
        <v>1754</v>
      </c>
    </row>
    <row r="48" spans="1:15" ht="99.75" x14ac:dyDescent="0.2">
      <c r="A48" s="33">
        <v>41</v>
      </c>
      <c r="B48" s="28" t="s">
        <v>298</v>
      </c>
      <c r="C48" s="27" t="s">
        <v>452</v>
      </c>
      <c r="D48" s="24" t="s">
        <v>70</v>
      </c>
      <c r="E48" s="25" t="s">
        <v>20</v>
      </c>
      <c r="F48" s="24" t="s">
        <v>1437</v>
      </c>
      <c r="G48" s="28">
        <v>2</v>
      </c>
      <c r="H48" s="28">
        <v>3</v>
      </c>
      <c r="I48" s="28">
        <f t="shared" si="0"/>
        <v>6</v>
      </c>
      <c r="J48" s="28" t="str">
        <f t="shared" si="1"/>
        <v>BAJO</v>
      </c>
      <c r="K48" s="27" t="str">
        <f t="shared" si="2"/>
        <v>El nivel de riesgo es bajo y no se requieren controles adicionales</v>
      </c>
      <c r="L48" s="81">
        <f t="shared" si="3"/>
        <v>0.1</v>
      </c>
      <c r="M48" s="23"/>
      <c r="N48" s="27" t="s">
        <v>1737</v>
      </c>
      <c r="O48" s="162" t="s">
        <v>1754</v>
      </c>
    </row>
    <row r="49" spans="1:15" ht="99.75" x14ac:dyDescent="0.2">
      <c r="A49" s="33">
        <v>42</v>
      </c>
      <c r="B49" s="28" t="s">
        <v>298</v>
      </c>
      <c r="C49" s="27" t="s">
        <v>873</v>
      </c>
      <c r="D49" s="24" t="s">
        <v>537</v>
      </c>
      <c r="E49" s="25" t="s">
        <v>874</v>
      </c>
      <c r="F49" s="24" t="s">
        <v>1436</v>
      </c>
      <c r="G49" s="28">
        <v>2</v>
      </c>
      <c r="H49" s="28">
        <v>3</v>
      </c>
      <c r="I49" s="28">
        <f>G49*H49</f>
        <v>6</v>
      </c>
      <c r="J49" s="28" t="str">
        <f>IF(I49&lt;12,"BAJO",IF(I49&gt;19,"ALTO","MEDIO"))</f>
        <v>BAJO</v>
      </c>
      <c r="K49" s="27" t="str">
        <f>IF(J49="BAJO","El nivel de riesgo es bajo y no se requieren controles adicionales","Favor establezca acá controles adicionales requeridos")</f>
        <v>El nivel de riesgo es bajo y no se requieren controles adicionales</v>
      </c>
      <c r="L49" s="81">
        <f>IF(J49="BAJO",0.1,IF(J49="MEDIO",3,5))</f>
        <v>0.1</v>
      </c>
      <c r="M49" s="23"/>
      <c r="N49" s="27" t="s">
        <v>1737</v>
      </c>
      <c r="O49" s="162" t="s">
        <v>1754</v>
      </c>
    </row>
    <row r="50" spans="1:15" x14ac:dyDescent="0.25">
      <c r="L50" s="40">
        <f>SUM(L8:L49)</f>
        <v>4.2000000000000011</v>
      </c>
      <c r="N50" s="58">
        <f>+COUNT(L8:L49)</f>
        <v>42</v>
      </c>
      <c r="O50" s="58"/>
    </row>
    <row r="51" spans="1:15" x14ac:dyDescent="0.25">
      <c r="L51" s="159"/>
    </row>
  </sheetData>
  <autoFilter ref="A7:L50"/>
  <dataConsolidate/>
  <mergeCells count="11">
    <mergeCell ref="B5:C5"/>
    <mergeCell ref="D5:E5"/>
    <mergeCell ref="G5:H5"/>
    <mergeCell ref="J5:L5"/>
    <mergeCell ref="B1:J1"/>
    <mergeCell ref="K1:L4"/>
    <mergeCell ref="B2:J2"/>
    <mergeCell ref="B3:C3"/>
    <mergeCell ref="D3:I3"/>
    <mergeCell ref="B4:C4"/>
    <mergeCell ref="D4:I4"/>
  </mergeCells>
  <conditionalFormatting sqref="J21 J38 J40:J42 J44:J45 J47:J48 J25:J27">
    <cfRule type="cellIs" dxfId="83" priority="43" stopIfTrue="1" operator="equal">
      <formula>"ALTO"</formula>
    </cfRule>
    <cfRule type="cellIs" dxfId="82" priority="44" stopIfTrue="1" operator="equal">
      <formula>"MEDIO"</formula>
    </cfRule>
    <cfRule type="cellIs" dxfId="81" priority="45" stopIfTrue="1" operator="equal">
      <formula>"BAJO"</formula>
    </cfRule>
  </conditionalFormatting>
  <conditionalFormatting sqref="J8 J11:J12 J23 J14:J15 J17:J18 J29:J30 J32:J33 J35:J36">
    <cfRule type="cellIs" dxfId="80" priority="52" stopIfTrue="1" operator="equal">
      <formula>"ALTO"</formula>
    </cfRule>
    <cfRule type="cellIs" dxfId="79" priority="53" stopIfTrue="1" operator="equal">
      <formula>"MEDIO"</formula>
    </cfRule>
    <cfRule type="cellIs" dxfId="78" priority="54" stopIfTrue="1" operator="equal">
      <formula>"BAJO"</formula>
    </cfRule>
  </conditionalFormatting>
  <conditionalFormatting sqref="J9">
    <cfRule type="cellIs" dxfId="77" priority="49" stopIfTrue="1" operator="equal">
      <formula>"ALTO"</formula>
    </cfRule>
    <cfRule type="cellIs" dxfId="76" priority="50" stopIfTrue="1" operator="equal">
      <formula>"MEDIO"</formula>
    </cfRule>
    <cfRule type="cellIs" dxfId="75" priority="51" stopIfTrue="1" operator="equal">
      <formula>"BAJO"</formula>
    </cfRule>
  </conditionalFormatting>
  <conditionalFormatting sqref="J20">
    <cfRule type="cellIs" dxfId="74" priority="46" stopIfTrue="1" operator="equal">
      <formula>"ALTO"</formula>
    </cfRule>
    <cfRule type="cellIs" dxfId="73" priority="47" stopIfTrue="1" operator="equal">
      <formula>"MEDIO"</formula>
    </cfRule>
    <cfRule type="cellIs" dxfId="72" priority="48" stopIfTrue="1" operator="equal">
      <formula>"BAJO"</formula>
    </cfRule>
  </conditionalFormatting>
  <conditionalFormatting sqref="J10">
    <cfRule type="cellIs" dxfId="71" priority="40" stopIfTrue="1" operator="equal">
      <formula>"ALTO"</formula>
    </cfRule>
    <cfRule type="cellIs" dxfId="70" priority="41" stopIfTrue="1" operator="equal">
      <formula>"MEDIO"</formula>
    </cfRule>
    <cfRule type="cellIs" dxfId="69" priority="42" stopIfTrue="1" operator="equal">
      <formula>"BAJO"</formula>
    </cfRule>
  </conditionalFormatting>
  <conditionalFormatting sqref="J13">
    <cfRule type="cellIs" dxfId="68" priority="37" stopIfTrue="1" operator="equal">
      <formula>"ALTO"</formula>
    </cfRule>
    <cfRule type="cellIs" dxfId="67" priority="38" stopIfTrue="1" operator="equal">
      <formula>"MEDIO"</formula>
    </cfRule>
    <cfRule type="cellIs" dxfId="66" priority="39" stopIfTrue="1" operator="equal">
      <formula>"BAJO"</formula>
    </cfRule>
  </conditionalFormatting>
  <conditionalFormatting sqref="J16">
    <cfRule type="cellIs" dxfId="65" priority="34" stopIfTrue="1" operator="equal">
      <formula>"ALTO"</formula>
    </cfRule>
    <cfRule type="cellIs" dxfId="64" priority="35" stopIfTrue="1" operator="equal">
      <formula>"MEDIO"</formula>
    </cfRule>
    <cfRule type="cellIs" dxfId="63" priority="36" stopIfTrue="1" operator="equal">
      <formula>"BAJO"</formula>
    </cfRule>
  </conditionalFormatting>
  <conditionalFormatting sqref="J19">
    <cfRule type="cellIs" dxfId="62" priority="31" stopIfTrue="1" operator="equal">
      <formula>"ALTO"</formula>
    </cfRule>
    <cfRule type="cellIs" dxfId="61" priority="32" stopIfTrue="1" operator="equal">
      <formula>"MEDIO"</formula>
    </cfRule>
    <cfRule type="cellIs" dxfId="60" priority="33" stopIfTrue="1" operator="equal">
      <formula>"BAJO"</formula>
    </cfRule>
  </conditionalFormatting>
  <conditionalFormatting sqref="J22">
    <cfRule type="cellIs" dxfId="59" priority="28" stopIfTrue="1" operator="equal">
      <formula>"ALTO"</formula>
    </cfRule>
    <cfRule type="cellIs" dxfId="58" priority="29" stopIfTrue="1" operator="equal">
      <formula>"MEDIO"</formula>
    </cfRule>
    <cfRule type="cellIs" dxfId="57" priority="30" stopIfTrue="1" operator="equal">
      <formula>"BAJO"</formula>
    </cfRule>
  </conditionalFormatting>
  <conditionalFormatting sqref="J24">
    <cfRule type="cellIs" dxfId="56" priority="25" stopIfTrue="1" operator="equal">
      <formula>"ALTO"</formula>
    </cfRule>
    <cfRule type="cellIs" dxfId="55" priority="26" stopIfTrue="1" operator="equal">
      <formula>"MEDIO"</formula>
    </cfRule>
    <cfRule type="cellIs" dxfId="54" priority="27" stopIfTrue="1" operator="equal">
      <formula>"BAJO"</formula>
    </cfRule>
  </conditionalFormatting>
  <conditionalFormatting sqref="J28">
    <cfRule type="cellIs" dxfId="53" priority="22" stopIfTrue="1" operator="equal">
      <formula>"ALTO"</formula>
    </cfRule>
    <cfRule type="cellIs" dxfId="52" priority="23" stopIfTrue="1" operator="equal">
      <formula>"MEDIO"</formula>
    </cfRule>
    <cfRule type="cellIs" dxfId="51" priority="24" stopIfTrue="1" operator="equal">
      <formula>"BAJO"</formula>
    </cfRule>
  </conditionalFormatting>
  <conditionalFormatting sqref="J31">
    <cfRule type="cellIs" dxfId="50" priority="19" stopIfTrue="1" operator="equal">
      <formula>"ALTO"</formula>
    </cfRule>
    <cfRule type="cellIs" dxfId="49" priority="20" stopIfTrue="1" operator="equal">
      <formula>"MEDIO"</formula>
    </cfRule>
    <cfRule type="cellIs" dxfId="48" priority="21" stopIfTrue="1" operator="equal">
      <formula>"BAJO"</formula>
    </cfRule>
  </conditionalFormatting>
  <conditionalFormatting sqref="J34">
    <cfRule type="cellIs" dxfId="47" priority="16" stopIfTrue="1" operator="equal">
      <formula>"ALTO"</formula>
    </cfRule>
    <cfRule type="cellIs" dxfId="46" priority="17" stopIfTrue="1" operator="equal">
      <formula>"MEDIO"</formula>
    </cfRule>
    <cfRule type="cellIs" dxfId="45" priority="18" stopIfTrue="1" operator="equal">
      <formula>"BAJO"</formula>
    </cfRule>
  </conditionalFormatting>
  <conditionalFormatting sqref="J37">
    <cfRule type="cellIs" dxfId="44" priority="13" stopIfTrue="1" operator="equal">
      <formula>"ALTO"</formula>
    </cfRule>
    <cfRule type="cellIs" dxfId="43" priority="14" stopIfTrue="1" operator="equal">
      <formula>"MEDIO"</formula>
    </cfRule>
    <cfRule type="cellIs" dxfId="42" priority="15" stopIfTrue="1" operator="equal">
      <formula>"BAJO"</formula>
    </cfRule>
  </conditionalFormatting>
  <conditionalFormatting sqref="J39">
    <cfRule type="cellIs" dxfId="41" priority="10" stopIfTrue="1" operator="equal">
      <formula>"ALTO"</formula>
    </cfRule>
    <cfRule type="cellIs" dxfId="40" priority="11" stopIfTrue="1" operator="equal">
      <formula>"MEDIO"</formula>
    </cfRule>
    <cfRule type="cellIs" dxfId="39" priority="12" stopIfTrue="1" operator="equal">
      <formula>"BAJO"</formula>
    </cfRule>
  </conditionalFormatting>
  <conditionalFormatting sqref="J43">
    <cfRule type="cellIs" dxfId="38" priority="7" stopIfTrue="1" operator="equal">
      <formula>"ALTO"</formula>
    </cfRule>
    <cfRule type="cellIs" dxfId="37" priority="8" stopIfTrue="1" operator="equal">
      <formula>"MEDIO"</formula>
    </cfRule>
    <cfRule type="cellIs" dxfId="36" priority="9" stopIfTrue="1" operator="equal">
      <formula>"BAJO"</formula>
    </cfRule>
  </conditionalFormatting>
  <conditionalFormatting sqref="J46">
    <cfRule type="cellIs" dxfId="35" priority="4" stopIfTrue="1" operator="equal">
      <formula>"ALTO"</formula>
    </cfRule>
    <cfRule type="cellIs" dxfId="34" priority="5" stopIfTrue="1" operator="equal">
      <formula>"MEDIO"</formula>
    </cfRule>
    <cfRule type="cellIs" dxfId="33" priority="6" stopIfTrue="1" operator="equal">
      <formula>"BAJO"</formula>
    </cfRule>
  </conditionalFormatting>
  <conditionalFormatting sqref="J49">
    <cfRule type="cellIs" dxfId="32" priority="1" stopIfTrue="1" operator="equal">
      <formula>"ALTO"</formula>
    </cfRule>
    <cfRule type="cellIs" dxfId="31" priority="2" stopIfTrue="1" operator="equal">
      <formula>"MEDIO"</formula>
    </cfRule>
    <cfRule type="cellIs" dxfId="30" priority="3" stopIfTrue="1"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J1" zoomScale="68" zoomScaleNormal="68" workbookViewId="0">
      <selection activeCell="O5" sqref="O5"/>
    </sheetView>
  </sheetViews>
  <sheetFormatPr baseColWidth="10" defaultColWidth="39" defaultRowHeight="14.25" x14ac:dyDescent="0.2"/>
  <cols>
    <col min="1" max="1" width="10.28515625" style="23" customWidth="1"/>
    <col min="2" max="5" width="39" style="23"/>
    <col min="6" max="6" width="70.140625" style="23" customWidth="1"/>
    <col min="7" max="7" width="24.28515625" style="23" customWidth="1"/>
    <col min="8" max="8" width="22.42578125" style="23" customWidth="1"/>
    <col min="9" max="9" width="22.85546875" style="23" customWidth="1"/>
    <col min="10" max="11" width="39" style="23"/>
    <col min="12" max="12" width="17.140625" style="23" customWidth="1"/>
    <col min="13" max="13" width="3.5703125" style="23" customWidth="1"/>
    <col min="14" max="14" width="64" style="23" customWidth="1"/>
    <col min="15" max="15" width="66.7109375" style="23" customWidth="1"/>
    <col min="16" max="16384" width="39" style="23"/>
  </cols>
  <sheetData>
    <row r="1" spans="1:15" ht="31.5" customHeight="1" thickBot="1" x14ac:dyDescent="0.25">
      <c r="B1" s="183" t="s">
        <v>10</v>
      </c>
      <c r="C1" s="184"/>
      <c r="D1" s="184"/>
      <c r="E1" s="184"/>
      <c r="F1" s="184"/>
      <c r="G1" s="184"/>
      <c r="H1" s="184"/>
      <c r="I1" s="184"/>
      <c r="J1" s="184"/>
      <c r="K1" s="212"/>
      <c r="L1" s="212"/>
    </row>
    <row r="2" spans="1:15" ht="27" customHeight="1" thickTop="1" x14ac:dyDescent="0.2">
      <c r="B2" s="213" t="s">
        <v>220</v>
      </c>
      <c r="C2" s="214"/>
      <c r="D2" s="214"/>
      <c r="E2" s="214"/>
      <c r="F2" s="214"/>
      <c r="G2" s="214"/>
      <c r="H2" s="214"/>
      <c r="I2" s="214"/>
      <c r="J2" s="214"/>
      <c r="K2" s="212"/>
      <c r="L2" s="212"/>
    </row>
    <row r="3" spans="1:15" ht="20.25" customHeight="1" x14ac:dyDescent="0.2">
      <c r="B3" s="215" t="s">
        <v>11</v>
      </c>
      <c r="C3" s="216"/>
      <c r="D3" s="197" t="s">
        <v>12</v>
      </c>
      <c r="E3" s="198"/>
      <c r="F3" s="198"/>
      <c r="G3" s="198"/>
      <c r="H3" s="198"/>
      <c r="I3" s="196"/>
      <c r="J3" s="41" t="s">
        <v>208</v>
      </c>
      <c r="K3" s="212"/>
      <c r="L3" s="212"/>
    </row>
    <row r="4" spans="1:15" ht="16.5" customHeight="1" thickBot="1" x14ac:dyDescent="0.25">
      <c r="B4" s="217" t="s">
        <v>209</v>
      </c>
      <c r="C4" s="218"/>
      <c r="D4" s="201" t="s">
        <v>221</v>
      </c>
      <c r="E4" s="202"/>
      <c r="F4" s="202"/>
      <c r="G4" s="202"/>
      <c r="H4" s="202"/>
      <c r="I4" s="200"/>
      <c r="J4" s="42" t="s">
        <v>959</v>
      </c>
      <c r="K4" s="212"/>
      <c r="L4" s="212"/>
    </row>
    <row r="5" spans="1:15" ht="90" customHeight="1" thickTop="1" x14ac:dyDescent="0.2">
      <c r="B5" s="206" t="s">
        <v>13</v>
      </c>
      <c r="C5" s="207"/>
      <c r="D5" s="208" t="s">
        <v>14</v>
      </c>
      <c r="E5" s="209"/>
      <c r="F5" s="43" t="s">
        <v>15</v>
      </c>
      <c r="G5" s="210" t="s">
        <v>207</v>
      </c>
      <c r="H5" s="210"/>
      <c r="I5" s="44" t="s">
        <v>16</v>
      </c>
      <c r="J5" s="211" t="s">
        <v>17</v>
      </c>
      <c r="K5" s="211"/>
      <c r="L5" s="211"/>
      <c r="N5" s="50" t="s">
        <v>958</v>
      </c>
      <c r="O5" s="51">
        <v>44439</v>
      </c>
    </row>
    <row r="6" spans="1:15" ht="3" customHeight="1" x14ac:dyDescent="0.2">
      <c r="B6" s="43"/>
      <c r="C6" s="45"/>
      <c r="D6" s="46"/>
      <c r="E6" s="47"/>
      <c r="F6" s="43"/>
      <c r="G6" s="48"/>
      <c r="H6" s="48"/>
      <c r="I6" s="44"/>
      <c r="J6" s="59"/>
      <c r="K6" s="59"/>
      <c r="L6" s="59"/>
    </row>
    <row r="7" spans="1:15" ht="68.25" customHeight="1" x14ac:dyDescent="0.2">
      <c r="B7" s="22" t="s">
        <v>6</v>
      </c>
      <c r="C7" s="22" t="s">
        <v>8</v>
      </c>
      <c r="D7" s="22" t="s">
        <v>9</v>
      </c>
      <c r="E7" s="22" t="s">
        <v>24</v>
      </c>
      <c r="F7" s="22" t="s">
        <v>5</v>
      </c>
      <c r="G7" s="22" t="s">
        <v>0</v>
      </c>
      <c r="H7" s="22" t="s">
        <v>1</v>
      </c>
      <c r="I7" s="22" t="s">
        <v>2</v>
      </c>
      <c r="J7" s="22" t="s">
        <v>3</v>
      </c>
      <c r="K7" s="22" t="s">
        <v>4</v>
      </c>
      <c r="L7" s="22" t="s">
        <v>222</v>
      </c>
      <c r="N7" s="52" t="s">
        <v>466</v>
      </c>
      <c r="O7" s="53" t="s">
        <v>467</v>
      </c>
    </row>
    <row r="8" spans="1:15" ht="147.75" customHeight="1" x14ac:dyDescent="0.2">
      <c r="A8" s="33">
        <v>1</v>
      </c>
      <c r="B8" s="26" t="s">
        <v>37</v>
      </c>
      <c r="C8" s="26" t="s">
        <v>1478</v>
      </c>
      <c r="D8" s="26" t="s">
        <v>62</v>
      </c>
      <c r="E8" s="26" t="s">
        <v>21</v>
      </c>
      <c r="F8" s="26" t="s">
        <v>1479</v>
      </c>
      <c r="G8" s="34">
        <v>2</v>
      </c>
      <c r="H8" s="34">
        <v>5</v>
      </c>
      <c r="I8" s="34">
        <f t="shared" ref="I8:I18" si="0">G8*H8</f>
        <v>10</v>
      </c>
      <c r="J8" s="34" t="str">
        <f t="shared" ref="J8:J18" si="1">IF(I8&lt;12,"BAJO",IF(I8&gt;21,"ALTO","MEDIO"))</f>
        <v>BAJO</v>
      </c>
      <c r="K8" s="27" t="str">
        <f t="shared" ref="K8:K18" si="2">IF(J8="BAJO","El nivel de riesgo es bajo y no se requieren controles adicionales","Favor establezca acá controles adicionales requeridos")</f>
        <v>El nivel de riesgo es bajo y no se requieren controles adicionales</v>
      </c>
      <c r="L8" s="108">
        <f t="shared" ref="L8:L18" si="3">IF(J8="BAJO",0.1,IF(J8="MEDIO",3,5))</f>
        <v>0.1</v>
      </c>
      <c r="N8" s="168" t="s">
        <v>1755</v>
      </c>
      <c r="O8" s="162" t="s">
        <v>1756</v>
      </c>
    </row>
    <row r="9" spans="1:15" ht="138.75" customHeight="1" x14ac:dyDescent="0.2">
      <c r="A9" s="33">
        <v>2</v>
      </c>
      <c r="B9" s="26" t="s">
        <v>37</v>
      </c>
      <c r="C9" s="26" t="s">
        <v>1480</v>
      </c>
      <c r="D9" s="26" t="s">
        <v>1481</v>
      </c>
      <c r="E9" s="26" t="s">
        <v>21</v>
      </c>
      <c r="F9" s="26" t="s">
        <v>1479</v>
      </c>
      <c r="G9" s="34">
        <v>2</v>
      </c>
      <c r="H9" s="34">
        <v>5</v>
      </c>
      <c r="I9" s="34">
        <f t="shared" si="0"/>
        <v>10</v>
      </c>
      <c r="J9" s="34" t="str">
        <f t="shared" si="1"/>
        <v>BAJO</v>
      </c>
      <c r="K9" s="27" t="str">
        <f t="shared" si="2"/>
        <v>El nivel de riesgo es bajo y no se requieren controles adicionales</v>
      </c>
      <c r="L9" s="108">
        <f>IF(J9="BAJO",0.1,IF(J9="MEDIO",3,5))</f>
        <v>0.1</v>
      </c>
      <c r="N9" s="168" t="s">
        <v>1755</v>
      </c>
      <c r="O9" s="162" t="s">
        <v>1756</v>
      </c>
    </row>
    <row r="10" spans="1:15" ht="167.25" customHeight="1" x14ac:dyDescent="0.2">
      <c r="A10" s="33">
        <v>3</v>
      </c>
      <c r="B10" s="26" t="s">
        <v>37</v>
      </c>
      <c r="C10" s="26" t="s">
        <v>1474</v>
      </c>
      <c r="D10" s="26" t="s">
        <v>537</v>
      </c>
      <c r="E10" s="26" t="s">
        <v>21</v>
      </c>
      <c r="F10" s="26" t="s">
        <v>1475</v>
      </c>
      <c r="G10" s="34">
        <v>2</v>
      </c>
      <c r="H10" s="34">
        <v>5</v>
      </c>
      <c r="I10" s="34">
        <f t="shared" si="0"/>
        <v>10</v>
      </c>
      <c r="J10" s="34" t="str">
        <f t="shared" si="1"/>
        <v>BAJO</v>
      </c>
      <c r="K10" s="27" t="str">
        <f t="shared" si="2"/>
        <v>El nivel de riesgo es bajo y no se requieren controles adicionales</v>
      </c>
      <c r="L10" s="108">
        <f>IF(J10="BAJO",0.1,IF(J10="MEDIO",3,5))</f>
        <v>0.1</v>
      </c>
      <c r="N10" s="168" t="s">
        <v>1757</v>
      </c>
      <c r="O10" s="162" t="s">
        <v>1758</v>
      </c>
    </row>
    <row r="11" spans="1:15" ht="162.75" customHeight="1" x14ac:dyDescent="0.2">
      <c r="A11" s="33">
        <v>4</v>
      </c>
      <c r="B11" s="26" t="s">
        <v>37</v>
      </c>
      <c r="C11" s="26" t="s">
        <v>1482</v>
      </c>
      <c r="D11" s="26" t="s">
        <v>62</v>
      </c>
      <c r="E11" s="26" t="s">
        <v>21</v>
      </c>
      <c r="F11" s="26" t="s">
        <v>1483</v>
      </c>
      <c r="G11" s="34">
        <v>2</v>
      </c>
      <c r="H11" s="34">
        <v>5</v>
      </c>
      <c r="I11" s="34">
        <f t="shared" si="0"/>
        <v>10</v>
      </c>
      <c r="J11" s="34" t="str">
        <f t="shared" si="1"/>
        <v>BAJO</v>
      </c>
      <c r="K11" s="27" t="str">
        <f t="shared" si="2"/>
        <v>El nivel de riesgo es bajo y no se requieren controles adicionales</v>
      </c>
      <c r="L11" s="108">
        <f t="shared" si="3"/>
        <v>0.1</v>
      </c>
      <c r="N11" s="168" t="s">
        <v>1759</v>
      </c>
      <c r="O11" s="162" t="s">
        <v>1758</v>
      </c>
    </row>
    <row r="12" spans="1:15" ht="101.25" customHeight="1" x14ac:dyDescent="0.2">
      <c r="A12" s="33">
        <v>5</v>
      </c>
      <c r="B12" s="26" t="s">
        <v>37</v>
      </c>
      <c r="C12" s="26" t="s">
        <v>893</v>
      </c>
      <c r="D12" s="26" t="s">
        <v>894</v>
      </c>
      <c r="E12" s="26" t="s">
        <v>21</v>
      </c>
      <c r="F12" s="26" t="s">
        <v>895</v>
      </c>
      <c r="G12" s="34">
        <v>2</v>
      </c>
      <c r="H12" s="34">
        <v>5</v>
      </c>
      <c r="I12" s="34">
        <f t="shared" si="0"/>
        <v>10</v>
      </c>
      <c r="J12" s="34" t="str">
        <f t="shared" si="1"/>
        <v>BAJO</v>
      </c>
      <c r="K12" s="27" t="str">
        <f t="shared" si="2"/>
        <v>El nivel de riesgo es bajo y no se requieren controles adicionales</v>
      </c>
      <c r="L12" s="108">
        <f t="shared" si="3"/>
        <v>0.1</v>
      </c>
      <c r="N12" s="168" t="s">
        <v>1760</v>
      </c>
      <c r="O12" s="162" t="s">
        <v>1761</v>
      </c>
    </row>
    <row r="13" spans="1:15" ht="165" customHeight="1" x14ac:dyDescent="0.2">
      <c r="A13" s="33">
        <v>6</v>
      </c>
      <c r="B13" s="26" t="s">
        <v>37</v>
      </c>
      <c r="C13" s="26" t="s">
        <v>1484</v>
      </c>
      <c r="D13" s="26" t="s">
        <v>896</v>
      </c>
      <c r="E13" s="26" t="s">
        <v>21</v>
      </c>
      <c r="F13" s="26" t="s">
        <v>1485</v>
      </c>
      <c r="G13" s="34">
        <v>2</v>
      </c>
      <c r="H13" s="34">
        <v>5</v>
      </c>
      <c r="I13" s="34">
        <f t="shared" si="0"/>
        <v>10</v>
      </c>
      <c r="J13" s="34" t="str">
        <f t="shared" si="1"/>
        <v>BAJO</v>
      </c>
      <c r="K13" s="27" t="str">
        <f t="shared" si="2"/>
        <v>El nivel de riesgo es bajo y no se requieren controles adicionales</v>
      </c>
      <c r="L13" s="108">
        <f t="shared" si="3"/>
        <v>0.1</v>
      </c>
      <c r="N13" s="168" t="s">
        <v>1762</v>
      </c>
      <c r="O13" s="162" t="s">
        <v>1763</v>
      </c>
    </row>
    <row r="14" spans="1:15" ht="119.25" customHeight="1" x14ac:dyDescent="0.2">
      <c r="A14" s="33">
        <v>7</v>
      </c>
      <c r="B14" s="26" t="s">
        <v>38</v>
      </c>
      <c r="C14" s="26" t="s">
        <v>897</v>
      </c>
      <c r="D14" s="26" t="s">
        <v>62</v>
      </c>
      <c r="E14" s="26" t="s">
        <v>898</v>
      </c>
      <c r="F14" s="26" t="s">
        <v>1476</v>
      </c>
      <c r="G14" s="34">
        <v>2</v>
      </c>
      <c r="H14" s="34">
        <v>5</v>
      </c>
      <c r="I14" s="34">
        <f t="shared" si="0"/>
        <v>10</v>
      </c>
      <c r="J14" s="34" t="str">
        <f t="shared" si="1"/>
        <v>BAJO</v>
      </c>
      <c r="K14" s="27" t="str">
        <f t="shared" si="2"/>
        <v>El nivel de riesgo es bajo y no se requieren controles adicionales</v>
      </c>
      <c r="L14" s="108">
        <f t="shared" si="3"/>
        <v>0.1</v>
      </c>
      <c r="N14" s="168" t="s">
        <v>1764</v>
      </c>
      <c r="O14" s="162" t="s">
        <v>1765</v>
      </c>
    </row>
    <row r="15" spans="1:15" ht="158.25" customHeight="1" x14ac:dyDescent="0.2">
      <c r="A15" s="33">
        <v>8</v>
      </c>
      <c r="B15" s="26" t="s">
        <v>38</v>
      </c>
      <c r="C15" s="26" t="s">
        <v>1486</v>
      </c>
      <c r="D15" s="26" t="s">
        <v>1487</v>
      </c>
      <c r="E15" s="26" t="s">
        <v>898</v>
      </c>
      <c r="F15" s="26" t="s">
        <v>1477</v>
      </c>
      <c r="G15" s="34">
        <v>2</v>
      </c>
      <c r="H15" s="34">
        <v>5</v>
      </c>
      <c r="I15" s="34">
        <f t="shared" si="0"/>
        <v>10</v>
      </c>
      <c r="J15" s="34" t="str">
        <f t="shared" si="1"/>
        <v>BAJO</v>
      </c>
      <c r="K15" s="27" t="str">
        <f t="shared" si="2"/>
        <v>El nivel de riesgo es bajo y no se requieren controles adicionales</v>
      </c>
      <c r="L15" s="108">
        <f t="shared" si="3"/>
        <v>0.1</v>
      </c>
      <c r="N15" s="168" t="s">
        <v>1766</v>
      </c>
      <c r="O15" s="162" t="s">
        <v>1765</v>
      </c>
    </row>
    <row r="16" spans="1:15" ht="114" x14ac:dyDescent="0.2">
      <c r="A16" s="33">
        <v>9</v>
      </c>
      <c r="B16" s="26" t="s">
        <v>38</v>
      </c>
      <c r="C16" s="26" t="s">
        <v>899</v>
      </c>
      <c r="D16" s="26" t="s">
        <v>900</v>
      </c>
      <c r="E16" s="26" t="s">
        <v>898</v>
      </c>
      <c r="F16" s="26" t="s">
        <v>1477</v>
      </c>
      <c r="G16" s="34">
        <v>2</v>
      </c>
      <c r="H16" s="34">
        <v>5</v>
      </c>
      <c r="I16" s="34">
        <f t="shared" si="0"/>
        <v>10</v>
      </c>
      <c r="J16" s="34" t="str">
        <f t="shared" si="1"/>
        <v>BAJO</v>
      </c>
      <c r="K16" s="27" t="str">
        <f t="shared" si="2"/>
        <v>El nivel de riesgo es bajo y no se requieren controles adicionales</v>
      </c>
      <c r="L16" s="108">
        <f t="shared" si="3"/>
        <v>0.1</v>
      </c>
      <c r="N16" s="27"/>
      <c r="O16" s="27" t="s">
        <v>1767</v>
      </c>
    </row>
    <row r="17" spans="1:15" ht="114" x14ac:dyDescent="0.2">
      <c r="A17" s="33">
        <v>10</v>
      </c>
      <c r="B17" s="26" t="s">
        <v>38</v>
      </c>
      <c r="C17" s="26" t="s">
        <v>1488</v>
      </c>
      <c r="D17" s="26" t="s">
        <v>62</v>
      </c>
      <c r="E17" s="26" t="s">
        <v>898</v>
      </c>
      <c r="F17" s="26" t="s">
        <v>1489</v>
      </c>
      <c r="G17" s="34">
        <v>2</v>
      </c>
      <c r="H17" s="34">
        <v>5</v>
      </c>
      <c r="I17" s="34">
        <f t="shared" si="0"/>
        <v>10</v>
      </c>
      <c r="J17" s="34" t="str">
        <f t="shared" si="1"/>
        <v>BAJO</v>
      </c>
      <c r="K17" s="27" t="str">
        <f t="shared" si="2"/>
        <v>El nivel de riesgo es bajo y no se requieren controles adicionales</v>
      </c>
      <c r="L17" s="108">
        <f t="shared" si="3"/>
        <v>0.1</v>
      </c>
      <c r="N17" s="27"/>
      <c r="O17" s="27" t="s">
        <v>1767</v>
      </c>
    </row>
    <row r="18" spans="1:15" ht="114" x14ac:dyDescent="0.2">
      <c r="A18" s="33">
        <v>11</v>
      </c>
      <c r="B18" s="26" t="s">
        <v>38</v>
      </c>
      <c r="C18" s="26" t="s">
        <v>1490</v>
      </c>
      <c r="D18" s="26" t="s">
        <v>900</v>
      </c>
      <c r="E18" s="26" t="s">
        <v>898</v>
      </c>
      <c r="F18" s="26" t="s">
        <v>1489</v>
      </c>
      <c r="G18" s="34">
        <v>2</v>
      </c>
      <c r="H18" s="34">
        <v>5</v>
      </c>
      <c r="I18" s="34">
        <f t="shared" si="0"/>
        <v>10</v>
      </c>
      <c r="J18" s="34" t="str">
        <f t="shared" si="1"/>
        <v>BAJO</v>
      </c>
      <c r="K18" s="27" t="str">
        <f t="shared" si="2"/>
        <v>El nivel de riesgo es bajo y no se requieren controles adicionales</v>
      </c>
      <c r="L18" s="108">
        <f t="shared" si="3"/>
        <v>0.1</v>
      </c>
      <c r="N18" s="27"/>
      <c r="O18" s="27" t="s">
        <v>1767</v>
      </c>
    </row>
    <row r="19" spans="1:15" x14ac:dyDescent="0.2">
      <c r="L19" s="23">
        <f>SUM(L8:L18)</f>
        <v>1.0999999999999999</v>
      </c>
      <c r="N19" s="23">
        <f>+COUNT(L8:L18)</f>
        <v>11</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 J13 J17:J18 J15">
    <cfRule type="cellIs" dxfId="29" priority="13" stopIfTrue="1" operator="equal">
      <formula>"ALTO"</formula>
    </cfRule>
    <cfRule type="cellIs" dxfId="28" priority="14" stopIfTrue="1" operator="equal">
      <formula>"MEDIO"</formula>
    </cfRule>
    <cfRule type="cellIs" dxfId="27" priority="15" stopIfTrue="1" operator="equal">
      <formula>"BAJO"</formula>
    </cfRule>
  </conditionalFormatting>
  <conditionalFormatting sqref="J10">
    <cfRule type="cellIs" dxfId="26" priority="10" stopIfTrue="1" operator="equal">
      <formula>"ALTO"</formula>
    </cfRule>
    <cfRule type="cellIs" dxfId="25" priority="11" stopIfTrue="1" operator="equal">
      <formula>"MEDIO"</formula>
    </cfRule>
    <cfRule type="cellIs" dxfId="24" priority="12" stopIfTrue="1" operator="equal">
      <formula>"BAJO"</formula>
    </cfRule>
  </conditionalFormatting>
  <conditionalFormatting sqref="J12">
    <cfRule type="cellIs" dxfId="23" priority="7" stopIfTrue="1" operator="equal">
      <formula>"ALTO"</formula>
    </cfRule>
    <cfRule type="cellIs" dxfId="22" priority="8" stopIfTrue="1" operator="equal">
      <formula>"MEDIO"</formula>
    </cfRule>
    <cfRule type="cellIs" dxfId="21" priority="9" stopIfTrue="1" operator="equal">
      <formula>"BAJO"</formula>
    </cfRule>
  </conditionalFormatting>
  <conditionalFormatting sqref="J16">
    <cfRule type="cellIs" dxfId="20" priority="4" stopIfTrue="1" operator="equal">
      <formula>"ALTO"</formula>
    </cfRule>
    <cfRule type="cellIs" dxfId="19" priority="5" stopIfTrue="1" operator="equal">
      <formula>"MEDIO"</formula>
    </cfRule>
    <cfRule type="cellIs" dxfId="18" priority="6" stopIfTrue="1" operator="equal">
      <formula>"BAJO"</formula>
    </cfRule>
  </conditionalFormatting>
  <conditionalFormatting sqref="J14">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dataValidations count="1">
    <dataValidation showInputMessage="1" showErrorMessage="1" errorTitle="Entrada no válida" error="Favor ingrese un valor de la lista" sqref="G8:G18"/>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rada no válida" error="Por favor ingrese un valor de la lista desplegable">
          <x14:formula1>
            <xm:f>[4]Hoja2!#REF!</xm:f>
          </x14:formula1>
          <xm:sqref>H8:H18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
  <sheetViews>
    <sheetView topLeftCell="G3" zoomScale="71" zoomScaleNormal="71" workbookViewId="0">
      <selection activeCell="O5" sqref="O5"/>
    </sheetView>
  </sheetViews>
  <sheetFormatPr baseColWidth="10" defaultColWidth="11.42578125" defaultRowHeight="14.25" x14ac:dyDescent="0.2"/>
  <cols>
    <col min="1" max="1" width="11.42578125" style="23"/>
    <col min="2" max="2" width="29.5703125" style="23" customWidth="1"/>
    <col min="3" max="3" width="61" style="23" customWidth="1"/>
    <col min="4" max="4" width="24.28515625" style="23" customWidth="1"/>
    <col min="5" max="5" width="47.42578125" style="23" bestFit="1" customWidth="1"/>
    <col min="6" max="6" width="63.85546875" style="23" customWidth="1"/>
    <col min="7" max="7" width="14.5703125" style="72" customWidth="1"/>
    <col min="8" max="8" width="15.140625" style="72" customWidth="1"/>
    <col min="9" max="9" width="16.42578125" style="23" customWidth="1"/>
    <col min="10" max="10" width="21.85546875" style="23" customWidth="1"/>
    <col min="11" max="11" width="46.85546875" style="23" customWidth="1"/>
    <col min="12" max="12" width="11.42578125" style="23"/>
    <col min="13" max="13" width="3.140625" style="23" customWidth="1"/>
    <col min="14" max="14" width="59.28515625" style="23" customWidth="1"/>
    <col min="15" max="15" width="59.85546875" style="23" customWidth="1"/>
    <col min="16" max="16384" width="11.42578125" style="23"/>
  </cols>
  <sheetData>
    <row r="1" spans="1:73" ht="31.5" customHeight="1" thickBot="1" x14ac:dyDescent="0.25">
      <c r="B1" s="183" t="s">
        <v>10</v>
      </c>
      <c r="C1" s="184"/>
      <c r="D1" s="184"/>
      <c r="E1" s="184"/>
      <c r="F1" s="184"/>
      <c r="G1" s="184"/>
      <c r="H1" s="184"/>
      <c r="I1" s="184"/>
      <c r="J1" s="184"/>
      <c r="K1" s="212"/>
      <c r="L1" s="212"/>
    </row>
    <row r="2" spans="1:73" ht="27" customHeight="1" thickTop="1" x14ac:dyDescent="0.2">
      <c r="B2" s="213" t="s">
        <v>220</v>
      </c>
      <c r="C2" s="214"/>
      <c r="D2" s="214"/>
      <c r="E2" s="214"/>
      <c r="F2" s="214"/>
      <c r="G2" s="214"/>
      <c r="H2" s="214"/>
      <c r="I2" s="214"/>
      <c r="J2" s="214"/>
      <c r="K2" s="212"/>
      <c r="L2" s="212"/>
    </row>
    <row r="3" spans="1:73" ht="38.25" customHeight="1" x14ac:dyDescent="0.2">
      <c r="B3" s="215" t="s">
        <v>11</v>
      </c>
      <c r="C3" s="216"/>
      <c r="D3" s="197" t="s">
        <v>12</v>
      </c>
      <c r="E3" s="198"/>
      <c r="F3" s="198"/>
      <c r="G3" s="198"/>
      <c r="H3" s="198"/>
      <c r="I3" s="196"/>
      <c r="J3" s="41" t="s">
        <v>208</v>
      </c>
      <c r="K3" s="212"/>
      <c r="L3" s="212"/>
    </row>
    <row r="4" spans="1:73" ht="26.25" customHeight="1" thickBot="1" x14ac:dyDescent="0.25">
      <c r="B4" s="217" t="s">
        <v>209</v>
      </c>
      <c r="C4" s="218"/>
      <c r="D4" s="201" t="s">
        <v>221</v>
      </c>
      <c r="E4" s="202"/>
      <c r="F4" s="202"/>
      <c r="G4" s="202"/>
      <c r="H4" s="202"/>
      <c r="I4" s="200"/>
      <c r="J4" s="42" t="s">
        <v>959</v>
      </c>
      <c r="K4" s="212"/>
      <c r="L4" s="212"/>
    </row>
    <row r="5" spans="1:73" ht="70.5" customHeight="1" thickTop="1" x14ac:dyDescent="0.2">
      <c r="B5" s="206" t="s">
        <v>13</v>
      </c>
      <c r="C5" s="207"/>
      <c r="D5" s="208" t="s">
        <v>14</v>
      </c>
      <c r="E5" s="209"/>
      <c r="F5" s="43" t="s">
        <v>15</v>
      </c>
      <c r="G5" s="210" t="s">
        <v>227</v>
      </c>
      <c r="H5" s="210"/>
      <c r="I5" s="44" t="s">
        <v>16</v>
      </c>
      <c r="J5" s="211" t="s">
        <v>246</v>
      </c>
      <c r="K5" s="211"/>
      <c r="L5" s="211"/>
      <c r="N5" s="50" t="s">
        <v>958</v>
      </c>
      <c r="O5" s="51">
        <v>44439</v>
      </c>
    </row>
    <row r="6" spans="1:73" ht="3.75" customHeight="1" x14ac:dyDescent="0.2">
      <c r="B6" s="43"/>
      <c r="C6" s="45"/>
      <c r="D6" s="46"/>
      <c r="E6" s="47"/>
      <c r="F6" s="43"/>
      <c r="G6" s="48"/>
      <c r="H6" s="48"/>
      <c r="I6" s="44"/>
      <c r="J6" s="49"/>
      <c r="K6" s="49"/>
      <c r="L6" s="49"/>
    </row>
    <row r="7" spans="1:73" ht="71.25" customHeight="1" x14ac:dyDescent="0.2">
      <c r="B7" s="21" t="s">
        <v>6</v>
      </c>
      <c r="C7" s="22" t="s">
        <v>8</v>
      </c>
      <c r="D7" s="22" t="s">
        <v>9</v>
      </c>
      <c r="E7" s="22" t="s">
        <v>24</v>
      </c>
      <c r="F7" s="22" t="s">
        <v>5</v>
      </c>
      <c r="G7" s="22" t="s">
        <v>0</v>
      </c>
      <c r="H7" s="22" t="s">
        <v>1</v>
      </c>
      <c r="I7" s="22" t="s">
        <v>2</v>
      </c>
      <c r="J7" s="22" t="s">
        <v>3</v>
      </c>
      <c r="K7" s="22" t="s">
        <v>4</v>
      </c>
      <c r="L7" s="22" t="s">
        <v>222</v>
      </c>
      <c r="N7" s="52" t="s">
        <v>466</v>
      </c>
      <c r="O7" s="53" t="s">
        <v>467</v>
      </c>
    </row>
    <row r="8" spans="1:73" ht="121.5" customHeight="1" x14ac:dyDescent="0.2">
      <c r="A8" s="33">
        <v>1</v>
      </c>
      <c r="B8" s="34" t="s">
        <v>416</v>
      </c>
      <c r="C8" s="26" t="s">
        <v>418</v>
      </c>
      <c r="D8" s="34" t="s">
        <v>392</v>
      </c>
      <c r="E8" s="31" t="s">
        <v>417</v>
      </c>
      <c r="F8" s="26" t="s">
        <v>901</v>
      </c>
      <c r="G8" s="34">
        <v>2</v>
      </c>
      <c r="H8" s="34">
        <v>4</v>
      </c>
      <c r="I8" s="34">
        <f>G8*H8</f>
        <v>8</v>
      </c>
      <c r="J8" s="34" t="str">
        <f>IF(I8&lt;12,"BAJO",IF(I8&gt;19,"ALTO","MEDIO"))</f>
        <v>BAJO</v>
      </c>
      <c r="K8" s="26" t="str">
        <f>IF(J8="BAJO","El nivel de riesgo es bajo y no se requieren controles adicionales","Favor establezca acá controles adicionales requeridos")</f>
        <v>El nivel de riesgo es bajo y no se requieren controles adicionales</v>
      </c>
      <c r="L8" s="108">
        <f>IF(J8="BAJO",0.1,IF(J8="MEDIO",3,5))</f>
        <v>0.1</v>
      </c>
      <c r="N8" s="169" t="s">
        <v>1768</v>
      </c>
      <c r="O8" s="162" t="s">
        <v>1769</v>
      </c>
    </row>
    <row r="9" spans="1:73" ht="127.5" customHeight="1" x14ac:dyDescent="0.2">
      <c r="A9" s="33">
        <v>2</v>
      </c>
      <c r="B9" s="34" t="s">
        <v>416</v>
      </c>
      <c r="C9" s="26" t="s">
        <v>419</v>
      </c>
      <c r="D9" s="34" t="s">
        <v>70</v>
      </c>
      <c r="E9" s="31" t="s">
        <v>417</v>
      </c>
      <c r="F9" s="31" t="s">
        <v>902</v>
      </c>
      <c r="G9" s="34">
        <v>2</v>
      </c>
      <c r="H9" s="34">
        <v>4</v>
      </c>
      <c r="I9" s="34">
        <f>G9*H9</f>
        <v>8</v>
      </c>
      <c r="J9" s="34" t="str">
        <f>IF(I9&lt;12,"BAJO",IF(I9&gt;19,"ALTO","MEDIO"))</f>
        <v>BAJO</v>
      </c>
      <c r="K9" s="26" t="str">
        <f>IF(J9="BAJO","El nivel de riesgo es bajo y no se requieren controles adicionales","Favor establezca acá controles adicionales requeridos")</f>
        <v>El nivel de riesgo es bajo y no se requieren controles adicionales</v>
      </c>
      <c r="L9" s="108">
        <f>IF(J9="BAJO",0.1,IF(J9="MEDIO",3,5))</f>
        <v>0.1</v>
      </c>
      <c r="N9" s="169" t="s">
        <v>1768</v>
      </c>
      <c r="O9" s="162" t="s">
        <v>1769</v>
      </c>
    </row>
    <row r="10" spans="1:73" s="37" customFormat="1" ht="138" customHeight="1" x14ac:dyDescent="0.2">
      <c r="A10" s="87">
        <v>3</v>
      </c>
      <c r="B10" s="34" t="s">
        <v>399</v>
      </c>
      <c r="C10" s="26" t="s">
        <v>400</v>
      </c>
      <c r="D10" s="56" t="s">
        <v>401</v>
      </c>
      <c r="E10" s="31" t="s">
        <v>402</v>
      </c>
      <c r="F10" s="26" t="s">
        <v>903</v>
      </c>
      <c r="G10" s="34">
        <v>2</v>
      </c>
      <c r="H10" s="34">
        <v>3</v>
      </c>
      <c r="I10" s="34">
        <f t="shared" ref="I10:I11" si="0">G10*H10</f>
        <v>6</v>
      </c>
      <c r="J10" s="34" t="str">
        <f t="shared" ref="J10:J11" si="1">IF(I10&lt;12,"BAJO",IF(I10&gt;19,"ALTO","MEDIO"))</f>
        <v>BAJO</v>
      </c>
      <c r="K10" s="26" t="str">
        <f>IF(J10="BAJO","El nivel de riesgo es bajo y no se requieren controles adicionales","Favor establezca acá controles adicionales requeridos")</f>
        <v>El nivel de riesgo es bajo y no se requieren controles adicionales</v>
      </c>
      <c r="L10" s="108">
        <f t="shared" ref="L10:L11" si="2">IF(J10="BAJO",0.1,IF(J10="MEDIO",3,5))</f>
        <v>0.1</v>
      </c>
      <c r="M10" s="23"/>
      <c r="N10" s="169" t="s">
        <v>1770</v>
      </c>
      <c r="O10" s="162" t="s">
        <v>1771</v>
      </c>
      <c r="BT10" s="37">
        <v>1</v>
      </c>
      <c r="BU10" s="37">
        <v>1</v>
      </c>
    </row>
    <row r="11" spans="1:73" s="37" customFormat="1" ht="160.5" customHeight="1" x14ac:dyDescent="0.2">
      <c r="A11" s="87">
        <v>4</v>
      </c>
      <c r="B11" s="34" t="s">
        <v>399</v>
      </c>
      <c r="C11" s="26" t="s">
        <v>904</v>
      </c>
      <c r="D11" s="56" t="s">
        <v>70</v>
      </c>
      <c r="E11" s="31" t="s">
        <v>402</v>
      </c>
      <c r="F11" s="26" t="s">
        <v>905</v>
      </c>
      <c r="G11" s="34">
        <v>2</v>
      </c>
      <c r="H11" s="34">
        <v>3</v>
      </c>
      <c r="I11" s="34">
        <f t="shared" si="0"/>
        <v>6</v>
      </c>
      <c r="J11" s="34" t="str">
        <f t="shared" si="1"/>
        <v>BAJO</v>
      </c>
      <c r="K11" s="26" t="str">
        <f t="shared" ref="K11" si="3">IF(J11="BAJO","El nivel de riesgo es bajo y no se requieren controles adicionales","Favor establezca acá controles adicionales requeridos")</f>
        <v>El nivel de riesgo es bajo y no se requieren controles adicionales</v>
      </c>
      <c r="L11" s="108">
        <f t="shared" si="2"/>
        <v>0.1</v>
      </c>
      <c r="M11" s="23"/>
      <c r="N11" s="169" t="s">
        <v>1772</v>
      </c>
      <c r="O11" s="162" t="s">
        <v>1771</v>
      </c>
      <c r="BT11" s="37">
        <v>2</v>
      </c>
      <c r="BU11" s="37">
        <v>2</v>
      </c>
    </row>
    <row r="12" spans="1:73" x14ac:dyDescent="0.2">
      <c r="L12" s="23">
        <f>SUM(L8:L11)</f>
        <v>0.4</v>
      </c>
      <c r="M12" s="23">
        <f>SUM(L8:L11)</f>
        <v>0.4</v>
      </c>
      <c r="N12" s="23">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J11">
    <cfRule type="cellIs" dxfId="14" priority="4" stopIfTrue="1" operator="equal">
      <formula>"ALTO"</formula>
    </cfRule>
    <cfRule type="cellIs" dxfId="13" priority="5" stopIfTrue="1" operator="equal">
      <formula>"MEDIO"</formula>
    </cfRule>
    <cfRule type="cellIs" dxfId="12" priority="6" stopIfTrue="1" operator="equal">
      <formula>"BAJO"</formula>
    </cfRule>
  </conditionalFormatting>
  <conditionalFormatting sqref="J8:J9">
    <cfRule type="cellIs" dxfId="11" priority="1" stopIfTrue="1" operator="equal">
      <formula>"ALTO"</formula>
    </cfRule>
    <cfRule type="cellIs" dxfId="10" priority="2" stopIfTrue="1" operator="equal">
      <formula>"MEDIO"</formula>
    </cfRule>
    <cfRule type="cellIs" dxfId="9" priority="3" stopIfTrue="1"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I1" zoomScale="77" zoomScaleNormal="77" workbookViewId="0">
      <selection activeCell="O9" sqref="O9"/>
    </sheetView>
  </sheetViews>
  <sheetFormatPr baseColWidth="10" defaultColWidth="11.42578125" defaultRowHeight="14.25" x14ac:dyDescent="0.2"/>
  <cols>
    <col min="1" max="1" width="8.7109375" style="23" customWidth="1"/>
    <col min="2" max="2" width="25" style="23" customWidth="1"/>
    <col min="3" max="3" width="66.28515625" style="23" customWidth="1"/>
    <col min="4" max="4" width="28.85546875" style="101" customWidth="1"/>
    <col min="5" max="5" width="39.5703125" style="23" customWidth="1"/>
    <col min="6" max="6" width="64.140625" style="101" customWidth="1"/>
    <col min="7" max="9" width="18.85546875" style="23" customWidth="1"/>
    <col min="10" max="10" width="18.5703125" style="23" customWidth="1"/>
    <col min="11" max="11" width="52.42578125" style="23" customWidth="1"/>
    <col min="12" max="12" width="9.140625" style="23" customWidth="1"/>
    <col min="13" max="13" width="2.5703125" style="23" customWidth="1"/>
    <col min="14" max="14" width="56.28515625" style="23" customWidth="1"/>
    <col min="15" max="15" width="58.7109375" style="23" customWidth="1"/>
    <col min="16" max="16384" width="11.42578125" style="23"/>
  </cols>
  <sheetData>
    <row r="1" spans="1:15" ht="31.5" customHeight="1" thickBot="1" x14ac:dyDescent="0.25">
      <c r="B1" s="183" t="s">
        <v>10</v>
      </c>
      <c r="C1" s="184"/>
      <c r="D1" s="184"/>
      <c r="E1" s="184"/>
      <c r="F1" s="184"/>
      <c r="G1" s="184"/>
      <c r="H1" s="184"/>
      <c r="I1" s="184"/>
      <c r="J1" s="184"/>
      <c r="K1" s="212"/>
      <c r="L1" s="212"/>
    </row>
    <row r="2" spans="1:15" ht="27" customHeight="1" thickTop="1" x14ac:dyDescent="0.2">
      <c r="B2" s="213" t="s">
        <v>220</v>
      </c>
      <c r="C2" s="214"/>
      <c r="D2" s="214"/>
      <c r="E2" s="214"/>
      <c r="F2" s="214"/>
      <c r="G2" s="214"/>
      <c r="H2" s="214"/>
      <c r="I2" s="214"/>
      <c r="J2" s="214"/>
      <c r="K2" s="212"/>
      <c r="L2" s="212"/>
    </row>
    <row r="3" spans="1:15" ht="28.5" customHeight="1" x14ac:dyDescent="0.2">
      <c r="B3" s="215" t="s">
        <v>11</v>
      </c>
      <c r="C3" s="216"/>
      <c r="D3" s="197" t="s">
        <v>12</v>
      </c>
      <c r="E3" s="198"/>
      <c r="F3" s="198"/>
      <c r="G3" s="198"/>
      <c r="H3" s="198"/>
      <c r="I3" s="196"/>
      <c r="J3" s="41" t="s">
        <v>208</v>
      </c>
      <c r="K3" s="212"/>
      <c r="L3" s="212"/>
    </row>
    <row r="4" spans="1:15" ht="26.25" customHeight="1" thickBot="1" x14ac:dyDescent="0.25">
      <c r="B4" s="217" t="s">
        <v>209</v>
      </c>
      <c r="C4" s="218"/>
      <c r="D4" s="201" t="s">
        <v>221</v>
      </c>
      <c r="E4" s="202"/>
      <c r="F4" s="202"/>
      <c r="G4" s="202"/>
      <c r="H4" s="202"/>
      <c r="I4" s="200"/>
      <c r="J4" s="42" t="s">
        <v>959</v>
      </c>
      <c r="K4" s="212"/>
      <c r="L4" s="212"/>
    </row>
    <row r="5" spans="1:15" ht="57.75" customHeight="1" thickTop="1" x14ac:dyDescent="0.2">
      <c r="B5" s="206" t="s">
        <v>13</v>
      </c>
      <c r="C5" s="207"/>
      <c r="D5" s="208" t="s">
        <v>14</v>
      </c>
      <c r="E5" s="209"/>
      <c r="F5" s="43" t="s">
        <v>15</v>
      </c>
      <c r="G5" s="210" t="s">
        <v>203</v>
      </c>
      <c r="H5" s="210"/>
      <c r="I5" s="44" t="s">
        <v>16</v>
      </c>
      <c r="J5" s="211" t="s">
        <v>232</v>
      </c>
      <c r="K5" s="211"/>
      <c r="L5" s="211"/>
      <c r="N5" s="50" t="s">
        <v>958</v>
      </c>
      <c r="O5" s="51">
        <v>44439</v>
      </c>
    </row>
    <row r="6" spans="1:15" ht="5.25" customHeight="1" thickBot="1" x14ac:dyDescent="0.25">
      <c r="B6" s="133"/>
      <c r="C6" s="133"/>
      <c r="D6" s="134"/>
      <c r="E6" s="134"/>
      <c r="F6" s="135"/>
      <c r="G6" s="136"/>
      <c r="H6" s="136"/>
      <c r="I6" s="137"/>
      <c r="J6" s="138"/>
      <c r="K6" s="138"/>
      <c r="L6" s="138"/>
    </row>
    <row r="7" spans="1:15" ht="57.75" customHeight="1" x14ac:dyDescent="0.2">
      <c r="B7" s="128" t="s">
        <v>6</v>
      </c>
      <c r="C7" s="129" t="s">
        <v>8</v>
      </c>
      <c r="D7" s="128" t="s">
        <v>9</v>
      </c>
      <c r="E7" s="130" t="s">
        <v>7</v>
      </c>
      <c r="F7" s="130" t="s">
        <v>5</v>
      </c>
      <c r="G7" s="130" t="s">
        <v>0</v>
      </c>
      <c r="H7" s="130" t="s">
        <v>1</v>
      </c>
      <c r="I7" s="130" t="s">
        <v>2</v>
      </c>
      <c r="J7" s="130" t="s">
        <v>3</v>
      </c>
      <c r="K7" s="130" t="s">
        <v>4</v>
      </c>
      <c r="L7" s="130" t="s">
        <v>222</v>
      </c>
      <c r="N7" s="52" t="s">
        <v>466</v>
      </c>
      <c r="O7" s="53" t="s">
        <v>467</v>
      </c>
    </row>
    <row r="8" spans="1:15" s="37" customFormat="1" ht="121.5" customHeight="1" x14ac:dyDescent="0.2">
      <c r="A8" s="87">
        <v>1</v>
      </c>
      <c r="B8" s="34" t="s">
        <v>18</v>
      </c>
      <c r="C8" s="26" t="s">
        <v>412</v>
      </c>
      <c r="D8" s="26" t="s">
        <v>179</v>
      </c>
      <c r="E8" s="26" t="s">
        <v>277</v>
      </c>
      <c r="F8" s="26" t="s">
        <v>414</v>
      </c>
      <c r="G8" s="34">
        <v>2</v>
      </c>
      <c r="H8" s="34">
        <v>5</v>
      </c>
      <c r="I8" s="34">
        <f t="shared" ref="I8:I11" si="0">G8*H8</f>
        <v>10</v>
      </c>
      <c r="J8" s="34" t="str">
        <f t="shared" ref="J8:J11" si="1">IF(I8&lt;12,"BAJO",IF(I8&gt;19,"ALTO","MEDIO"))</f>
        <v>BAJO</v>
      </c>
      <c r="K8" s="26" t="str">
        <f t="shared" ref="K8:K11" si="2">IF(J8="BAJO","El nivel de riesgo es bajo y no se requieren controles adicionales","Favor establezca acá controles adicionales requeridos")</f>
        <v>El nivel de riesgo es bajo y no se requieren controles adicionales</v>
      </c>
      <c r="L8" s="108">
        <f t="shared" ref="L8:L11" si="3">IF(J8="BAJO",0.1,IF(J8="MEDIO",3,5))</f>
        <v>0.1</v>
      </c>
      <c r="M8" s="23"/>
      <c r="N8" s="173" t="s">
        <v>1773</v>
      </c>
      <c r="O8" s="162" t="s">
        <v>1774</v>
      </c>
    </row>
    <row r="9" spans="1:15" s="37" customFormat="1" ht="148.5" customHeight="1" x14ac:dyDescent="0.2">
      <c r="A9" s="87">
        <v>2</v>
      </c>
      <c r="B9" s="34" t="s">
        <v>18</v>
      </c>
      <c r="C9" s="26" t="s">
        <v>413</v>
      </c>
      <c r="D9" s="26" t="s">
        <v>70</v>
      </c>
      <c r="E9" s="26" t="s">
        <v>277</v>
      </c>
      <c r="F9" s="26" t="s">
        <v>414</v>
      </c>
      <c r="G9" s="34">
        <v>2</v>
      </c>
      <c r="H9" s="34">
        <v>5</v>
      </c>
      <c r="I9" s="34">
        <f t="shared" si="0"/>
        <v>10</v>
      </c>
      <c r="J9" s="34" t="str">
        <f t="shared" si="1"/>
        <v>BAJO</v>
      </c>
      <c r="K9" s="26" t="str">
        <f t="shared" si="2"/>
        <v>El nivel de riesgo es bajo y no se requieren controles adicionales</v>
      </c>
      <c r="L9" s="108">
        <f t="shared" si="3"/>
        <v>0.1</v>
      </c>
      <c r="M9" s="23"/>
      <c r="N9" s="173" t="s">
        <v>1773</v>
      </c>
      <c r="O9" s="162" t="s">
        <v>1774</v>
      </c>
    </row>
    <row r="10" spans="1:15" ht="148.5" customHeight="1" x14ac:dyDescent="0.2">
      <c r="A10" s="33">
        <v>3</v>
      </c>
      <c r="B10" s="34" t="s">
        <v>18</v>
      </c>
      <c r="C10" s="26" t="s">
        <v>176</v>
      </c>
      <c r="D10" s="26" t="s">
        <v>179</v>
      </c>
      <c r="E10" s="26" t="s">
        <v>277</v>
      </c>
      <c r="F10" s="26" t="s">
        <v>415</v>
      </c>
      <c r="G10" s="34">
        <v>2</v>
      </c>
      <c r="H10" s="34">
        <v>5</v>
      </c>
      <c r="I10" s="34">
        <f t="shared" si="0"/>
        <v>10</v>
      </c>
      <c r="J10" s="34" t="str">
        <f t="shared" si="1"/>
        <v>BAJO</v>
      </c>
      <c r="K10" s="26" t="str">
        <f t="shared" si="2"/>
        <v>El nivel de riesgo es bajo y no se requieren controles adicionales</v>
      </c>
      <c r="L10" s="108">
        <f t="shared" si="3"/>
        <v>0.1</v>
      </c>
      <c r="N10" s="173" t="s">
        <v>1775</v>
      </c>
      <c r="O10" s="162" t="s">
        <v>1776</v>
      </c>
    </row>
    <row r="11" spans="1:15" ht="168.75" customHeight="1" x14ac:dyDescent="0.2">
      <c r="A11" s="33">
        <v>4</v>
      </c>
      <c r="B11" s="34" t="s">
        <v>18</v>
      </c>
      <c r="C11" s="26" t="s">
        <v>177</v>
      </c>
      <c r="D11" s="26" t="s">
        <v>70</v>
      </c>
      <c r="E11" s="26" t="s">
        <v>277</v>
      </c>
      <c r="F11" s="26" t="s">
        <v>415</v>
      </c>
      <c r="G11" s="34">
        <v>2</v>
      </c>
      <c r="H11" s="34">
        <v>5</v>
      </c>
      <c r="I11" s="34">
        <f t="shared" si="0"/>
        <v>10</v>
      </c>
      <c r="J11" s="34" t="str">
        <f t="shared" si="1"/>
        <v>BAJO</v>
      </c>
      <c r="K11" s="26" t="str">
        <f t="shared" si="2"/>
        <v>El nivel de riesgo es bajo y no se requieren controles adicionales</v>
      </c>
      <c r="L11" s="108">
        <f t="shared" si="3"/>
        <v>0.1</v>
      </c>
      <c r="N11" s="173" t="s">
        <v>1775</v>
      </c>
      <c r="O11" s="162" t="s">
        <v>1776</v>
      </c>
    </row>
    <row r="12" spans="1:15" x14ac:dyDescent="0.2">
      <c r="K12" s="58"/>
      <c r="L12" s="23">
        <f>SUM(L8:L11)</f>
        <v>0.4</v>
      </c>
      <c r="M12" s="36">
        <f>SUM(L8:L11)</f>
        <v>0.4</v>
      </c>
      <c r="N12" s="23">
        <f>COUNT(L8:L11)</f>
        <v>4</v>
      </c>
    </row>
    <row r="13" spans="1:15" x14ac:dyDescent="0.2">
      <c r="D13" s="23"/>
      <c r="F13" s="23"/>
    </row>
    <row r="14" spans="1:15" ht="28.5" customHeight="1" x14ac:dyDescent="0.2">
      <c r="D14" s="23"/>
      <c r="F14" s="23"/>
    </row>
    <row r="15" spans="1:15" x14ac:dyDescent="0.2">
      <c r="D15" s="23"/>
      <c r="F15" s="23"/>
    </row>
    <row r="16" spans="1:15" x14ac:dyDescent="0.2">
      <c r="D16" s="23"/>
      <c r="F16" s="23"/>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8" priority="1" stopIfTrue="1" operator="equal">
      <formula>"ALTO"</formula>
    </cfRule>
    <cfRule type="cellIs" dxfId="7" priority="2" stopIfTrue="1" operator="equal">
      <formula>"MEDIO"</formula>
    </cfRule>
    <cfRule type="cellIs" dxfId="6" priority="3" stopIfTrue="1" operator="equal">
      <formula>"BAJO"</formula>
    </cfRule>
  </conditionalFormatting>
  <dataValidations count="1">
    <dataValidation type="list" allowBlank="1" showInputMessage="1" showErrorMessage="1" sqref="C4:D4">
      <formula1>#REF!</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topLeftCell="I1" zoomScale="73" zoomScaleNormal="73" zoomScaleSheetLayoutView="87" workbookViewId="0">
      <selection activeCell="O5" sqref="O5"/>
    </sheetView>
  </sheetViews>
  <sheetFormatPr baseColWidth="10" defaultColWidth="11.42578125" defaultRowHeight="14.25" x14ac:dyDescent="0.2"/>
  <cols>
    <col min="1" max="1" width="8.140625" style="30" customWidth="1"/>
    <col min="2" max="2" width="25.140625" style="30" customWidth="1"/>
    <col min="3" max="3" width="66.28515625" style="30" customWidth="1"/>
    <col min="4" max="4" width="27.28515625" style="30" customWidth="1"/>
    <col min="5" max="5" width="42.85546875" style="140" customWidth="1"/>
    <col min="6" max="6" width="63.140625" style="141" customWidth="1"/>
    <col min="7" max="7" width="22.7109375" style="30" customWidth="1"/>
    <col min="8" max="9" width="18.85546875" style="30" customWidth="1"/>
    <col min="10" max="10" width="21.85546875" style="30" customWidth="1"/>
    <col min="11" max="11" width="46.85546875" style="30" customWidth="1"/>
    <col min="12" max="12" width="11.42578125" style="30"/>
    <col min="13" max="13" width="3.7109375" style="30" customWidth="1"/>
    <col min="14" max="14" width="72.42578125" style="30" customWidth="1"/>
    <col min="15" max="15" width="58.85546875" style="30" customWidth="1"/>
    <col min="16" max="16384" width="11.42578125" style="30"/>
  </cols>
  <sheetData>
    <row r="1" spans="1:15" ht="24.75" customHeight="1" thickBot="1" x14ac:dyDescent="0.25">
      <c r="B1" s="183" t="s">
        <v>10</v>
      </c>
      <c r="C1" s="184"/>
      <c r="D1" s="184"/>
      <c r="E1" s="184"/>
      <c r="F1" s="184"/>
      <c r="G1" s="184"/>
      <c r="H1" s="184"/>
      <c r="I1" s="184"/>
      <c r="J1" s="184"/>
      <c r="K1" s="212"/>
      <c r="L1" s="212"/>
    </row>
    <row r="2" spans="1:15" ht="21" customHeight="1" thickTop="1" x14ac:dyDescent="0.2">
      <c r="B2" s="213" t="s">
        <v>220</v>
      </c>
      <c r="C2" s="214"/>
      <c r="D2" s="214"/>
      <c r="E2" s="214"/>
      <c r="F2" s="214"/>
      <c r="G2" s="214"/>
      <c r="H2" s="214"/>
      <c r="I2" s="214"/>
      <c r="J2" s="214"/>
      <c r="K2" s="212"/>
      <c r="L2" s="212"/>
    </row>
    <row r="3" spans="1:15" ht="22.5" customHeight="1" x14ac:dyDescent="0.2">
      <c r="B3" s="215" t="s">
        <v>11</v>
      </c>
      <c r="C3" s="216"/>
      <c r="D3" s="197" t="s">
        <v>12</v>
      </c>
      <c r="E3" s="198"/>
      <c r="F3" s="198"/>
      <c r="G3" s="198"/>
      <c r="H3" s="198"/>
      <c r="I3" s="196"/>
      <c r="J3" s="41" t="s">
        <v>208</v>
      </c>
      <c r="K3" s="212"/>
      <c r="L3" s="212"/>
    </row>
    <row r="4" spans="1:15" ht="24.75" customHeight="1" thickBot="1" x14ac:dyDescent="0.25">
      <c r="B4" s="217" t="s">
        <v>209</v>
      </c>
      <c r="C4" s="218"/>
      <c r="D4" s="201" t="s">
        <v>221</v>
      </c>
      <c r="E4" s="202"/>
      <c r="F4" s="202"/>
      <c r="G4" s="202"/>
      <c r="H4" s="202"/>
      <c r="I4" s="200"/>
      <c r="J4" s="42" t="s">
        <v>959</v>
      </c>
      <c r="K4" s="212"/>
      <c r="L4" s="212"/>
    </row>
    <row r="5" spans="1:15" ht="76.5" customHeight="1" thickTop="1" x14ac:dyDescent="0.2">
      <c r="B5" s="240" t="s">
        <v>13</v>
      </c>
      <c r="C5" s="241"/>
      <c r="D5" s="242" t="s">
        <v>14</v>
      </c>
      <c r="E5" s="243"/>
      <c r="F5" s="142" t="s">
        <v>15</v>
      </c>
      <c r="G5" s="210" t="s">
        <v>32</v>
      </c>
      <c r="H5" s="210"/>
      <c r="I5" s="143" t="s">
        <v>16</v>
      </c>
      <c r="J5" s="244" t="s">
        <v>271</v>
      </c>
      <c r="K5" s="244"/>
      <c r="L5" s="244"/>
      <c r="N5" s="50" t="s">
        <v>958</v>
      </c>
      <c r="O5" s="51">
        <v>44439</v>
      </c>
    </row>
    <row r="6" spans="1:15" ht="4.5" customHeight="1" x14ac:dyDescent="0.2">
      <c r="B6" s="144"/>
      <c r="C6" s="145"/>
      <c r="D6" s="146"/>
      <c r="E6" s="147"/>
      <c r="F6" s="148"/>
      <c r="G6" s="149"/>
      <c r="H6" s="149"/>
      <c r="I6" s="150"/>
      <c r="J6" s="151"/>
      <c r="K6" s="152"/>
      <c r="L6" s="151"/>
      <c r="N6" s="23"/>
      <c r="O6" s="23"/>
    </row>
    <row r="7" spans="1:15" ht="75.75" customHeight="1" x14ac:dyDescent="0.2">
      <c r="B7" s="153" t="s">
        <v>6</v>
      </c>
      <c r="C7" s="153" t="s">
        <v>8</v>
      </c>
      <c r="D7" s="153" t="s">
        <v>9</v>
      </c>
      <c r="E7" s="153" t="s">
        <v>7</v>
      </c>
      <c r="F7" s="153" t="s">
        <v>5</v>
      </c>
      <c r="G7" s="153" t="s">
        <v>0</v>
      </c>
      <c r="H7" s="153" t="s">
        <v>1</v>
      </c>
      <c r="I7" s="153" t="s">
        <v>2</v>
      </c>
      <c r="J7" s="153" t="s">
        <v>3</v>
      </c>
      <c r="K7" s="153" t="s">
        <v>4</v>
      </c>
      <c r="L7" s="153" t="s">
        <v>1492</v>
      </c>
      <c r="N7" s="52" t="s">
        <v>466</v>
      </c>
      <c r="O7" s="53" t="s">
        <v>467</v>
      </c>
    </row>
    <row r="8" spans="1:15" s="39" customFormat="1" ht="249.75" customHeight="1" x14ac:dyDescent="0.2">
      <c r="A8" s="38">
        <v>1</v>
      </c>
      <c r="B8" s="34" t="s">
        <v>906</v>
      </c>
      <c r="C8" s="26" t="s">
        <v>1493</v>
      </c>
      <c r="D8" s="29" t="s">
        <v>1494</v>
      </c>
      <c r="E8" s="32" t="s">
        <v>23</v>
      </c>
      <c r="F8" s="35" t="s">
        <v>1495</v>
      </c>
      <c r="G8" s="29">
        <v>2</v>
      </c>
      <c r="H8" s="29">
        <v>4</v>
      </c>
      <c r="I8" s="29">
        <f t="shared" ref="I8:I9" si="0">G8*H8</f>
        <v>8</v>
      </c>
      <c r="J8" s="29" t="str">
        <f t="shared" ref="J8:J9" si="1">IF(I8&lt;12,"BAJO",IF(I8&gt;19,"ALTO","MEDIO"))</f>
        <v>BAJO</v>
      </c>
      <c r="K8" s="35" t="str">
        <f>IF(J8="BAJO","El nivel de riesgo bajo no requiere controles adicionales","Favor establezca acá controles adicionales requeridos")</f>
        <v>El nivel de riesgo bajo no requiere controles adicionales</v>
      </c>
      <c r="L8" s="104">
        <f t="shared" ref="L8:L9" si="2">IF(J8="BAJO",0.1,IF(J8="MEDIO",3,5))</f>
        <v>0.1</v>
      </c>
      <c r="M8" s="30"/>
      <c r="N8" s="35" t="s">
        <v>1777</v>
      </c>
      <c r="O8" s="35" t="s">
        <v>1778</v>
      </c>
    </row>
    <row r="9" spans="1:15" s="139" customFormat="1" ht="159.75" customHeight="1" x14ac:dyDescent="0.2">
      <c r="A9" s="29">
        <v>2</v>
      </c>
      <c r="B9" s="34" t="s">
        <v>906</v>
      </c>
      <c r="C9" s="26" t="s">
        <v>464</v>
      </c>
      <c r="D9" s="29" t="s">
        <v>62</v>
      </c>
      <c r="E9" s="32" t="s">
        <v>23</v>
      </c>
      <c r="F9" s="35" t="s">
        <v>1491</v>
      </c>
      <c r="G9" s="29">
        <v>2</v>
      </c>
      <c r="H9" s="29">
        <v>4</v>
      </c>
      <c r="I9" s="29">
        <f t="shared" si="0"/>
        <v>8</v>
      </c>
      <c r="J9" s="29" t="str">
        <f t="shared" si="1"/>
        <v>BAJO</v>
      </c>
      <c r="K9" s="35" t="str">
        <f>IF(J9="BAJO","El nivel de riesgo bajo no requiere controles adicionales","Favor establezca acá controles adicionales requeridos")</f>
        <v>El nivel de riesgo bajo no requiere controles adicionales</v>
      </c>
      <c r="L9" s="104">
        <f t="shared" si="2"/>
        <v>0.1</v>
      </c>
      <c r="M9" s="30"/>
      <c r="N9" s="35" t="s">
        <v>1777</v>
      </c>
      <c r="O9" s="35" t="s">
        <v>1778</v>
      </c>
    </row>
    <row r="10" spans="1:15" x14ac:dyDescent="0.2">
      <c r="L10" s="30">
        <f>SUM(L8:L9)</f>
        <v>0.2</v>
      </c>
      <c r="N10" s="30">
        <f>+COUNT(L8:L9)</f>
        <v>2</v>
      </c>
    </row>
  </sheetData>
  <dataConsolidate/>
  <mergeCells count="11">
    <mergeCell ref="B1:J1"/>
    <mergeCell ref="K1:L4"/>
    <mergeCell ref="B2:J2"/>
    <mergeCell ref="B3:C3"/>
    <mergeCell ref="D3:I3"/>
    <mergeCell ref="D4:I4"/>
    <mergeCell ref="B5:C5"/>
    <mergeCell ref="D5:E5"/>
    <mergeCell ref="G5:H5"/>
    <mergeCell ref="J5:L5"/>
    <mergeCell ref="B4:C4"/>
  </mergeCells>
  <conditionalFormatting sqref="J8:J9">
    <cfRule type="cellIs" dxfId="5" priority="1" stopIfTrue="1" operator="equal">
      <formula>"ALTO"</formula>
    </cfRule>
    <cfRule type="cellIs" dxfId="4" priority="2" stopIfTrue="1" operator="equal">
      <formula>"MEDIO"</formula>
    </cfRule>
    <cfRule type="cellIs" dxfId="3"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[2]Instructivo!#REF!</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9"/>
  <sheetViews>
    <sheetView topLeftCell="D1" zoomScale="66" zoomScaleNormal="66" workbookViewId="0">
      <selection activeCell="O5" sqref="O5"/>
    </sheetView>
  </sheetViews>
  <sheetFormatPr baseColWidth="10" defaultRowHeight="14.25" x14ac:dyDescent="0.2"/>
  <cols>
    <col min="1" max="1" width="7.28515625" style="30" customWidth="1"/>
    <col min="2" max="2" width="31.5703125" style="30" customWidth="1"/>
    <col min="3" max="3" width="66.28515625" style="30" customWidth="1"/>
    <col min="4" max="4" width="33.7109375" style="30" customWidth="1"/>
    <col min="5" max="5" width="50.140625" style="30" customWidth="1"/>
    <col min="6" max="6" width="25.85546875" style="30" customWidth="1"/>
    <col min="7" max="7" width="42.85546875" style="30" hidden="1" customWidth="1"/>
    <col min="8" max="8" width="25.140625" style="30" customWidth="1"/>
    <col min="9" max="11" width="18.85546875" style="30" customWidth="1"/>
    <col min="12" max="12" width="15" style="30" customWidth="1"/>
    <col min="13" max="13" width="2.42578125" style="30" customWidth="1"/>
    <col min="14" max="14" width="38.42578125" style="30" customWidth="1"/>
    <col min="15" max="15" width="41.85546875" style="30" customWidth="1"/>
    <col min="16" max="16384" width="11.42578125" style="30"/>
  </cols>
  <sheetData>
    <row r="1" spans="1:1000" s="154" customFormat="1" ht="31.5" customHeight="1" thickBot="1" x14ac:dyDescent="0.25">
      <c r="B1" s="183" t="s">
        <v>10</v>
      </c>
      <c r="C1" s="184"/>
      <c r="D1" s="184"/>
      <c r="E1" s="184"/>
      <c r="F1" s="184"/>
      <c r="G1" s="184"/>
      <c r="H1" s="184"/>
      <c r="I1" s="184"/>
      <c r="J1" s="184"/>
      <c r="K1" s="212"/>
      <c r="L1" s="212"/>
    </row>
    <row r="2" spans="1:1000" s="154" customFormat="1" ht="30" customHeight="1" thickTop="1" x14ac:dyDescent="0.2">
      <c r="B2" s="213" t="s">
        <v>220</v>
      </c>
      <c r="C2" s="214"/>
      <c r="D2" s="214"/>
      <c r="E2" s="214"/>
      <c r="F2" s="214"/>
      <c r="G2" s="214"/>
      <c r="H2" s="214"/>
      <c r="I2" s="214"/>
      <c r="J2" s="214"/>
      <c r="K2" s="212"/>
      <c r="L2" s="21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85"/>
      <c r="VB2" s="85"/>
      <c r="VC2" s="85"/>
      <c r="VD2" s="85"/>
      <c r="VE2" s="85"/>
      <c r="VF2" s="85"/>
      <c r="VG2" s="85"/>
      <c r="VH2" s="85"/>
      <c r="VI2" s="85"/>
      <c r="VJ2" s="85"/>
      <c r="VK2" s="85"/>
      <c r="VL2" s="85"/>
      <c r="VM2" s="85"/>
      <c r="VN2" s="85"/>
      <c r="VO2" s="85"/>
      <c r="VP2" s="85"/>
      <c r="VQ2" s="85"/>
      <c r="VR2" s="85"/>
      <c r="VS2" s="85"/>
      <c r="VT2" s="85"/>
      <c r="VU2" s="85"/>
      <c r="VV2" s="85"/>
      <c r="VW2" s="85"/>
      <c r="VX2" s="85"/>
      <c r="VY2" s="85"/>
      <c r="VZ2" s="85"/>
      <c r="WA2" s="85"/>
      <c r="WB2" s="85"/>
      <c r="WC2" s="85"/>
      <c r="WD2" s="85"/>
      <c r="WE2" s="85"/>
      <c r="WF2" s="85"/>
      <c r="WG2" s="85"/>
      <c r="WH2" s="85"/>
      <c r="WI2" s="85"/>
      <c r="WJ2" s="85"/>
      <c r="WK2" s="85"/>
      <c r="WL2" s="85"/>
      <c r="WM2" s="85"/>
      <c r="WN2" s="85"/>
      <c r="WO2" s="85"/>
      <c r="WP2" s="85"/>
      <c r="WQ2" s="85"/>
      <c r="WR2" s="85"/>
      <c r="WS2" s="85"/>
      <c r="WT2" s="85"/>
      <c r="WU2" s="85"/>
      <c r="WV2" s="85"/>
      <c r="WW2" s="85"/>
      <c r="WX2" s="85"/>
      <c r="WY2" s="85"/>
      <c r="WZ2" s="85"/>
      <c r="XA2" s="85"/>
      <c r="XB2" s="85"/>
      <c r="XC2" s="85"/>
      <c r="XD2" s="85"/>
      <c r="XE2" s="85"/>
      <c r="XF2" s="85"/>
      <c r="XG2" s="85"/>
      <c r="XH2" s="85"/>
      <c r="XI2" s="85"/>
      <c r="XJ2" s="85"/>
      <c r="XK2" s="85"/>
      <c r="XL2" s="85"/>
      <c r="XM2" s="85"/>
      <c r="XN2" s="85"/>
      <c r="XO2" s="85"/>
      <c r="XP2" s="85"/>
      <c r="XQ2" s="85"/>
      <c r="XR2" s="85"/>
      <c r="XS2" s="85"/>
      <c r="XT2" s="85"/>
      <c r="XU2" s="85"/>
      <c r="XV2" s="85"/>
      <c r="XW2" s="85"/>
      <c r="XX2" s="85"/>
      <c r="XY2" s="85"/>
      <c r="XZ2" s="85"/>
      <c r="YA2" s="85"/>
      <c r="YB2" s="85"/>
      <c r="YC2" s="85"/>
      <c r="YD2" s="85"/>
      <c r="YE2" s="85"/>
      <c r="YF2" s="85"/>
      <c r="YG2" s="85"/>
      <c r="YH2" s="85"/>
      <c r="YI2" s="85"/>
      <c r="YJ2" s="85"/>
      <c r="YK2" s="85"/>
      <c r="YL2" s="85"/>
      <c r="YM2" s="85"/>
      <c r="YN2" s="85"/>
      <c r="YO2" s="85"/>
      <c r="YP2" s="85"/>
      <c r="YQ2" s="85"/>
      <c r="YR2" s="85"/>
      <c r="YS2" s="85"/>
      <c r="YT2" s="85"/>
      <c r="YU2" s="85"/>
      <c r="YV2" s="85"/>
      <c r="YW2" s="85"/>
      <c r="YX2" s="85"/>
      <c r="YY2" s="85"/>
      <c r="YZ2" s="85"/>
      <c r="ZA2" s="85"/>
      <c r="ZB2" s="85"/>
      <c r="ZC2" s="85"/>
      <c r="ZD2" s="85"/>
      <c r="ZE2" s="85"/>
      <c r="ZF2" s="85"/>
      <c r="ZG2" s="85"/>
      <c r="ZH2" s="85"/>
      <c r="ZI2" s="85"/>
      <c r="ZJ2" s="85"/>
      <c r="ZK2" s="85"/>
      <c r="ZL2" s="85"/>
      <c r="ZM2" s="85"/>
      <c r="ZN2" s="85"/>
      <c r="ZO2" s="85"/>
      <c r="ZP2" s="85"/>
      <c r="ZQ2" s="85"/>
      <c r="ZR2" s="85"/>
      <c r="ZS2" s="85"/>
      <c r="ZT2" s="85"/>
      <c r="ZU2" s="85"/>
      <c r="ZV2" s="85"/>
      <c r="ZW2" s="85"/>
      <c r="ZX2" s="85"/>
      <c r="ZY2" s="85"/>
      <c r="ZZ2" s="85"/>
      <c r="AAA2" s="85"/>
      <c r="AAB2" s="85"/>
      <c r="AAC2" s="85"/>
      <c r="AAD2" s="85"/>
      <c r="AAE2" s="85"/>
      <c r="AAF2" s="85"/>
      <c r="AAG2" s="85"/>
      <c r="AAH2" s="85"/>
      <c r="AAI2" s="85"/>
      <c r="AAJ2" s="85"/>
      <c r="AAK2" s="85"/>
      <c r="AAL2" s="85"/>
      <c r="AAM2" s="85"/>
      <c r="AAN2" s="85"/>
      <c r="AAO2" s="85"/>
      <c r="AAP2" s="85"/>
      <c r="AAQ2" s="85"/>
      <c r="AAR2" s="85"/>
      <c r="AAS2" s="85"/>
      <c r="AAT2" s="85"/>
      <c r="AAU2" s="85"/>
      <c r="AAV2" s="85"/>
      <c r="AAW2" s="85"/>
      <c r="AAX2" s="85"/>
      <c r="AAY2" s="85"/>
      <c r="AAZ2" s="85"/>
      <c r="ABA2" s="85"/>
      <c r="ABB2" s="85"/>
      <c r="ABC2" s="85"/>
      <c r="ABD2" s="85"/>
      <c r="ABE2" s="85"/>
      <c r="ABF2" s="85"/>
      <c r="ABG2" s="85"/>
      <c r="ABH2" s="85"/>
      <c r="ABI2" s="85"/>
      <c r="ABJ2" s="85"/>
      <c r="ABK2" s="85"/>
      <c r="ABL2" s="85"/>
      <c r="ABM2" s="85"/>
      <c r="ABN2" s="85"/>
      <c r="ABO2" s="85"/>
      <c r="ABP2" s="85"/>
      <c r="ABQ2" s="85"/>
      <c r="ABR2" s="85"/>
      <c r="ABS2" s="85"/>
      <c r="ABT2" s="85"/>
      <c r="ABU2" s="85"/>
      <c r="ABV2" s="85"/>
      <c r="ABW2" s="85"/>
      <c r="ABX2" s="85"/>
      <c r="ABY2" s="85"/>
      <c r="ABZ2" s="85"/>
      <c r="ACA2" s="85"/>
      <c r="ACB2" s="85"/>
      <c r="ACC2" s="85"/>
      <c r="ACD2" s="85"/>
      <c r="ACE2" s="85"/>
      <c r="ACF2" s="85"/>
      <c r="ACG2" s="85"/>
      <c r="ACH2" s="85"/>
      <c r="ACI2" s="85"/>
      <c r="ACJ2" s="85"/>
      <c r="ACK2" s="85"/>
      <c r="ACL2" s="85"/>
      <c r="ACM2" s="85"/>
      <c r="ACN2" s="85"/>
      <c r="ACO2" s="85"/>
      <c r="ACP2" s="85"/>
      <c r="ACQ2" s="85"/>
      <c r="ACR2" s="85"/>
      <c r="ACS2" s="85"/>
      <c r="ACT2" s="85"/>
      <c r="ACU2" s="85"/>
      <c r="ACV2" s="85"/>
      <c r="ACW2" s="85"/>
      <c r="ACX2" s="85"/>
      <c r="ACY2" s="85"/>
      <c r="ACZ2" s="85"/>
      <c r="ADA2" s="85"/>
      <c r="ADB2" s="85"/>
      <c r="ADC2" s="85"/>
      <c r="ADD2" s="85"/>
      <c r="ADE2" s="85"/>
      <c r="ADF2" s="85"/>
      <c r="ADG2" s="85"/>
      <c r="ADH2" s="85"/>
      <c r="ADI2" s="85"/>
      <c r="ADJ2" s="85"/>
      <c r="ADK2" s="85"/>
      <c r="ADL2" s="85"/>
      <c r="ADM2" s="85"/>
      <c r="ADN2" s="85"/>
      <c r="ADO2" s="85"/>
      <c r="ADP2" s="85"/>
      <c r="ADQ2" s="85"/>
      <c r="ADR2" s="85"/>
      <c r="ADS2" s="85"/>
      <c r="ADT2" s="85"/>
      <c r="ADU2" s="85"/>
      <c r="ADV2" s="85"/>
      <c r="ADW2" s="85"/>
      <c r="ADX2" s="85"/>
      <c r="ADY2" s="85"/>
      <c r="ADZ2" s="85"/>
      <c r="AEA2" s="85"/>
      <c r="AEB2" s="85"/>
      <c r="AEC2" s="85"/>
      <c r="AED2" s="85"/>
      <c r="AEE2" s="85"/>
      <c r="AEF2" s="85"/>
      <c r="AEG2" s="85"/>
      <c r="AEH2" s="85"/>
      <c r="AEI2" s="85"/>
      <c r="AEJ2" s="85"/>
      <c r="AEK2" s="85"/>
      <c r="AEL2" s="85"/>
      <c r="AEM2" s="85"/>
      <c r="AEN2" s="85"/>
      <c r="AEO2" s="85"/>
      <c r="AEP2" s="85"/>
      <c r="AEQ2" s="85"/>
      <c r="AER2" s="85"/>
      <c r="AES2" s="85"/>
      <c r="AET2" s="85"/>
      <c r="AEU2" s="85"/>
      <c r="AEV2" s="85"/>
      <c r="AEW2" s="85"/>
      <c r="AEX2" s="85"/>
      <c r="AEY2" s="85"/>
      <c r="AEZ2" s="85"/>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85"/>
      <c r="AFY2" s="85"/>
      <c r="AFZ2" s="85"/>
      <c r="AGA2" s="85"/>
      <c r="AGB2" s="85"/>
      <c r="AGC2" s="85"/>
      <c r="AGD2" s="85"/>
      <c r="AGE2" s="85"/>
      <c r="AGF2" s="85"/>
      <c r="AGG2" s="85"/>
      <c r="AGH2" s="85"/>
      <c r="AGI2" s="85"/>
      <c r="AGJ2" s="85"/>
      <c r="AGK2" s="85"/>
      <c r="AGL2" s="85"/>
      <c r="AGM2" s="85"/>
      <c r="AGN2" s="85"/>
      <c r="AGO2" s="85"/>
      <c r="AGP2" s="85"/>
      <c r="AGQ2" s="85"/>
      <c r="AGR2" s="85"/>
      <c r="AGS2" s="85"/>
      <c r="AGT2" s="85"/>
      <c r="AGU2" s="85"/>
      <c r="AGV2" s="85"/>
      <c r="AGW2" s="85"/>
      <c r="AGX2" s="85"/>
      <c r="AGY2" s="85"/>
      <c r="AGZ2" s="85"/>
      <c r="AHA2" s="85"/>
      <c r="AHB2" s="85"/>
      <c r="AHC2" s="85"/>
      <c r="AHD2" s="85"/>
      <c r="AHE2" s="85"/>
      <c r="AHF2" s="85"/>
      <c r="AHG2" s="85"/>
      <c r="AHH2" s="85"/>
      <c r="AHI2" s="85"/>
      <c r="AHJ2" s="85"/>
      <c r="AHK2" s="85"/>
      <c r="AHL2" s="85"/>
      <c r="AHM2" s="85"/>
      <c r="AHN2" s="85"/>
      <c r="AHO2" s="85"/>
      <c r="AHP2" s="85"/>
      <c r="AHQ2" s="85"/>
      <c r="AHR2" s="85"/>
      <c r="AHS2" s="85"/>
      <c r="AHT2" s="85"/>
      <c r="AHU2" s="85"/>
      <c r="AHV2" s="85"/>
      <c r="AHW2" s="85"/>
      <c r="AHX2" s="85"/>
      <c r="AHY2" s="85"/>
      <c r="AHZ2" s="85"/>
      <c r="AIA2" s="85"/>
      <c r="AIB2" s="85"/>
      <c r="AIC2" s="85"/>
      <c r="AID2" s="85"/>
      <c r="AIE2" s="85"/>
      <c r="AIF2" s="85"/>
      <c r="AIG2" s="85"/>
      <c r="AIH2" s="85"/>
      <c r="AII2" s="85"/>
      <c r="AIJ2" s="85"/>
      <c r="AIK2" s="85"/>
      <c r="AIL2" s="85"/>
      <c r="AIM2" s="85"/>
      <c r="AIN2" s="85"/>
      <c r="AIO2" s="85"/>
      <c r="AIP2" s="85"/>
      <c r="AIQ2" s="85"/>
      <c r="AIR2" s="85"/>
      <c r="AIS2" s="85"/>
      <c r="AIT2" s="85"/>
      <c r="AIU2" s="85"/>
      <c r="AIV2" s="85"/>
      <c r="AIW2" s="85"/>
      <c r="AIX2" s="85"/>
      <c r="AIY2" s="85"/>
      <c r="AIZ2" s="85"/>
      <c r="AJA2" s="85"/>
      <c r="AJB2" s="85"/>
      <c r="AJC2" s="85"/>
      <c r="AJD2" s="85"/>
      <c r="AJE2" s="85"/>
      <c r="AJF2" s="85"/>
      <c r="AJG2" s="85"/>
      <c r="AJH2" s="85"/>
      <c r="AJI2" s="85"/>
      <c r="AJJ2" s="85"/>
      <c r="AJK2" s="85"/>
      <c r="AJL2" s="85"/>
      <c r="AJM2" s="85"/>
      <c r="AJN2" s="85"/>
      <c r="AJO2" s="85"/>
      <c r="AJP2" s="85"/>
      <c r="AJQ2" s="85"/>
      <c r="AJR2" s="85"/>
      <c r="AJS2" s="85"/>
      <c r="AJT2" s="85"/>
      <c r="AJU2" s="85"/>
      <c r="AJV2" s="85"/>
      <c r="AJW2" s="85"/>
      <c r="AJX2" s="85"/>
      <c r="AJY2" s="85"/>
      <c r="AJZ2" s="85"/>
      <c r="AKA2" s="85"/>
      <c r="AKB2" s="85"/>
      <c r="AKC2" s="85"/>
      <c r="AKD2" s="85"/>
      <c r="AKE2" s="85"/>
      <c r="AKF2" s="85"/>
      <c r="AKG2" s="85"/>
      <c r="AKH2" s="85"/>
      <c r="AKI2" s="85"/>
      <c r="AKJ2" s="85"/>
      <c r="AKK2" s="85"/>
      <c r="AKL2" s="85"/>
      <c r="AKM2" s="85"/>
      <c r="AKN2" s="85"/>
      <c r="AKO2" s="85"/>
      <c r="AKP2" s="85"/>
      <c r="AKQ2" s="85"/>
      <c r="AKR2" s="85"/>
      <c r="AKS2" s="85"/>
      <c r="AKT2" s="85"/>
      <c r="AKU2" s="85"/>
      <c r="AKV2" s="85"/>
      <c r="AKW2" s="85"/>
      <c r="AKX2" s="85"/>
      <c r="AKY2" s="85"/>
      <c r="AKZ2" s="85"/>
      <c r="ALA2" s="85"/>
      <c r="ALB2" s="85"/>
      <c r="ALC2" s="85"/>
      <c r="ALD2" s="85"/>
      <c r="ALE2" s="85"/>
      <c r="ALF2" s="85"/>
      <c r="ALG2" s="85"/>
      <c r="ALH2" s="85"/>
      <c r="ALI2" s="85"/>
      <c r="ALJ2" s="85"/>
      <c r="ALK2" s="85"/>
      <c r="ALL2" s="85"/>
    </row>
    <row r="3" spans="1:1000" s="154" customFormat="1" ht="17.25" customHeight="1" x14ac:dyDescent="0.2">
      <c r="B3" s="215" t="s">
        <v>11</v>
      </c>
      <c r="C3" s="216"/>
      <c r="D3" s="197" t="s">
        <v>12</v>
      </c>
      <c r="E3" s="198"/>
      <c r="F3" s="198"/>
      <c r="G3" s="198"/>
      <c r="H3" s="198"/>
      <c r="I3" s="196"/>
      <c r="J3" s="41" t="s">
        <v>208</v>
      </c>
      <c r="K3" s="212"/>
      <c r="L3" s="21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row>
    <row r="4" spans="1:1000" s="85" customFormat="1" ht="21.75" customHeight="1" thickBot="1" x14ac:dyDescent="0.25">
      <c r="B4" s="217" t="s">
        <v>209</v>
      </c>
      <c r="C4" s="218"/>
      <c r="D4" s="201" t="s">
        <v>221</v>
      </c>
      <c r="E4" s="202"/>
      <c r="F4" s="245"/>
      <c r="G4" s="245"/>
      <c r="H4" s="245"/>
      <c r="I4" s="200"/>
      <c r="J4" s="42" t="s">
        <v>959</v>
      </c>
      <c r="K4" s="212"/>
      <c r="L4" s="212"/>
    </row>
    <row r="5" spans="1:1000" s="154" customFormat="1" ht="109.5" customHeight="1" thickTop="1" x14ac:dyDescent="0.2">
      <c r="B5" s="240" t="s">
        <v>13</v>
      </c>
      <c r="C5" s="241"/>
      <c r="D5" s="242" t="s">
        <v>14</v>
      </c>
      <c r="E5" s="243"/>
      <c r="F5" s="143" t="s">
        <v>15</v>
      </c>
      <c r="G5" s="210" t="s">
        <v>261</v>
      </c>
      <c r="H5" s="210"/>
      <c r="I5" s="143" t="s">
        <v>16</v>
      </c>
      <c r="J5" s="244" t="s">
        <v>318</v>
      </c>
      <c r="K5" s="244"/>
      <c r="L5" s="244"/>
      <c r="N5" s="50" t="s">
        <v>958</v>
      </c>
      <c r="O5" s="51">
        <v>44439</v>
      </c>
    </row>
    <row r="6" spans="1:1000" s="154" customFormat="1" ht="5.25" customHeight="1" x14ac:dyDescent="0.2">
      <c r="B6" s="246"/>
      <c r="C6" s="246"/>
      <c r="D6" s="246"/>
      <c r="E6" s="246"/>
      <c r="F6" s="246"/>
      <c r="G6" s="246"/>
      <c r="H6" s="246"/>
      <c r="I6" s="246"/>
      <c r="J6" s="246"/>
      <c r="K6" s="246"/>
      <c r="L6" s="246"/>
      <c r="N6" s="23"/>
      <c r="O6" s="23"/>
    </row>
    <row r="7" spans="1:1000" ht="60" x14ac:dyDescent="0.2">
      <c r="B7" s="153" t="s">
        <v>6</v>
      </c>
      <c r="C7" s="153" t="s">
        <v>8</v>
      </c>
      <c r="D7" s="153" t="s">
        <v>9</v>
      </c>
      <c r="E7" s="153" t="s">
        <v>7</v>
      </c>
      <c r="F7" s="153" t="s">
        <v>5</v>
      </c>
      <c r="G7" s="153" t="s">
        <v>0</v>
      </c>
      <c r="H7" s="153" t="s">
        <v>1</v>
      </c>
      <c r="I7" s="153" t="s">
        <v>2</v>
      </c>
      <c r="J7" s="153" t="s">
        <v>3</v>
      </c>
      <c r="K7" s="153" t="s">
        <v>4</v>
      </c>
      <c r="L7" s="153" t="s">
        <v>222</v>
      </c>
      <c r="N7" s="52" t="s">
        <v>466</v>
      </c>
      <c r="O7" s="53" t="s">
        <v>467</v>
      </c>
    </row>
    <row r="8" spans="1:1000" ht="144.75" customHeight="1" x14ac:dyDescent="0.2">
      <c r="A8" s="29">
        <v>1</v>
      </c>
      <c r="B8" s="29" t="s">
        <v>59</v>
      </c>
      <c r="C8" s="155" t="s">
        <v>60</v>
      </c>
      <c r="D8" s="29"/>
      <c r="E8" s="29"/>
      <c r="F8" s="29"/>
      <c r="G8" s="29"/>
      <c r="H8" s="29"/>
      <c r="I8" s="29"/>
      <c r="J8" s="29">
        <f>+H8*I8</f>
        <v>0</v>
      </c>
      <c r="K8" s="29" t="str">
        <f>IF(J8&lt;12,"BAJO",IF(J8&gt;19,"ALTO","MEDIO"))</f>
        <v>BAJO</v>
      </c>
      <c r="L8" s="29">
        <f>IF(K8="BAJO",0.1,IF(J8="MEDIO",3,5))</f>
        <v>0.1</v>
      </c>
      <c r="N8" s="29" t="s">
        <v>1779</v>
      </c>
      <c r="O8" s="29" t="s">
        <v>1779</v>
      </c>
      <c r="BV8" s="30">
        <v>1</v>
      </c>
      <c r="BW8" s="30">
        <v>1</v>
      </c>
    </row>
    <row r="9" spans="1:1000" x14ac:dyDescent="0.2">
      <c r="L9" s="30">
        <f>SUM(L8)</f>
        <v>0.1</v>
      </c>
      <c r="N9" s="30">
        <f>+COUNT(L8)</f>
        <v>1</v>
      </c>
    </row>
  </sheetData>
  <dataConsolidate/>
  <mergeCells count="12">
    <mergeCell ref="B6:L6"/>
    <mergeCell ref="B5:C5"/>
    <mergeCell ref="D5:E5"/>
    <mergeCell ref="G5:H5"/>
    <mergeCell ref="J5:L5"/>
    <mergeCell ref="B1:J1"/>
    <mergeCell ref="K1:L4"/>
    <mergeCell ref="B2:J2"/>
    <mergeCell ref="B3:C3"/>
    <mergeCell ref="D3:I3"/>
    <mergeCell ref="B4:C4"/>
    <mergeCell ref="D4:I4"/>
  </mergeCells>
  <conditionalFormatting sqref="K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Calor Procesos</vt:lpstr>
      <vt:lpstr>Calor Cargos</vt:lpstr>
      <vt:lpstr>GES CONTRACT</vt:lpstr>
      <vt:lpstr>GES PREDIAL</vt:lpstr>
      <vt:lpstr>CONSTRUCCIÓN PROY</vt:lpstr>
      <vt:lpstr>CONSERVACIÓN INFRAEST</vt:lpstr>
      <vt:lpstr>DISEÑO PROY</vt:lpstr>
      <vt:lpstr>TICs</vt:lpstr>
      <vt:lpstr>GES FIN</vt:lpstr>
      <vt:lpstr>FACT PROYECT</vt:lpstr>
      <vt:lpstr>GES REC FIS</vt:lpstr>
      <vt:lpstr>VALORIZA</vt:lpstr>
      <vt:lpstr>GES DOCUMENT</vt:lpstr>
      <vt:lpstr>GESTIÓN DE TALENTO HUMANO</vt:lpstr>
      <vt:lpstr>PARTICIPACIÓN CIUDADANA</vt:lpstr>
      <vt:lpstr>GESTIÓN INTEGRAL DE PROYECTOS</vt:lpstr>
      <vt:lpstr>EVAL Y CONTROL</vt:lpstr>
      <vt:lpstr>INNOVACIÓN</vt:lpstr>
      <vt:lpstr>GES INTERINSTI</vt:lpstr>
      <vt:lpstr>GEST LEGAL</vt:lpstr>
      <vt:lpstr>PRACTICAS INTEGRALES DE GEST</vt:lpstr>
      <vt:lpstr>MEJORA CONTINUA</vt:lpstr>
      <vt:lpstr>PLAN ESTRAT</vt:lpstr>
      <vt:lpstr>COMUNICAC</vt:lpstr>
      <vt:lpstr>'CONSTRUCCIÓN PROY'!Área_de_impresión</vt:lpstr>
      <vt:lpstr>'PARTICIPACIÓN CIUDADANA'!Área_de_impresión</vt:lpstr>
      <vt:lpstr>'PLAN ESTRAT'!Área_de_impresión</vt:lpstr>
      <vt:lpstr>'CONSTRUCCIÓN PROY'!Títulos_a_imprimir</vt:lpstr>
      <vt:lpstr>'GES CONTRACT'!Títulos_a_imprimir</vt:lpstr>
      <vt:lpstr>'GESTIÓN DE TALENTO HUMANO'!Títulos_a_imprimir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Eduardo Quiroga Barriga</cp:lastModifiedBy>
  <cp:lastPrinted>2019-11-05T13:30:51Z</cp:lastPrinted>
  <dcterms:created xsi:type="dcterms:W3CDTF">2019-05-22T13:10:37Z</dcterms:created>
  <dcterms:modified xsi:type="dcterms:W3CDTF">2021-11-08T23:31:38Z</dcterms:modified>
</cp:coreProperties>
</file>