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ad\Desktop\OneDrive\IDU\MIPG\"/>
    </mc:Choice>
  </mc:AlternateContent>
  <bookViews>
    <workbookView xWindow="-120" yWindow="-120" windowWidth="20730" windowHeight="11160" firstSheet="1" activeTab="1"/>
  </bookViews>
  <sheets>
    <sheet name="Hoja1" sheetId="6" state="hidden" r:id="rId1"/>
    <sheet name="ACCION POLITICAS" sheetId="2" r:id="rId2"/>
    <sheet name="ANALISIS" sheetId="4" r:id="rId3"/>
    <sheet name="RESUMEN" sheetId="5" r:id="rId4"/>
    <sheet name="Control " sheetId="3" r:id="rId5"/>
  </sheets>
  <externalReferences>
    <externalReference r:id="rId6"/>
    <externalReference r:id="rId7"/>
  </externalReferences>
  <definedNames>
    <definedName name="_xlnm._FilterDatabase" localSheetId="1" hidden="1">'ACCION POLITICAS'!$A$14:$XES$111</definedName>
    <definedName name="_xlnm.Print_Area" localSheetId="1">'ACCION POLITICAS'!$B$11:$U$111</definedName>
    <definedName name="consol" localSheetId="1">#REF!</definedName>
    <definedName name="consol">#REF!</definedName>
    <definedName name="dato" localSheetId="1">'ACCION POLITICAS'!#REF!</definedName>
    <definedName name="fecha">[1]parametros!$B$6:$B$17</definedName>
    <definedName name="fecha1">[1]parametros!$B$6:$C$17</definedName>
  </definedNames>
  <calcPr calcId="162913"/>
  <pivotCaches>
    <pivotCache cacheId="0" r:id="rId8"/>
    <pivotCache cacheId="1" r:id="rId9"/>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4" i="3" l="1"/>
  <c r="Q13" i="3"/>
  <c r="Q19" i="2" l="1"/>
  <c r="Q20" i="2"/>
  <c r="Q22" i="2"/>
  <c r="Q24" i="2"/>
  <c r="F23" i="4" s="1"/>
  <c r="Q25" i="2"/>
  <c r="Q26" i="2"/>
  <c r="Q27" i="2"/>
  <c r="Q30" i="2"/>
  <c r="Q32" i="2"/>
  <c r="Q33" i="2"/>
  <c r="Q34" i="2"/>
  <c r="Q35" i="2"/>
  <c r="Q36" i="2"/>
  <c r="Q37" i="2"/>
  <c r="Q38" i="2"/>
  <c r="Q39" i="2"/>
  <c r="Q40" i="2"/>
  <c r="Q41" i="2"/>
  <c r="Q42" i="2"/>
  <c r="Q45" i="2"/>
  <c r="Q46" i="2"/>
  <c r="Q48" i="2"/>
  <c r="Q49" i="2"/>
  <c r="Q50" i="2"/>
  <c r="Q52" i="2"/>
  <c r="Q53" i="2"/>
  <c r="Q54" i="2"/>
  <c r="Q55" i="2"/>
  <c r="Q56" i="2"/>
  <c r="Q57" i="2"/>
  <c r="F32" i="4" s="1"/>
  <c r="Q59" i="2"/>
  <c r="Q60" i="2"/>
  <c r="Q61" i="2"/>
  <c r="Q62" i="2"/>
  <c r="Q63" i="2"/>
  <c r="F33" i="4" s="1"/>
  <c r="Q64" i="2"/>
  <c r="Q67" i="2"/>
  <c r="Q72" i="2"/>
  <c r="Q74" i="2"/>
  <c r="Q75" i="2"/>
  <c r="Q76" i="2"/>
  <c r="Q77" i="2"/>
  <c r="Q78" i="2"/>
  <c r="Q79" i="2"/>
  <c r="Q80" i="2"/>
  <c r="Q81" i="2"/>
  <c r="Q82" i="2"/>
  <c r="Q83" i="2"/>
  <c r="Q85" i="2"/>
  <c r="Q86" i="2"/>
  <c r="Q87" i="2"/>
  <c r="Q88" i="2"/>
  <c r="Q91" i="2"/>
  <c r="Q99" i="2"/>
  <c r="Q100" i="2"/>
  <c r="Q103" i="2"/>
  <c r="Q104" i="2"/>
  <c r="Q105" i="2"/>
  <c r="Q106" i="2"/>
  <c r="Q107" i="2"/>
  <c r="Q108" i="2"/>
  <c r="Q109" i="2"/>
  <c r="Q110" i="2"/>
  <c r="Q16" i="2"/>
  <c r="Q17" i="2"/>
  <c r="F35" i="4" l="1"/>
  <c r="F29" i="4"/>
  <c r="F26" i="4"/>
  <c r="F27" i="4"/>
  <c r="F30" i="4"/>
  <c r="F28" i="4"/>
  <c r="Q111" i="2"/>
  <c r="F42" i="4" s="1"/>
  <c r="F20" i="4"/>
  <c r="F41" i="4"/>
  <c r="F31" i="4"/>
  <c r="F21" i="4"/>
  <c r="F39" i="4"/>
  <c r="F37" i="4"/>
  <c r="F24" i="4"/>
  <c r="E21" i="5"/>
  <c r="F36" i="4"/>
  <c r="F52" i="4"/>
  <c r="F54" i="4"/>
  <c r="F57" i="4"/>
  <c r="F55" i="4"/>
  <c r="F47" i="4"/>
  <c r="F56" i="4"/>
  <c r="F48" i="4"/>
  <c r="F49" i="4"/>
  <c r="F58" i="4"/>
  <c r="F51" i="4"/>
  <c r="O111" i="2" l="1"/>
  <c r="M9" i="2"/>
  <c r="J9" i="2"/>
  <c r="M7" i="2"/>
</calcChain>
</file>

<file path=xl/sharedStrings.xml><?xml version="1.0" encoding="utf-8"?>
<sst xmlns="http://schemas.openxmlformats.org/spreadsheetml/2006/main" count="1036" uniqueCount="544">
  <si>
    <t>PROCESO</t>
  </si>
  <si>
    <t>VERSIÓN</t>
  </si>
  <si>
    <t>GESTIÓN AMBIENTAL, CALIDAD Y SST</t>
  </si>
  <si>
    <t>FECHA DE Elaboración</t>
  </si>
  <si>
    <t>FECHA SEGUIMIENTO:</t>
  </si>
  <si>
    <t>Nivel de cumplimiento</t>
  </si>
  <si>
    <t>PLAN DE ADECUACIÓN Y SOSTENIBILIDAD
DEL MODELO INTEGRADO DE PLANEACIÓN Y GESTIÓN -
 MIPG-SIG 2021</t>
  </si>
  <si>
    <t xml:space="preserve"> POLÍTICA / COMPONENTE</t>
  </si>
  <si>
    <t>No.</t>
  </si>
  <si>
    <t>ACTIVIDAD</t>
  </si>
  <si>
    <t>FECHA DE INICIO</t>
  </si>
  <si>
    <t>FECHA DE 
FIN</t>
  </si>
  <si>
    <t>ÁREA</t>
  </si>
  <si>
    <t>PRODUCTO</t>
  </si>
  <si>
    <t>RECURSOS</t>
  </si>
  <si>
    <t>FACILITADOR
OAP</t>
  </si>
  <si>
    <t>%
AVANCE
MARZO</t>
  </si>
  <si>
    <t>OBSERVACIONES / EVIDENCIAS</t>
  </si>
  <si>
    <t>SOLICITUD</t>
  </si>
  <si>
    <t>%
AVANCE
JUNIO</t>
  </si>
  <si>
    <t>%
AVANCE
SEPTIEMBRE</t>
  </si>
  <si>
    <t>%
AVANCE
DICIEMBRE</t>
  </si>
  <si>
    <t>1.1. TALENTO HUMANO</t>
  </si>
  <si>
    <t>Desarrollar una herramienta que permita identificar los servidores pertenecientes a grupos étnicos o en condición de discapacidad.</t>
  </si>
  <si>
    <t>STRH</t>
  </si>
  <si>
    <t>Herramienta que permita identificar los servidores pertenecientes a grupos étnicos o en condición de discapacidad.</t>
  </si>
  <si>
    <t>STRH 
Humanos / Tecnológicos</t>
  </si>
  <si>
    <t>Se definió que la herramienta a diseñar e implementar será una encuesta - se programó reunión para el mes de abril con las profesionales del equipo SST, con el fin de definir lo relacionado con la población en situación de discapacidad.</t>
  </si>
  <si>
    <t>No fue necesario aplicar encuesta, sino que se solicitó al DASCD un reporte de l@s servidor@s registrad@s como pertenecientes a una etnia o con discapacidad, dado que esta información hace parte de la hv del SIDEAP .El 13 de mayo el IDU recibió el reporte</t>
  </si>
  <si>
    <t>Realizar un reconocimiento a los servidores que se desvinculan de la Entidad.</t>
  </si>
  <si>
    <t>Reconocimiento a los servidores que se desvinculan de la Entidad implementado.</t>
  </si>
  <si>
    <t>STRH 
Humanos / Financieros</t>
  </si>
  <si>
    <t>Se definió que el reconocimiento a realizarse será simbólico y se surtirá a través de la cuenta de correo electrónico del Subsistema efr: vivemejor@idu.gov.co - En marzo se definió la inclusión del tema en la agenda de la reunión de abril del equipo efr.</t>
  </si>
  <si>
    <t>El equipo efr definió realizar el reconocimiento a través de una carta, y en el caso de l@s pensionad@s una reunión con la participación de directiv@s. Entre abril y junio se realizó reconocimiento a Martha Corredor y Luis Cárdenas, quienes se pensionaron</t>
  </si>
  <si>
    <t>Complementar el protocolo antiacoso laboral con un componente específico de prevención de acoso sexual laboral.</t>
  </si>
  <si>
    <t>Documento del proceso de Gestión del Talento Humano adoptado en el SIG-MIPG que incorpore la temática de protocolo de "prevención del acoso sexual laboral" (término utilizado por la Secretaría Distrital de la Mujer en el documento/cartilla "Acoso Laboral y Sexual Laboral Protocolo de Prevención y Atención").</t>
  </si>
  <si>
    <t>STRH
Humanos</t>
  </si>
  <si>
    <t>Se remitió al Comité de Convivencia la cartilla de prevención de acoso laboral y acoso sexual laboral de la Sec. General y la Sec. de la Mujer y el Protocolo Antiacoso Laboral del IDU, señalando la necesidad de actualizarlo y complementarlo con la STRH.</t>
  </si>
  <si>
    <t>Durante el mes de junio se revisó el Protocolo Antiacoso Laboral adoptado por el IDU, de cara a su actualización y está previsto realizar la actualización entre el mes de julio y agosto de manera articulada con el Comité de Convivencia Laboral y la OTC</t>
  </si>
  <si>
    <t>Radicar ante el Departamento Administrativo del Servicio Civil Distrital - DASCD el estudio técnico, que soporte el fortalecimiento organizacional del Instituto,  consiste en la modificación de la estructura organizacional a través de la creación de 4 dependencias y la transformación de otras. Así como, la ampliación de la planta de personal en 104 cargos con ocasión de la modificación aludida.</t>
  </si>
  <si>
    <t>SGGC</t>
  </si>
  <si>
    <t>Estudio Técnico para el fortalecimiento organizacional de la Entidad radicado</t>
  </si>
  <si>
    <t>SGGC, DTAF, STRH
 Humanos</t>
  </si>
  <si>
    <t>N.A.</t>
  </si>
  <si>
    <t>El 19-04-21 se radicó el "Estudio técnico del Fortalecimiento Organizacional del IDU" ante el DASCD (Oficio 20215050589911 del 15-04-21). Se recibieron sugerencias y observaciones. Estas fueron respondidas con oficio 20215050889761 del 16-06-21.</t>
  </si>
  <si>
    <t>Complementar el formato de entrevista de retiro, con el fin de que se incluyan aspectos relacionados con los temas y pautas más importantes a tener en cuenta en el marco de las labores desarrolladas por el servidor que se retira del Instituto, de tal forma que resguarde la memoria institucional.</t>
  </si>
  <si>
    <t>Formato de entrevista de retiro actualizado</t>
  </si>
  <si>
    <t>STRH
Humanos, tecnológicos</t>
  </si>
  <si>
    <t>1.2. INTEGRIDAD</t>
  </si>
  <si>
    <t>Divulgar los valores de integridad a través de Podcast.</t>
  </si>
  <si>
    <t>Divulgación de los valores de integridad realizada a través de podcast.</t>
  </si>
  <si>
    <t>STRH
Humanos / Tecnológicos</t>
  </si>
  <si>
    <t>Entre el mes de febrero y marzo se han remitido a través Comunicaciones IDU cinco (5) Podcast a través de los cuales se divulgan y evidencia la vivencia de los Valores de Integridad de la Gente IDU.</t>
  </si>
  <si>
    <t>Entre el mes de abril y junio se han remitido a través Comunicaciones IDU ocho (8) Podcast a través de los cuales se divulgan y evidencia la vivencia de los Valores de Integridad de la Gente IDU.</t>
  </si>
  <si>
    <t>Analizar los resultados de la encuesta de percepción de integridad.</t>
  </si>
  <si>
    <t>Análisis de los resultados de la encuesta de percepción de integridad realizado.</t>
  </si>
  <si>
    <t xml:space="preserve">La Encuesta se aplicó entre el abril y mayo. Entre mayo y junio se realizó el análisis de los resultados y se construyó una presentación así: Objetivo-Participación y Cobertura-Resultados Generales-Conclusiones y Recomendaciones-Plan Gestión Integridad   </t>
  </si>
  <si>
    <t>En los casos de nombramiento ordinario y en provisionalidad, revisar durante el trámite de vinculación, si dentro de las personas registradas como parientes en el "formato de publicación proactiva de Bienes y Rentas y registro de conflicto de intereses", a través del aplicativo del SIGEP (DAFP), hay alguna coincidencia con los servidores de la planta de personal del Instituto.</t>
  </si>
  <si>
    <t>Revisión realizada (pantallazo de la parte del ítem alusivo a conflicto de intereses SIGEP)</t>
  </si>
  <si>
    <t>2.1. PLANEACIÓN INSTITUCIONAL</t>
  </si>
  <si>
    <t>Ejecución del plan de acción para mejora de la política de Planeación Institucional en los componentes de: contexto estratégico, calidad de la planeación y liderazgo estratégico.</t>
  </si>
  <si>
    <t>OAP</t>
  </si>
  <si>
    <t>Plan de Acción Política Planeación Institucional ejecutada.</t>
  </si>
  <si>
    <t>OAP
Consultoría
Humanos - apoyo áreas IDU</t>
  </si>
  <si>
    <t>La planeación fue actualizada en 2021 cumpliendo la totalidad del plan definido.</t>
  </si>
  <si>
    <t>La planeación fue actualizada en 2021 cumpliendo la totalidad del plan definido</t>
  </si>
  <si>
    <t>2.3. PLAN ANTICORRUPCIÓN</t>
  </si>
  <si>
    <t>Definir e implementar el Plan Anticorrupción y Atención al Ciudadano de la vigencia.</t>
  </si>
  <si>
    <t>Plan Anticorrupción 2021.</t>
  </si>
  <si>
    <t>OTC, OAP áreas asociadas a PAAC
Humanos</t>
  </si>
  <si>
    <t>El Plan Anticorrupción y Atención al Ciudadano se definió y publico en la WEB IDU, el primer reporte de seguimiento por ley se realiza con corte a Abril, antes del 10 día hábil siguiente al cuatrimestre.</t>
  </si>
  <si>
    <t>El % de avance se realiza con corte a 30 de abril, ya que por norma cada 4 meses se realiza el seguimiento al PAAC, consolidado y validado por la OCI. La implementación del PAAC se desarrolla de manera general conforme a lo planificado</t>
  </si>
  <si>
    <t>2.2. GESTON PRESUPUESTAL Y EFICIENCIA DEL GASTO PÚBLICO</t>
  </si>
  <si>
    <t>Elaborar y presentar el anteproyecto de presupuesto IDU.</t>
  </si>
  <si>
    <t>Anteproyecto de presupuesto.</t>
  </si>
  <si>
    <t>STPC
OAP 
Humanos</t>
  </si>
  <si>
    <t>Actividades a ejecutar en el 2o semestre</t>
  </si>
  <si>
    <t>Gestionar y mantener actualizado el plan anual de adquisiciones.</t>
  </si>
  <si>
    <t>Plan Anual de adquisiciones actualizado y publicado.</t>
  </si>
  <si>
    <t>OAP 
Humanos</t>
  </si>
  <si>
    <t>Plan anual de adquisiciones publicado con fecha 19 de enero 2021, posteriormente se ha actualizado en 14 oportunidades con corte a 31 de marzo.</t>
  </si>
  <si>
    <t>Con corte a 30 de junio el plan anual de adquisiciones se ha actualizado en 33 oportunidades conforme a las necesidades.</t>
  </si>
  <si>
    <t>Elaborar y presentar los estados financieros en febrero, abril, julio y octubre de 2021.</t>
  </si>
  <si>
    <t>STPC</t>
  </si>
  <si>
    <t>Estados Financieros presentados.</t>
  </si>
  <si>
    <t>STPC
Humanos</t>
  </si>
  <si>
    <t>Se reportó a la Contaduría General de la Nación los Estados Financieros de la vigencia 2020.</t>
  </si>
  <si>
    <t>Se reportó a la Contaduría General de la Nación los Estados Financieros del primer trimestre de 2021</t>
  </si>
  <si>
    <t>3.2. GOBIERNO DIGITAL Y SEGURIDAD DIGITAL</t>
  </si>
  <si>
    <t>Desarrollar las Fase II – Implementación y Fase III - Pruebas de Funcionalidad de la transición del protocolo IPV4 a IPV6, en la infraestructura tecnológica del IDU.</t>
  </si>
  <si>
    <t>STRT</t>
  </si>
  <si>
    <t>Documentos de la Fase II y Fase III del modelo de Transición de IPv4 a IPv6 de acuerdo con la  Guía de Transición de IPv4 a
IPv6 para Colombia de MINTIC.</t>
  </si>
  <si>
    <t>STRT
Humanos</t>
  </si>
  <si>
    <t>A la fecha está en desarrollo la Fase 2 Implementación, se han configurado:  Equipos de seguridad perimetral, Servidores con SO Linux.</t>
  </si>
  <si>
    <t>El contrato finalizó el 29/05/2021, se cubrieron la fase I: Planeación, fase II: Implementación, la documentación se encuentra en una carpeta compartida</t>
  </si>
  <si>
    <t>Actualizar  el documento DU-TI-09 ESTRATEGIA DE PUBLICACION DE DATOS ABIERTOS, para la vigencia 2021.</t>
  </si>
  <si>
    <t>Estrategia de publicación de datos abiertos actualizada.</t>
  </si>
  <si>
    <t>Se revisó el documento DU-TI-09, se proyecto la actualización del Marco normativo, se está ajustando la estrategia de actualización con las áreas dueñas de los sets de datos abiertos.</t>
  </si>
  <si>
    <t>El documento DU-TI-09 ESTRATEGIA DE PUBLICACION DE DATOS ABIERTOS, con solicitud 1301 en el sistema se actualizó y adoptó</t>
  </si>
  <si>
    <t>Se realiza la Configuración del Gestor y de la Base de datos de la Intranet en los servidores solicitados, mientras la Oficina Asesora de Comunicaciones realiza un mapeo de la Información. 
Se solicita a Infraestructura Servidor sw04cc01 y Base de datos en un servidor dedicada para la Intranet.
Se realizan mesa de trabajo con la Oficina Asesora de comunicaciones para definir la estructura de la Intranet.</t>
  </si>
  <si>
    <t>Se asiste a mesas de trabajo de los aspirantes para validación de conceptos técnicos para el cupo.
Se apoya en la creación del Documento PERFIL REDISEÑO para la contratación del profesional para este rol.</t>
  </si>
  <si>
    <t>Cumplir con el 90% del plan de acción de implementación, sostenibilidad o mejora del Subsistema de Gestión de Seguridad de la Información.</t>
  </si>
  <si>
    <t>90% del plan de acción de implementación, sostenibilidad o mejora del Subsistema de Gestión de Seguridad de la Información.</t>
  </si>
  <si>
    <t>De un total de 84 tareas, han finalizado 6, 15 están en estado "En ejecución", y 27 están en estado "Iniciado".</t>
  </si>
  <si>
    <t>Se tiene un avance del 51% de las 84 tareas del plan, 20 está finalizadas, 25 están en estado "En Ejecución",  19 en estado "Iniciada" y 20 aún no han iniciado.</t>
  </si>
  <si>
    <t>Contratar los servicios de consultoría para desarrollar la ejecución del segundo ciclo de Arquitectura empresarial Alineado con el marco de referencia de Arquitectura empresarial para la gestión de tecnologías de la información del Estado Colombiano.</t>
  </si>
  <si>
    <t>Contrato adjudicado.</t>
  </si>
  <si>
    <t>Está en estudio de mercado, con plazo para recibir cotizaciones hasta el 19 de abril.</t>
  </si>
  <si>
    <t>El proceso se encuentra publicado en PRE PLIEGOS</t>
  </si>
  <si>
    <t>3.3. DEFENSA JURÍDICA</t>
  </si>
  <si>
    <t>Realizar seguimiento a la gestión del apoderado externo sobre los procesos que se le hayan asignado.</t>
  </si>
  <si>
    <t>DTGJ</t>
  </si>
  <si>
    <t xml:space="preserve"> Informes de apoderados externos</t>
  </si>
  <si>
    <t>Equipo Administrativo - Humanos DTGJ SGJ
Tecnológicos - SIPROJ</t>
  </si>
  <si>
    <t>Se recibió informe de gestión de dos abogados externos los cuales fueron actualizados en SIPROJ.</t>
  </si>
  <si>
    <t>Requerimos, se elimina la palabra permanente sobre la actividad y se modifique el producto para que quede de la siguiente forma: Informes de apoderados externos. Lo anterior justificado bajo el hecho de que el  seguimiento que el área realiza sobre los apoderados externos adscritos a la DTGJ, corresponde a los informes mensuales aportados para el pago y a las revisiones aleatorias a los procesos realizadas por el área.</t>
  </si>
  <si>
    <t>Se recibieron dos informes de gestión de apoderados externos los cuales fueron actualizados en SIPROJ</t>
  </si>
  <si>
    <t>Gestionar que la normatividad asociada a la defensa jurídica se encuentran en constante actualización.</t>
  </si>
  <si>
    <t>Actualización Normograma.</t>
  </si>
  <si>
    <t>Se remitió de manera oportuna la actualización del normograma de la DTGJ.</t>
  </si>
  <si>
    <t>Se remitió el 26 de marzo de 2021 correo electrónico a la SGJ con las modificaciones pertinentes para la actualización del normograma</t>
  </si>
  <si>
    <t>Actualización repositorio de los casos que lleva la entidad.</t>
  </si>
  <si>
    <t>Fichas de relatoría elaboradas por los Abogados de las sentencias ejecutoriadas.</t>
  </si>
  <si>
    <t>Equipo Administrativo - Humanos DTGJ
Tecnológicos - SIPROJ</t>
  </si>
  <si>
    <t xml:space="preserve">Se envío correo electrónico para publicación de ficha de relatoria del proceso 2007-00333. </t>
  </si>
  <si>
    <t>Se reportaron 18 fichas de relatoria para ser publicadas en la intranet</t>
  </si>
  <si>
    <t>Informe semestral al comité de conciliación sobre aplicación de las políticas de prevención de daño antijurídico.</t>
  </si>
  <si>
    <t>En el Comité de Conciliación celebrado el 24 de febrero de 2021 Acta 4 de 2021 se presentó el Informe de Seguimiento de las Políticas de Prevención del Daño Antijurídico de la vigencia 2020.</t>
  </si>
  <si>
    <t>Requerimos incluir 
la palabra semestral en el producto.</t>
  </si>
  <si>
    <t>En el Comité de Conciliación celebrado el 24 de febrero de 2021 Acta 4 de 2021 se presento el informe de Informe de Seguimiento de las Políticas de Prevención del Daño Antijurídico de la vigencia 2020</t>
  </si>
  <si>
    <t>Medir y evaluar la tasa de éxito procesal de la entidad.</t>
  </si>
  <si>
    <t>Tasa de éxito procesal de la entidad - SIPROJ.</t>
  </si>
  <si>
    <t xml:space="preserve">Se tiene reporte Siproj de tasa de éxito procesal primer trimestre 2021 </t>
  </si>
  <si>
    <t>Se anexa reporte SIPROJ con la tasa de éxito procesal del segundo semestre 2021</t>
  </si>
  <si>
    <t>Realizar seguimiento al cumplimiento oportuno del pago de las sentencias y conciliaciones durante los 10 meses siguientes a la ejecutoría.</t>
  </si>
  <si>
    <t xml:space="preserve">Informe anual de pagos efectuados por concepto de sentencias judiciales.
</t>
  </si>
  <si>
    <t>Durante el primer trimestre de 2021 no se realizo ningún pago de sentencias judiciales.</t>
  </si>
  <si>
    <t>Requerimos se modifique la redacción del producto a: Informe anual de pagos efectuados por concepto de sentencias judiciales. Lo anterior, dado que el entregable finalmente es un informe donde se evidencia el cumplimiento de los términos para el pago, que en últimas no corresponde a un seguimiento.</t>
  </si>
  <si>
    <t>Se giraron 4 sentencias judiciales de reservas 2020</t>
  </si>
  <si>
    <t>Identificar y  evaluar los procesos en los que actúa como demandante.</t>
  </si>
  <si>
    <t>Fallos favorables en los que actúa como demandante el IDU.</t>
  </si>
  <si>
    <t>En el primer trimestre de 2021 no se notificaron sentencias de procesos iniciados por IDU</t>
  </si>
  <si>
    <t>En el segundo semestre de 2021 se genero una sentencia favorable ejecutoriada del proceso 2003-01109</t>
  </si>
  <si>
    <t>Medir y evaluar la tasa de éxito procesal en repetición.</t>
  </si>
  <si>
    <t>Tasa de éxito procesal en repetición - SIPROJ.</t>
  </si>
  <si>
    <t>Durante el primer trimestre no se notificaron fallos de acciones de repetición.</t>
  </si>
  <si>
    <t>Durante el segundo trimestre de 2021 se notificaron a la Entidad 3 Sentencias desfavorables de Acción de Repetición. Procesos 2005-01554, 2017-00078, 2017-00199</t>
  </si>
  <si>
    <t>Mantener actualizado el sistema único de información Distrital SIPROJ.</t>
  </si>
  <si>
    <t>SIPROJ Actualizado.</t>
  </si>
  <si>
    <t>Los abogados de la Dirección Técnica de Gestión Judicial mantienen actualizado el SIPROJ según los movimientos registrados en rama judicial.</t>
  </si>
  <si>
    <t>3.4. SERVICIO AL CIUADADANO</t>
  </si>
  <si>
    <t>Determinar los documentos de interés general para la ciudadanía que deban ser traducidos en lenguaje incluyente (Braille, señas).</t>
  </si>
  <si>
    <t>OTC</t>
  </si>
  <si>
    <t xml:space="preserve">Matriz de identificación de documentos. </t>
  </si>
  <si>
    <t>OTC 
Humanos</t>
  </si>
  <si>
    <t>Se elaboró matriz de priorización de los documentos propuestos para traducción a lenguaje incluyente (braile/señas)</t>
  </si>
  <si>
    <t>Seguimiento a la solicitud de mejora al CHAT, presentada a la Subdirección Técnica de Recursos Tecnológicos.</t>
  </si>
  <si>
    <t>Memorando de solicitud de información a la STRT.</t>
  </si>
  <si>
    <t>Se remitió memorando a STRT solicitando avances en la solicitud de mejora al CHAT</t>
  </si>
  <si>
    <t>Realizar dos sensibilizaciones  dirigidas a los  servidores públicos que atienden servicio   al ciudadano    sobre protocolos de atención   incluyente.</t>
  </si>
  <si>
    <t>2 Actas.</t>
  </si>
  <si>
    <t>Traducir a lenguaje claro 2 respuestas tipo al ciudadano.</t>
  </si>
  <si>
    <t>2 plantillas de respuesta.</t>
  </si>
  <si>
    <t>Se tradujo a lenguaje claro la carta del trato digno.</t>
  </si>
  <si>
    <t>Caracterizar los documentos: respuesta ciudadana tipo (DTP) y la carta de trato digno.</t>
  </si>
  <si>
    <t>30-ago_x0002_21</t>
  </si>
  <si>
    <t>2 caracterizaciones</t>
  </si>
  <si>
    <t>Se caracterizó la carta del trato digno y una respuesta de la DTP</t>
  </si>
  <si>
    <t>Coordinar con STRH para promocionar al interior de la entidad, el curso de lenguaje claro del DNP.</t>
  </si>
  <si>
    <t>Al menos 2 Piezas de comunicación divulgadas</t>
  </si>
  <si>
    <t>Humanos de la OTC y STRH, tecnológicos</t>
  </si>
  <si>
    <t>3.5. TRÁMITES</t>
  </si>
  <si>
    <t>Divulgar a la ciudadanía y a la gente IDU los trámites y servicios de la entidad, utilizando piezas gráficas de comunicación digital.</t>
  </si>
  <si>
    <t>Piezas de comunicación.</t>
  </si>
  <si>
    <t>Actualmente tenemos elaboradas 14 piezas de comunicación de tramites y servicios del IDU, las cuales serán divulgadas en el transcurso del mes de julio del año en curso.</t>
  </si>
  <si>
    <t>Hacer una revisión de los trámites del IDU frente al Plan de Desarrollo vigente para identificar su relación con las metas.</t>
  </si>
  <si>
    <t>Matriz de relacionamiento de trámites con las metas de plan de desarrollo.</t>
  </si>
  <si>
    <t>Gestionar mesa de trabajo con el fin de mejorar la accesibilidad del portal de valorización de acuerdo a la Norma Técnica de Accesibilidad 5854.</t>
  </si>
  <si>
    <t>Memorando.</t>
  </si>
  <si>
    <t>Se gestiono mesa de trabajo con la STRT para mejorar accesibilidad del portal de valorización mediante memorando</t>
  </si>
  <si>
    <t>se gestiono mesa de trabajo con la STRT para mejorar accesibilidad del portal de valorización mediante memorando</t>
  </si>
  <si>
    <t>Monitoreo al registro de eventos de riesgos materializados, asociados a trámites y servicios.</t>
  </si>
  <si>
    <t>Reporte de riesgos materializados asociados con trámites y servicios.</t>
  </si>
  <si>
    <t>N.A. 
Los reportes por parte de las dependencias se realiza el 7 de mayo. A 31 de marzo 2021 no se ha registrado ningún evento materializado que afecte los tramites y servicios.</t>
  </si>
  <si>
    <t>El monitoreo a los eventos se realiza conforme a lo especificado en el manual de riesgos. A la fecha de corte no se ha reportado materialización en esta vigencia que afecte a un tramite o servicio.</t>
  </si>
  <si>
    <t>3.6. PARTICIPACION CIUDADANA</t>
  </si>
  <si>
    <t>Actualizar y publicar el Plan de Gestión Social y Participación Ciudadana con las recomendaciones de la ciudadanía.</t>
  </si>
  <si>
    <t>Documento adoptado.</t>
  </si>
  <si>
    <r>
      <t xml:space="preserve">El documento del Plan de Gestión se encuentra actualizado hace falta el trámite de adopción en el sistema CHIE.
</t>
    </r>
    <r>
      <rPr>
        <sz val="12"/>
        <color theme="5" tint="-0.499984740745262"/>
        <rFont val="Arial"/>
        <family val="2"/>
      </rPr>
      <t>Riesgo medio: Existe un capitulo de articulación interinstitucional que por los aprendizajes del proyecto corredor verde séptima, requiere ser modificado y presentó demoras en la construcción del mismo.</t>
    </r>
  </si>
  <si>
    <t>El documento se adoptó institucionalmente en el mes de abril, habiendo sido actualizado sobre la base de las propuestas ciudadanas de las líneas de acción y las actividades para 2021.</t>
  </si>
  <si>
    <t>Publicar el resultado del seguimiento trimestral al Plan de Gestión Social y Participación Ciudadana.</t>
  </si>
  <si>
    <t>Publicación página WEB.</t>
  </si>
  <si>
    <t>Se realizó la publicación en página WEB del seguimiento trimestral del Plan de Gestión Social y Participación Ciudadana.</t>
  </si>
  <si>
    <t>Actualizar la Política de Gestión Social y Participación Ciudadana, y socializar versión resultante</t>
  </si>
  <si>
    <r>
      <t xml:space="preserve">Se avanzó en la identificación de indicadores de la política, lo cual a su vez determino a partir de mesas de trabajo la necesidad de ajuste para cada objetivo planteado.
</t>
    </r>
    <r>
      <rPr>
        <sz val="12"/>
        <color theme="5" tint="-0.499984740745262"/>
        <rFont val="Arial"/>
        <family val="2"/>
      </rPr>
      <t>Riesgo medio: Suspensión de actividades por coyuntura de contratos PSP de la OTC.</t>
    </r>
  </si>
  <si>
    <t>20211250158873
Se solicita la actualización de las fechas de inicio de la actividad, dicha actividad solo empezó a realizarse en el mes de mayo, con el ingreso de los profesionales de prestación de servicios encargados del tema.</t>
  </si>
  <si>
    <t xml:space="preserve">Se conforma el equipo de gestores encargado de la actualización a través de mesas de trabajo y entrevistas a profundidad. La sistematización de la información y la actualización del documento están en proceso. </t>
  </si>
  <si>
    <t>Actualizar cuatro documentos que operacionalizan la Política, y socializar versiones resultantes.</t>
  </si>
  <si>
    <t>4 Documentos adoptados.</t>
  </si>
  <si>
    <t xml:space="preserve">Se conforma el primer listado de necesidades de actualización de la Guía de Gestión Social y Participación Ciudadana. </t>
  </si>
  <si>
    <t>3.7. RENDICIÓN DE CUENTAS</t>
  </si>
  <si>
    <t>Realizar mesas de diálogo que involucren a los diferentes grupos de valor identificados por la Entidad.</t>
  </si>
  <si>
    <t>Mesas de diálogo realizadas.</t>
  </si>
  <si>
    <t>Se realizó el 2 de marzo mesa de dialogo ciudadano con el grupo de valor "Ciclistas y/o biciusuarios"</t>
  </si>
  <si>
    <t xml:space="preserve">Se están realizando las gestiones de logísticas y de articulación al interior de la Entidad y con la Secretaría Distrital de Movilidad, para realizar la mesa sobre accesibilidad universal. </t>
  </si>
  <si>
    <t>Consolidar y publicar en el formato adoptado por la Entidad la información de todos los espacios de diálogo.</t>
  </si>
  <si>
    <t>Informe publicado en página web.</t>
  </si>
  <si>
    <t>3.8. MEJORA NORMATIVA</t>
  </si>
  <si>
    <t>Garantizar los contenidos vigentes de las disposiciones y regulaciones normativas expedidas por el Instituto en la web de la entidad.</t>
  </si>
  <si>
    <t xml:space="preserve">SGJ </t>
  </si>
  <si>
    <t>Actualización y seguimiento al micrositio "Transparencia/Normatividad", en la página web de la entidad. (www.idu.gov.co).</t>
  </si>
  <si>
    <t>SGJ 
Humanos</t>
  </si>
  <si>
    <t>A 31 de marzo se han realizado cinco actualizaciones normativas de los procesos del mapa de procesos; adicionalmente se realizó la actualización del normograma covid-19, así mismo en la página WEB Régimen Legal  se han actualizado 6 resoluciones IDU.</t>
  </si>
  <si>
    <t xml:space="preserve">Como resultado de la gestión para la implementación del micrositio web de normatividad se crearon contenidos más claros y accesibles para el usuario, y nos encontramos en proceso de actualización normativa. </t>
  </si>
  <si>
    <t xml:space="preserve">Revisar y actualizar los documentos jurídicos que soportan cada uno de los procesos existentes en el Instituto (Normograma). </t>
  </si>
  <si>
    <t>Actualización del Normograma Institucional.</t>
  </si>
  <si>
    <t>Durante este trimestre se actualizaron 5 normogramas del mapa del mapa de procesos y se dio inicio a la actualización semestral de los 22 normogramas.</t>
  </si>
  <si>
    <t xml:space="preserve">Durante el segundo trimestre se concluyó la actualización semestral de los 22 normogramas, y adicionalmente se realizaron dos actualizaciones parciales de los procesos de innovación y gestión del conocimiento y prácticas integrales de gestión. </t>
  </si>
  <si>
    <t>Dar cumplimiento a la Circular 25-2020 de la Secretaría Jurídica Distrital (Trámite de Publicación de Proyectos de Actos Administrativos para observaciones ciudadanas).</t>
  </si>
  <si>
    <t>Envío de la comunicación mensual a la Secretaría Jurídica Distrital (5 primeros días de cada mes vencido).</t>
  </si>
  <si>
    <t>Se ha enviado mensualmente a la Secretaría Jurídica Distrital el oficio en cumplimiento de la Circular 25 de 2020.</t>
  </si>
  <si>
    <t xml:space="preserve">Se remitieron los informes correspondientes de abril, mayo y junio, dentro de los tiempos estipulados, a la Secretaría Jurídica Distrital en cumplimiento de la Circular 25 de 2020 de la SJD. </t>
  </si>
  <si>
    <t>Apoyo jurídico en la revisión y/o ajuste al Manual de Supervisión e Interventoría del IDU.</t>
  </si>
  <si>
    <t>Manual de Supervisión e Interventoría de la Entidad revisado y/o ajustado.</t>
  </si>
  <si>
    <t>Se conformó el equipo de trabajo Jurídico para la realización de la revisión y ajuste del manual</t>
  </si>
  <si>
    <t>Como resultado de las convocatorias de las mesas de trabajo del equipo asignado, se está prestando el apoyo jurídico en dichas mesas, para la revisión de un primer avance al proyecto de modificación al Manual de Supervisión e Interventoría.</t>
  </si>
  <si>
    <t>3.9 GESTIÓN AMBIENTAL</t>
  </si>
  <si>
    <t>Monitoreo de los riesgos ambientales a los cuales están expuestos los procesos de la Entidad.</t>
  </si>
  <si>
    <t>Reporte de riesgos ambientales  materializados.</t>
  </si>
  <si>
    <t>OAP Apoyo SGDU
Humanos</t>
  </si>
  <si>
    <t>Mediante memorando 20211150042343 se estableció el plan de trabajo de la actualización de los riesgo de la entidad donde se abarca los riesgos ambientales.</t>
  </si>
  <si>
    <t xml:space="preserve">En el mes de abril y mayo se actualizaron las matrices de oportunidades </t>
  </si>
  <si>
    <t>5.1. GESTIÓN DOCUMENTAL</t>
  </si>
  <si>
    <t>Dar continuidad a la organización del fondo documental acumulado del IDU, lo cual se realizará conforme con lo establecido en las TVD (Tabla de Valoración Documental). Fase I Eliminación.
Fase I Eliminación: 01/02/2020 A 31/01/2021
Fase II Selección: 01/01/2021 A 31/12/2024
Fase III Conservación Total: 01/01/2021 A 31/12/2024.</t>
  </si>
  <si>
    <t>STRF</t>
  </si>
  <si>
    <t>Fase I Eliminación - Fondo Documental Acumulado Organizado.</t>
  </si>
  <si>
    <t>STRF
Humanos
Financieros</t>
  </si>
  <si>
    <t xml:space="preserve">Se elaboraron y enviaron los memorandos para la aprobación primaria de la elaboración documental por parte de las dependencias. Se están programando reuniones para la explicación de las actividades a realizar. </t>
  </si>
  <si>
    <t>Organizar el fondo documental acumulado del IDU, lo cual se realizará conforme con lo establecido en las TVD (Tabla de Valoración Documental). Fase II Selección.</t>
  </si>
  <si>
    <t>Fase II Selección - Fondo Documental Acumulado Organizado.</t>
  </si>
  <si>
    <t>Organizar el fondo documental acumulado del IDU, lo cual se realizará conforme con lo establecido en las TVD (Tabla de Valoración Documental). Fase III Conservación Total.</t>
  </si>
  <si>
    <t>Fase III Conservación Total - Fondo Documental Acumulado Organizado.</t>
  </si>
  <si>
    <t>STRF
Financieros</t>
  </si>
  <si>
    <t>Actualizar la TRD (Tabla de Retención Documental).</t>
  </si>
  <si>
    <t>Tabla de Retención Documental - TRD Actualizada.</t>
  </si>
  <si>
    <t>Se adjudico el contrato IDU-1664-2020. El cual se encuentra en ejecución y actualmente se están realizando las entrevistas con las dependencias.</t>
  </si>
  <si>
    <t>Se están realizando las revisiones de las TRD entregadas por el contratista, a la fecha se han aprobado por parte del IDU 11 tablas de las cuales esta pendiente la presentación final a cada dependencia.</t>
  </si>
  <si>
    <t>Elaborar e implementar el Sistema de Gestión del Documento Electrónico de Archivo - SGDEA.</t>
  </si>
  <si>
    <t>Sistema de Gestión del Documento Electrónico de Archivo - SGDEA.</t>
  </si>
  <si>
    <t>Servicios de implementación del Sistema Integrado de Conservación para el IDU. Año 2022</t>
  </si>
  <si>
    <t>Sistema Integrado de Conservación implementado (anualmente se realizan compras, de acuerdo con el presupuesto asignado).</t>
  </si>
  <si>
    <t>Presupuesto por asignar</t>
  </si>
  <si>
    <t>Servicios de implementación del Sistema Integrado de Conservación para el IDU. Año 2023</t>
  </si>
  <si>
    <t>Servicios de implementación del Sistema Integrado de Conservación para el IDU. Año 2024</t>
  </si>
  <si>
    <t>5.2. TRANSPARENCA Y ACCESO A LA INORMACIÓN Y LUCHA CONTRA LA CORRUPCIÓN</t>
  </si>
  <si>
    <t>5.2. TRANSPARENCIA Y ACCESO A LA INFORMACIÓN Y LUCHA CONTRA LA CORRUPCIÓN</t>
  </si>
  <si>
    <t>Estrategia de Transparencia y acceso a la información.</t>
  </si>
  <si>
    <t>OAP - Apoyo áreas asociadas 
Humanos</t>
  </si>
  <si>
    <t>Se definió en el PAAC, documento oficializado el 26/01/2021: https://www.idu.gov.co/Archivos_Portal/2021/Transparencia/Planeacion/Plan-Anticorrupcion/01-enero/PLAN-ANTICORRUPCION-Y-ATENCION-AL-CIUDADANO-PAAC-2021-V8.pdf</t>
  </si>
  <si>
    <t>50.1</t>
  </si>
  <si>
    <t xml:space="preserve">Revisión de los link´s de cumplimiento ley de transparencia y normas complementarias. </t>
  </si>
  <si>
    <t>OAC</t>
  </si>
  <si>
    <t>Esquema de publicación en cumplimiento</t>
  </si>
  <si>
    <t>Equipo de Transparencia IDU
Tecnológicos</t>
  </si>
  <si>
    <t>Se realizó el seguimiento trimestral (ene-feb-mar)  junto al equipo de transparencia IDU, verificando el funcionamiento de los enlaces y su disponibilidad en la web, estos se relacionan en el documento adjunto Seguimiento-Matriz-Detallada 31/03/21.</t>
  </si>
  <si>
    <t>Se realizó el seguimiento trimestral (ene-feb-mar) junto al equipo de transparencia IDU, verificando el funcionamiento de los enlaces y su disponibilidad en la web, estos se relacionan en el documento adjunto Seguimiento-Matriz-Detallada 30/06/2021</t>
  </si>
  <si>
    <t>50.2</t>
  </si>
  <si>
    <t>OTC - OAC 
Humanos
Tecnológicos</t>
  </si>
  <si>
    <t>50.3</t>
  </si>
  <si>
    <t>Mantener y actualizar en el sitio web oficial de la entidad una sección identificada con el nombre de "Transparencia y Acceso a la Información Pública".</t>
  </si>
  <si>
    <t>En el sitio web oficial de la Entidad una sección identificada con el nombre de "Transparencia y Acceso a la Información Pública"</t>
  </si>
  <si>
    <t xml:space="preserve">Tecnológicos
Web Master
Líder OAP Transparencia </t>
  </si>
  <si>
    <t>Se encuentra dispuesto en la web dicha sección, en el link: https://www.idu.gov.co/page/ley-1712-de-2014 .</t>
  </si>
  <si>
    <t>50.4</t>
  </si>
  <si>
    <t>Dar continuidad a la promoción en el interior del IDU de la Ley de Transparencia y acceso a la Información Pública (Ley 1712 de 2014) y sus normas complementarias.</t>
  </si>
  <si>
    <t>Difusión en medios internos de comunicación de la ley de Transparencia</t>
  </si>
  <si>
    <t>Equipo OAC</t>
  </si>
  <si>
    <t xml:space="preserve">Se realizó la estrategia comunicación en conjunto con la OAC, para comenzar la difusión a partir del mes de julio. </t>
  </si>
  <si>
    <t>50.5</t>
  </si>
  <si>
    <t>Realizar seguimiento trimestralmente a la gestión en el tema de transparencia y acceso a la información pública, a través de reuniones de seguimiento.</t>
  </si>
  <si>
    <t>Actas de reunión de seguimiento y el reporte del PAAC cuatrimestral</t>
  </si>
  <si>
    <t xml:space="preserve">Líder OAP Transparencia </t>
  </si>
  <si>
    <t>En enero se definieron reuniones trimestrales, la próxima se hará en abril una vez firmen los contratistas que apoyan esta labor.</t>
  </si>
  <si>
    <t>Esta actividad realizó en enero, abril  y se definieron reuniones trimestrales, la próxima se hará en julio y octubre de 2021.</t>
  </si>
  <si>
    <t>50.6</t>
  </si>
  <si>
    <t>Realizar seguimiento y actualización del Índice de Información Reservada y Clasificada de la entidad.</t>
  </si>
  <si>
    <t>Índice de Información Reservada y Clasificada de la entidad actualizado</t>
  </si>
  <si>
    <t xml:space="preserve">Líder  SGGC-STRT Transparencia </t>
  </si>
  <si>
    <t>Se tiene el Índice de información clasificada y reservada disponible en la web de la Entidad</t>
  </si>
  <si>
    <t>50.7</t>
  </si>
  <si>
    <t>Realizar seguimiento y actualización del Registro de Activos de Información</t>
  </si>
  <si>
    <t>Registro de Activos  de información Transparencia y acceso a la información pública actualizado.</t>
  </si>
  <si>
    <t>50.8</t>
  </si>
  <si>
    <t>Realizar seguimiento y actualización del Esquema de Publicación de la web IDU de la entidad (www.idu.gov.co).</t>
  </si>
  <si>
    <t>Esquema de publicación actualizado</t>
  </si>
  <si>
    <t>Tecnológicos
Web Master</t>
  </si>
  <si>
    <t>Se encuentra en actualización de acuerdo con la nueva disposición de los contenidos en página web, estos
por directrices de la nueva normativa Resolución MinTic 1519 de 2020 y sus anexos. Una vez actualizado, se socializará con las áreas.</t>
  </si>
  <si>
    <t>Se realizo la actualización del documento esquema de publicación, socializándolo con las áreas y consolidando las observaciones. Este documento esta disponible en la página WEB desde el 30/06/2021</t>
  </si>
  <si>
    <t>50.9</t>
  </si>
  <si>
    <t>Realizar seguimiento y actualización del Programa de Gestión Documental de la entidad.</t>
  </si>
  <si>
    <t>Programa de Gestión Documental de la entidad</t>
  </si>
  <si>
    <t xml:space="preserve">Líder STRF Gestión Documental Transparencia </t>
  </si>
  <si>
    <t>De las 70 actividades programadas para la vigencia 2021, se han ejecutado a 31 de marzo un total de 16 actividades.</t>
  </si>
  <si>
    <t>A la fecha se han cumplido 26 actividades, programadas a 30 de junio de 2021. El cronograma se viene ejecutando sin novedades.</t>
  </si>
  <si>
    <t>50.10</t>
  </si>
  <si>
    <t>Optimizar la navegabilidad y usabilidad de la  página web IDU, que permita el acceso a la información a la población con discapacidad (ej. videos con lenguaje de señas o con subtítulos).</t>
  </si>
  <si>
    <t>Web site con calificación A y AA</t>
  </si>
  <si>
    <t>Equipo STRT-OAC-SGGC- OAP
Tecnológicos</t>
  </si>
  <si>
    <t>Se realiza plan de trabajo con la Oficina Asesora de Comunicaciones para el Nivel de cumplimiento AA del portal web de la Entidad</t>
  </si>
  <si>
    <t>Se hace primer diagnostico de accesibilidad Nivel A para el tramite de licencias de excavación  y se hace el plan de trabajo para darle cumplimiento.
Se hace primer diagnostico de accesibilidad Nivel A para el tramite de estado de radicación de espacio publico y se hace el plan de trabajo para darle cumplimiento.
Se hace primer diagnostico de accesibilidad Nivel A para el tramite de radicación de espacio publico y se hace el plan de trabajo para darle cumplimiento a este.</t>
  </si>
  <si>
    <t>50.11</t>
  </si>
  <si>
    <t>Garantizar que los funcionarios y contratistas (Gente IDU) de la entidad conozcan la Ley de Transparencia y acceso a la información pública.</t>
  </si>
  <si>
    <t>Inducción y reinducción de la gente IDU</t>
  </si>
  <si>
    <t>Equipo STRH</t>
  </si>
  <si>
    <t>5.3. GESTIÓN DE LA INFORMACIÓN ESTADÍSTICA</t>
  </si>
  <si>
    <t>Definir y ejecutar el Plan para implementación y sostenibilidad de la Política de Gestión de la información estadística.</t>
  </si>
  <si>
    <t>Plan Política para gestión de la Información Estadística.</t>
  </si>
  <si>
    <t>OAP - Apoyo DTE - OTC
Humanos</t>
  </si>
  <si>
    <t>Se elaboro y definió el plan de trabajo para la vigencia 2021</t>
  </si>
  <si>
    <t xml:space="preserve">Se adelantaron las actividades 1 y 2 la 2 actividad termina en agosto del año </t>
  </si>
  <si>
    <t>51.1</t>
  </si>
  <si>
    <t xml:space="preserve"> Revisar los inventarios de activos de información publicados en la web de la SDP.</t>
  </si>
  <si>
    <t>Documento de revisión de los inventarios de activos de información publicados en la web de la SDP.</t>
  </si>
  <si>
    <t>Se realizo reunión el pasado 18 de enero donde se inicio la revisión de los inventarios publicados en  el portal de la SDP con el fin de iniciar la verificación de los mismo.</t>
  </si>
  <si>
    <t>Se reviso la matriz proporcionada por la SDP donde se analizaron los activos de información, donde encontraron registros susceptibles de cambio ante la SDP, labor q se encuentra en  proceso</t>
  </si>
  <si>
    <t>51.2</t>
  </si>
  <si>
    <t>Validar la información con las áreas de los inventarios de información que produce el IDU.</t>
  </si>
  <si>
    <t>Documento de validación de la información con las áreas de los inventarios de información que produce el IDU.</t>
  </si>
  <si>
    <t>51.3</t>
  </si>
  <si>
    <t xml:space="preserve"> Validar inventario de oferta. </t>
  </si>
  <si>
    <t xml:space="preserve"> Documento de validación inventario de oferta. </t>
  </si>
  <si>
    <t>51.4</t>
  </si>
  <si>
    <t>Validar inventario de demanda de información.</t>
  </si>
  <si>
    <t>Documento de validación de inventario de demanda de información.</t>
  </si>
  <si>
    <t>51.5</t>
  </si>
  <si>
    <t>Realizar diagnóstico de la información publicada en la web de la entidad.</t>
  </si>
  <si>
    <t>Diagnóstico de la información publicada en la web de la entidad.</t>
  </si>
  <si>
    <t>51.6</t>
  </si>
  <si>
    <t>Validar información de demanda de otras entidades frente al IDU.</t>
  </si>
  <si>
    <t>Documento de validación de información de demanda de otras entidades frente al IDU.</t>
  </si>
  <si>
    <t>6. GESTIÓN DEL CONOCMIENTO Y LA INNOVACIÓN</t>
  </si>
  <si>
    <t>6. GESTIÓN DEL CONOCIMIENTO Y LA INNOVACIÓN</t>
  </si>
  <si>
    <t>Plan de implementación y sostenibilidad para mejora de la Política de Gestión del Conocimiento y la Innovación.</t>
  </si>
  <si>
    <t>Plan Política de Gestión del Conocimiento y la Innovación.</t>
  </si>
  <si>
    <t>OAP - Apoyo STRH-DTE
Humanos</t>
  </si>
  <si>
    <t>Según el instrumento plan de acción definido en el formato FO-AC-24.</t>
  </si>
  <si>
    <t>52.1</t>
  </si>
  <si>
    <t>Crear una propuesta para generar cocreación e ideación en la entidad.</t>
  </si>
  <si>
    <t>Propuesta para generar cocreación e ideación en la entidad elaborada.</t>
  </si>
  <si>
    <t>Equipo Gestión de conocimiento</t>
  </si>
  <si>
    <t>La propuesta es replicar el ejercicio realizado en corredor verde.</t>
  </si>
  <si>
    <t>52.4</t>
  </si>
  <si>
    <t>Describir una metodología para realizar seguimiento al fortalecimiento de capacidades en innovación determinadas en el Plan Estratégico de Talento Humano.</t>
  </si>
  <si>
    <t>Metodología para realizar seguimiento al fortalecimiento de capacidades en innovación determinadas en el Plan Estratégico de Talento Humano.</t>
  </si>
  <si>
    <t>Equipo Gestión de conocimiento-STRT</t>
  </si>
  <si>
    <t>Las capacidades de innovación tienen dos perspectivas: La primera, competencias en el uso de TI , medidas por el perfil digital, y la segunda en el PIC, donde se desarrollan competencias blandas y existe un mecanismo para medir el aprendizaje.</t>
  </si>
  <si>
    <t>52.5</t>
  </si>
  <si>
    <t>Identificar y evaluar el estado de funcionamiento de las herramientas de uso y apropiación del conocimiento.</t>
  </si>
  <si>
    <t>Documento con la identificación y evaluación del estado de funcionamiento de las herramientas de uso y apropiación del conocimiento.</t>
  </si>
  <si>
    <t>Fue diseñada la encuesta y solicitada a comunicaciones la divulgación para facilitar su diligenciamiento por parte de los servidores públicos de la entidad.</t>
  </si>
  <si>
    <t>Fue aplicada la encuesta, elaborado el informe y analizado en el equipo de trabajo</t>
  </si>
  <si>
    <t>52.6</t>
  </si>
  <si>
    <t>Estructurar una propuesta de repositorio de buenas prácticas y lecciones aprendidas.</t>
  </si>
  <si>
    <t>Propuesta de repositorio de buenas prácticas y lecciones aprendidas.</t>
  </si>
  <si>
    <t>Fue analizado el aplicativo git hub el cual no cumple con las necesidades requeridas, en este sentido, la mejor opción, analizada en conjunto con la Líder del OpenErp es realizar un desarrollo sobre el módulo Sue: Gestión de Conocimiento.</t>
  </si>
  <si>
    <t>52.7</t>
  </si>
  <si>
    <t>Proponer un directorio de paginas azul donde sean incorporados la referencia a los saberes de la Gente IDU.</t>
  </si>
  <si>
    <t>Directorio donde se incorpora la referencia a los saberes de la Gente IDU.</t>
  </si>
  <si>
    <t>Fue analizado el aplicativo Google currents sobre el cual la OAC y STRH están ultimando detalles para su aplicación a nivel institucional, oportunidad de oro para facilitar la implementación del Directorio de páginas azules.</t>
  </si>
  <si>
    <t>Fue analizado el aplicativo  Google currents sobre el cual la OAC y STRH están ultimando detalles para su aplicación a nivel institucional, oportunidad de oro para facilitar la implementación del Directorio de páginas azules.</t>
  </si>
  <si>
    <t>52.8</t>
  </si>
  <si>
    <t>Elaborar un protocolo de análisis de datos e información articulado con los lideres de las operaciones estadísticas de la entidad.</t>
  </si>
  <si>
    <t>Protocolo de análisis de datos e información articulado con los lideres de las operaciones estadísticas de la entidad.</t>
  </si>
  <si>
    <t>Se realizó una reunión con OTC para aprovechar los especialistas en estadística del área.</t>
  </si>
  <si>
    <t>Fue elaborada la estructura del documento y los dos primeros capítulos.</t>
  </si>
  <si>
    <t>52.9</t>
  </si>
  <si>
    <t>Identificar la necesidad de usar herramientas analíticas de datos en los procesos misionales o en los procesos que generen operaciones estadísticas.</t>
  </si>
  <si>
    <t>Documento en el que se identificar la necesidad de usar herramientas analíticas de datos en los procesos misionales o en los procesos que generen operaciones estadísticas.</t>
  </si>
  <si>
    <t>Equipo Gestión de conocimiento-Responsables Operaciones estadísticas-STRTR</t>
  </si>
  <si>
    <t>Basados en la capacitación de six sigma existe la posibilidad de utilizar minitab como herramienta para el análisis de datos.</t>
  </si>
  <si>
    <t>En el marco del protocolo en construcción han sido identificadas dos herramientas, está pendiente la terminación del protocolo para confirmar que no se requieran más.</t>
  </si>
  <si>
    <t>52.10</t>
  </si>
  <si>
    <t>Definir estrategia de comunicación para la gestión de conocimiento.</t>
  </si>
  <si>
    <t>Documento con la  estrategia de comunicación para la gestión de conocimiento.</t>
  </si>
  <si>
    <t>Equipo Gestión de conocimiento -OAC</t>
  </si>
  <si>
    <t>Fue incorporada la Gestión de conocimiento a la plan de comunicaciones de los subsistemas. Disponible en SUE</t>
  </si>
  <si>
    <t>52.11</t>
  </si>
  <si>
    <t>Identificar posibles actores para generar alianzas estratégicas que fortalezcan acciones de gestión de conocimiento e innovación en su entidad.</t>
  </si>
  <si>
    <t>Documento en el que se identifican actores para generar alianzas estratégicas que fortalezcan acciones de gestión de conocimiento e innovación.</t>
  </si>
  <si>
    <t>En equipo fue elaborado el documento de alianzas estratégicas para la gestión de conocimiento</t>
  </si>
  <si>
    <t>7. DIMENSIÓN DE CONTROL INTERNO</t>
  </si>
  <si>
    <t>Definir e implementar el Plan de Acción para la administración de riesgos por procesos.</t>
  </si>
  <si>
    <t>Plan de Acción de Administración de Riesgos.</t>
  </si>
  <si>
    <t>OAP
Humanos</t>
  </si>
  <si>
    <t>El plan contiene 23 actividades. En el 1er. trim. 2021 se finalizaron un total de 7 actividades, en proceso 2; la actualización del documento de política y el manual de riesgos se espera finalizarlas en el mes de abril</t>
  </si>
  <si>
    <t>De 23 actividades programadas para el año, se han ejecutado 12, entre ellas se actualizó el Documento Política de riesgos, los monitoreos a las matrices de riesgos, actualización de las matrices de oportunidades</t>
  </si>
  <si>
    <t>Enviar invitación al representante legal y a la alta dirección (Subdirectores(as) Generales(as)) para que desarrollen el Curso Virtual de Integridad</t>
  </si>
  <si>
    <t>Invitación enviada</t>
  </si>
  <si>
    <t>STRH 
Humanos, tecnológicos</t>
  </si>
  <si>
    <t xml:space="preserve">Se realizó consulta a la OCI en relación con algunas inquietudes sobre el Curso de Gestión de Integridad. Durante el mes de junio se recibió la información de la OCI a partir del concepto emitido por el DAFP en lo que respecta al tema. </t>
  </si>
  <si>
    <t>Actualizar el instrumento para registrar el contexto estratégico del riesgo formato FO-PE-04 donde se incluya el factor Fiscal.</t>
  </si>
  <si>
    <t>FO-PE-04 Contexto Estratégico del Riesgo adoptado</t>
  </si>
  <si>
    <t>OAP 
Humanos, tecnológicos</t>
  </si>
  <si>
    <t>Adoptar el instructivo para tipificar, estimar, asignar y monitorear riesgos de la contratación – IDU. (el Instructivo describe las acciones e instrumentos para realizar el seguimiento a los riesgos)</t>
  </si>
  <si>
    <t>Instructivo para tipificar, estimar, asignar y monitorear riesgos de la contratación – IDU adoptado</t>
  </si>
  <si>
    <t>Modificar el formato de Anexo Matriz de Riesgos del contrato con criterios para realizar los seguimientos a los riesgos del contrato.</t>
  </si>
  <si>
    <t>Formato Anexo Matriz de Riesgos del contrato con esquema para el seguimiento a los riesgos</t>
  </si>
  <si>
    <t>El formato se elaboró por parte de la Asesoría SES COLOMBIA, y se incluyó en el SUE para aprobación, está pendiente finalizar la adopción esperando concepto CCE. por cambios normativos.</t>
  </si>
  <si>
    <t>Ajustar el manual de riesgos para considerar las mejoras propuestas para la gestión de riesgos en entidades públicas establecidas en la Guía de Administración de Riesgos Versión 5 del DAFP. Esta metodología se aplicará para las matrices de riesgos 2022.</t>
  </si>
  <si>
    <t>MG-PE-18 Manual de Riesgos versión 11 adoptado</t>
  </si>
  <si>
    <t>Ajustar la guía de líneas de defensa IDU , conforme a lo descrito en la Guía de Administración de Riesgos Versión 5 del DAFP.</t>
  </si>
  <si>
    <t>PROMEDIO</t>
  </si>
  <si>
    <t>Versión</t>
  </si>
  <si>
    <t>Fecha</t>
  </si>
  <si>
    <t>Descripción Modificación</t>
  </si>
  <si>
    <t xml:space="preserve">En Comité de gestión y desempeño del 2 de junio de 2021, se aprobó: 
Solicitudes del memorando 20214250158963: Eliminar la acción 16 "Implementar el plan de acción de la política de prevención del daño antijurídico dentro del año calendario (enero-diciembre) para el cual fue diseñado.", modificar la redacción de: acción 17 en la descripción de la acción y su producto, acción 20 en el producto, acción 22 en el producto.
20211250158873: Se solicita cambio de plazo de ejecución de la acción 36 "Actualizar la Política de Gestión Social y Participación Ciudadana, y socializar versión resultante".
Inclusión de actividades 55 a 68 para tratar brechas de FURAG:2020.  </t>
  </si>
  <si>
    <t>Elaboración de plan de adecuación y sostenibilidad del MIPG 2021.</t>
  </si>
  <si>
    <t>ACTIVIDADES ELIMINADAS</t>
  </si>
  <si>
    <t>Implementar el plan de acción de la política de prevención del daño antijurídico dentro del año calendario (enero-diciembre) para el cual fue diseñado.
Se aprueba eliminación en CIGyD junio de 2021.</t>
  </si>
  <si>
    <t>2 políticas de prevención de daño antijuridico presentadas al comité de conciliación.</t>
  </si>
  <si>
    <t>20214250158963
Requerimos, se elimine la presente actividad toda vez que, se realizó modificación al Procedimiento de Políticas de Prevención, y se eliminó en su última versión la obligatoriedad e realizar 2 políticas de prevención de daño antijurídico. Por otra parte, la actividad No. 20, cuyo producto es: Informes al comité de conciliación sobre aplicación de las políticas de prevención de daño antijurídico, se encuentra enmarcada en el mismo sentido.</t>
  </si>
  <si>
    <t>Se encuentra garantizado en la web IDU https://www.idu.gov.co/page/ley-1712-de-2014</t>
  </si>
  <si>
    <t>Fue analizado el aplicativo  git hub el cual no cumple con las necesidades requeridas, en este sentido, la mejor opción, analizada en conjunto con la Líder del OpenErp es realizar un desarrollo sobre el módulo Sue: Gestión de Conocimiento.</t>
  </si>
  <si>
    <t>52.2</t>
  </si>
  <si>
    <t>52.3</t>
  </si>
  <si>
    <t>Identificar los procesos o actividades donde pueden aplicarse pruebas de experimentación.</t>
  </si>
  <si>
    <t xml:space="preserve"> Documento con la definición de los procesos o actividades donde pueden aplicarse pruebas de experimentación.</t>
  </si>
  <si>
    <t>En enero de 2021 la DTE definió por medio del instructivo IN-IC-14 METODOLOGÍA PARA EL SEGUIMIENTO A TRAMOS TESTIGO EN PAVIMENTOS DE LA MALLA VIAL DE BOGOTA D.C., la aplicabilidad de la experimentación en los procesos misionales de la Entidad.</t>
  </si>
  <si>
    <t>Definir una propuesta sobre los métodos para aplicar procesos de innovación en el IDU, de acuerdo con las características y recursos del Instituto.</t>
  </si>
  <si>
    <t>Fue realizada la propuesta para aplicar los métodos de innovación en el marco del laboratorio de innovación a través de desing thinking.</t>
  </si>
  <si>
    <t>Fueron identificadas lecturas claves que sirven para el tema y han sido realizadas mesas de trabajo en el marco del proyecto estratégico</t>
  </si>
  <si>
    <t>Propuesta sobre los métodos para aplicar procesos de innovación en el IDU.</t>
  </si>
  <si>
    <t>Elaborar el mapa de aseguramiento IDU para los aspectos claves institucionales.</t>
  </si>
  <si>
    <t>Mapa de Aseguramiento Institucional.</t>
  </si>
  <si>
    <t>Se definió la metodología, se adoptó el formato de mapas. Al 31 marzo se cuenta con 4 aspectos claves revisados. El objetivo es analizar 10</t>
  </si>
  <si>
    <r>
      <t xml:space="preserve">El instructivo se elaboró por parte de la Asesoría SES COLOMBIA, y se incluyó en el SUE para aprobación, está pendiente finalizar la adopción esperando concepto CCE. por cambios normativos.
</t>
    </r>
    <r>
      <rPr>
        <sz val="12"/>
        <color theme="5" tint="-0.499984740745262"/>
        <rFont val="Arial"/>
        <family val="2"/>
      </rPr>
      <t>Riesgo bajo: Se esperaba que el documento quedara adoptado en el mes de junio, sin embargo, dada la incertidumbre con respecto a la preforma establecida por CCE, se solicitó concepto para la aplicación de la metodología IDU. El concepto no ha llegado, por lo que se realizará los ajustes en la propuesta para abordar lo items planteados inicialmente por CCE.</t>
    </r>
  </si>
  <si>
    <t>De 11 aspectos claves se han registrado 9 análisis de mapas de aseguramiento, quedando pendiente 2 y las revisiones por parte de las dependencias asociadas a los aspectos claves.</t>
  </si>
  <si>
    <t>Total general</t>
  </si>
  <si>
    <t>DIMENSIÓN</t>
  </si>
  <si>
    <t>POLÍTICA</t>
  </si>
  <si>
    <t>% Avance</t>
  </si>
  <si>
    <t>TALENTO HUMANO</t>
  </si>
  <si>
    <t>DIRECCIONAMIENTO</t>
  </si>
  <si>
    <t>GESTIÓN CON RESULTADOS</t>
  </si>
  <si>
    <t>3.2. MEJORA NORMATIVA</t>
  </si>
  <si>
    <t>INFORMACIÓN Y COMUNICACIÓN</t>
  </si>
  <si>
    <t>5.2. TRANSPARENCA Y ACCESO A LA INORMACIÓN</t>
  </si>
  <si>
    <t>INNOVACIÓN</t>
  </si>
  <si>
    <t>CONTROL INTERNO</t>
  </si>
  <si>
    <t>EQUIPO</t>
  </si>
  <si>
    <t>AREA</t>
  </si>
  <si>
    <t>DG</t>
  </si>
  <si>
    <t>SGJ</t>
  </si>
  <si>
    <t>AREA LIDER OPERATIVO</t>
  </si>
  <si>
    <t>AREA APOYO</t>
  </si>
  <si>
    <t>No. ACTIVIDADES</t>
  </si>
  <si>
    <t>OAP
STTR
DTGC
DTPS</t>
  </si>
  <si>
    <t>SGDU</t>
  </si>
  <si>
    <t>5.2. TRANSPARENCA Y ACCESO A LA INFORMACIÓN Y LUCHA CONTRA LA CORRUPCIÓN</t>
  </si>
  <si>
    <t>STRT
OAC</t>
  </si>
  <si>
    <t>DTE
DTP
DTAV</t>
  </si>
  <si>
    <t>DTE
STRH</t>
  </si>
  <si>
    <t>No. De actividades</t>
  </si>
  <si>
    <t>Promedio % de cumplimiento junio 2021</t>
  </si>
  <si>
    <t>SOLICITUDES</t>
  </si>
  <si>
    <t>34.47</t>
  </si>
  <si>
    <t>Cumplida</t>
  </si>
  <si>
    <t>20214250211323
Se solicita: unificar las actividades 23 y 24, la 24 está inmersa en la 23 teniendo en cuenta que las acciones
de repetición están incluidas en los procesos en los que la entidad actúa
como demandante. La nueva actividad sería: “Identificar y evaluar la tasa de
éxito procesal de los procesos en los que la entidad actúa como demandante”.
Finalmente, solicitamos dejar el siguiente producto: Sentencias proferidas en
los procesos iniciados por el IDU.</t>
  </si>
  <si>
    <t>.</t>
  </si>
  <si>
    <t xml:space="preserve">20211250231403
Se solicita ajustar; actividad: Realizar seguimiento de la percepción de imagen de la entidad a partir de la satisfacción ciudadana por la atención de PQRSD en los canales que maneja la OTC.
Producto: Informe de satisfacción PQRSD que incluye el reporte de imagen de la entidad frente a la ciudadanía encuestada, publicado en la página web.
Inicio: 30/04/2021 - Fin: 15/01/2022. </t>
  </si>
  <si>
    <t>Realizar seguimiento de la percepción de imagen de la entidad a partir de la satisfacción ciudadana por la atención de PQRSD en los canales que maneja la OTC.</t>
  </si>
  <si>
    <t xml:space="preserve"> Informe de satisfacción PQRSD que incluye el reporte de imagen de la entidad frente a la ciudadanía encuestada, publicado en la página web.</t>
  </si>
  <si>
    <t xml:space="preserve">Entre julio y septiembre se realizó reconocimiento a Alejandra Muñoz Calderón, quien se retiró de la Entidad con estatus de pensionada. Se realizó una reunión con la participación de directiv@s y se le entregó una mención. </t>
  </si>
  <si>
    <t>Se realizó la actualización del Protocolo, ampliando su título y contenido, ampliándolo a "Protocolo Antiacoso Laboral y Sexual Laboral" y adoptando como parte integral del mismo la cartilla de la  Secretaría General y la Secretaría de la Mujer.14/10/2021</t>
  </si>
  <si>
    <t xml:space="preserve">Se realizaron dos reuniones con el fin de definir los ajustes a realizar y se proyectó un formato; no obstante por carga de trabajo y novedades administrativas del equipo, no fue posible culminar la actualización. Se adoptará para el 31/10/2021     </t>
  </si>
  <si>
    <t>Entre los meses de julio y septiembre se han remitido a través Comunicaciones IDU tres (3) Podcast a través de los cuales se divulgan y evidencia la vivencia de los Valores de Integridad de la Gente IDU.</t>
  </si>
  <si>
    <t xml:space="preserve">Se definió la forma de proceder para identificar la posible coincidencia, pero no se ha posesionado ningún servidor desde el mes de agosto, por lo cual no ha procedido la revisión.  </t>
  </si>
  <si>
    <t>El seguimiento Oficial para el PAAC se hace con corte al 31 de agosto de 2021. El % promedio de avance una vez validado por la OCI es del 78% para todos las estrategias del PAAC.</t>
  </si>
  <si>
    <t>El IDU, cumplió al 100% con las actividades dispuestas por las SDP y SHD para el anteproyecto de presupuesto. Circula Externa No. SHD -000006 del 21-jul-21 y cuota global de gasto asignada 8-oct-21 radicados No. SHD 2021EE212534O1 e IDU No. 202152616532</t>
  </si>
  <si>
    <t>Con corte a 30 de septiembre, el plan anual se ha actualizado en 63 oportunidades respondiendo a las necesidades organizacionales.</t>
  </si>
  <si>
    <t>Se reportó a la Contaduría General de la Nación los Estados Financieros del segundo trimestre de 2021</t>
  </si>
  <si>
    <t>De un total de 84 tareas, se han finalizado 29, 37 están en estado "En ejecución", y 14 están en estado "Iniciado". Por fechas de calendario, 4 no han iniciado</t>
  </si>
  <si>
    <t xml:space="preserve">Desde la ultima actualización no se advierte derogaciones, modificaciones en la normatividad aplicable a los procesos atendidos por la DTGJ. </t>
  </si>
  <si>
    <t>Se reportaron 2  fichas de relatoría para ser publicadas en la intranet</t>
  </si>
  <si>
    <t>Se anexa reporte SIPROJ con la tasa de éxito procesal con corte a septiembre 2021</t>
  </si>
  <si>
    <t>Se genero una sentencia favorable proceso 2018-462</t>
  </si>
  <si>
    <t>En este trimestre se presentaron dos procesos desfavorables 2015-00270 y 2017-00194</t>
  </si>
  <si>
    <t xml:space="preserve">El 17 de agosto de 2021, se realizó taller "Bogotá sin Barreras" dirigido por la Dirección distrital de Discapacidad. </t>
  </si>
  <si>
    <t>Se tradujo a lenguaje claro 2 respuesta tipo de la Dirección Técnica de Proyectos, las cuales fueron concertadas y remitidas a la dependencia para utilización.</t>
  </si>
  <si>
    <t>Se promocionó el curso de lenguaje claro del DNP a toda la gente IDU los días 31 de mayo y 15 de junio de este año.</t>
  </si>
  <si>
    <t>se elaboraron y divulgaron 14 piezas de comunicación de los trámites del IDU.</t>
  </si>
  <si>
    <t>Se identificó las metas del plan de Desarrollo para el IDU</t>
  </si>
  <si>
    <t xml:space="preserve">Se estructura la base de los contenidos que se incluirán en la actualización de la Guía de Gestión Social y Participación Ciudadana, determinados por la Política de Gestión Social y Servicio a la Ciudadanía </t>
  </si>
  <si>
    <t xml:space="preserve">Se realizaron las mesas de construcción de ciudad y ciudadanía con población con discapacidad, así como la mesa de mujer y género. </t>
  </si>
  <si>
    <t xml:space="preserve">Se realizaron las publicaciones solicitadas de los líderes de proceso, y adicionalmente se realizó una estandarización y revisión general de todas las normas incluidas en cada procedimiento, respecto a la actualización semestral a octubre.. </t>
  </si>
  <si>
    <t>Se realizaron los reportes correspondientes al tercer trimestre.</t>
  </si>
  <si>
    <t xml:space="preserve">Se prestó el apoyo jurídico en la revisión y publicación de la versión No. 8 del manual de Supervisión e Interventoría, adoptado mediante la resolución 3053 de 2021.  </t>
  </si>
  <si>
    <t>Se enviaron 19 memorandos para la aprobación primaria de la elaboración documental por parte de las dependencias, de los cuales se han recibido 15, quedando pendiente 9 dependencias por dar respuesta, de un total de 24 dependencias</t>
  </si>
  <si>
    <t>A la fecha se han aprobado por parte del IDU otras 7 tablas de las cuales esta pendiente la presentación final a cada dependencia.</t>
  </si>
  <si>
    <t>Se encuentran publicados en el observatorio de percepción ciudadana los informes de satisfacción por la atención con el modulo de imagen institucional</t>
  </si>
  <si>
    <t>Se ha realizado seguimiento trimestral, mediante el "Seguimiento-Matriz-Detallada 30 septiembre-2021_05102021"</t>
  </si>
  <si>
    <t>Se esta ejecutando el  Plan de Comunicación Ley 1712 - IDU 2021, definido en conjunto con la OAC</t>
  </si>
  <si>
    <t>Se realizo seguimiento trimestral, mediante mesa de trabajo "Seguimiento Ley de Transparencia y la Seguimiento-Matriz-Detallada 30 septiembre-2021"</t>
  </si>
  <si>
    <t>El 8 de septiembre de 2021 se realiza la publicación del Índice de información clasificada y reservada</t>
  </si>
  <si>
    <t>El 8 de septiembre de 2021 se realiza la publicación del Registro de activos de información</t>
  </si>
  <si>
    <t xml:space="preserve">La proyección del documento se realiza semestralmente, sin embargo, por parte de la OAC se realizo una actualización en septiembre, por lo tanto, se iniciara el proceso de actualización final en el mes de diciembre. </t>
  </si>
  <si>
    <t>A la fecha se han cumplido 4 actividades de las 11 propuestas al 30 de septiembre de 2021,  debido a una suspensión por un mes del  contrato 1664-2020.                                      En total se llevan realizadas 46 actividades del total programado.</t>
  </si>
  <si>
    <t>Se hace primer diagnóstico de accesibilidad Nivel A para el trámite de radicación web  y se hace el plan de trabajo para darle cumplimiento</t>
  </si>
  <si>
    <t>Se realizó inducción en Ley de Transparencia y acceso a la información pública al servidor Publio Henry Rodríguez Madero, quien se posesionó en el periodo. Esta inducción se garantiza para todos los servidores que se vinculan al IDU.</t>
  </si>
  <si>
    <t xml:space="preserve">Los inventarios se validaron inicialmente con la SDP, pero con la entrada en vigencia de la Circular 015, con las nuevas directrices de la SDP esta validación se debe realizar nuevamente </t>
  </si>
  <si>
    <t xml:space="preserve">Se realizó una Validación inicial con la SDP, pero con la entrada en vigencia de la Circular 015 se debe volver a revisar y validar </t>
  </si>
  <si>
    <t xml:space="preserve">Se realizo una validación inicial, pero con la entrada en vigencia de la Circular 015 se debe volver revisar la información registrada </t>
  </si>
  <si>
    <t>Plan finalizado según las actividades programadas</t>
  </si>
  <si>
    <t>En el último trimestre se adelantó el monitoreo a los riesgos con corte a 30 de septiembre para todos los procesos.</t>
  </si>
  <si>
    <t>A la fecha se elaboraron los mapas de aseguramiento para los 12 aspectos claves seleccionados, en proceso se encuentran las reuniones par revisión con las dependencias de 1a y segunda línea.</t>
  </si>
  <si>
    <t>Se proyectó propuesta de  comunicación dirigida a los directivos, con el fin de convocarlos a realizar el curso</t>
  </si>
  <si>
    <t>El instructivo se adopto con código IN-GC-04 el 26 de julio de 2021</t>
  </si>
  <si>
    <t>Se realizó el ajuste del formato de la matriz de riesgos del contrato, con el fin de incluir los mecanismos para seguimiento a los riesgos identificados...</t>
  </si>
  <si>
    <t>Documento en revisión y ajuste para alinearlo con la metodología de riesgos del DAFP. En proceso de documentación</t>
  </si>
  <si>
    <t xml:space="preserve">Se publicaron los nuevos acuerdos orgánicos y de planta del Instituto, adicionalmente, se continuó con la identificación y digitalización  de normas de carácter general vigentes para su publicación. </t>
  </si>
  <si>
    <t>Definir y ejecutar el plan para implementación y sostenibilidad de la Política de Transparencia y Acceso a la Información Pública.</t>
  </si>
  <si>
    <t>Protocolo de análisis de datos</t>
  </si>
  <si>
    <t>Se realizó el seguimiento trimestral (julio-agosto-septiembre) junto al equipo de transparencia IDU, verificando el funcionamiento de los enlaces y su disponibilidad en la web.</t>
  </si>
  <si>
    <t>La oficina Asesora de Comunicaciones hace una contratación directa con el Señor FELIPE EDUARDO ARELLANO MAYGUA con el contrato IDU-1558-2021 que tiene como objeto: PRESTAR SUS SERVICIOS PROFESIONALES A LA OFICINA ASESORA DE COMUNICACIONES, La oficina asesora de comunicaciones hace una contratación directa con el señor Felipe Eduardo Arellano Maygua, con el contrato IDU-1558-2021 que tiene como objeto: prestar sus servicios profesionales a la oficina asesora de comunicaciones, apoyando las actividades relacionadas con el levantamiento de la información, para la producción y rediseño de los portales web e intranet de la entidad, cumpliendo con la normativa de usabilidad, accesibilidad y transparencia, de acuerdo con la normativa existente para este.
Fin bajo este contrato se le da cumplimiento a la fase 1 y 2 a cargo de la oficina asesora de comunicaciones que se describen en el documento especificaciones técnicas para el rediseño de la página web e intranet.</t>
  </si>
  <si>
    <t xml:space="preserve">Se realizó la actualización de la Política de Gestión Social y Participación Ciudadana, están pendientes las aprobaciones pertinentes y su adopción por Resolución. </t>
  </si>
  <si>
    <t>El IDU publicó el proceso IDU-CMA-SGGC-018-2021, fue adjudicado y elaborado el Contrato IDU-1671-2021 en proceso de firmas por el adjudicatario.</t>
  </si>
  <si>
    <t>El 27 de septiembre se actualizó el formato de contexto estratégico, La versión 5 incluye una modificación en los factores de análisis, incluyendo para su análisis el factor Fiscal conforme a MIPG. Se crean campos para marcar el tipo de elemento</t>
  </si>
  <si>
    <t xml:space="preserve">Se reviso inicialmente el inventario a corte Agosto del 2021, pero dado que entro en vigencia la circular 015 sobre Inventario Estadístico Distrital, se debe volver a revisar </t>
  </si>
  <si>
    <t>El protocolo de análisis define que excel es una herramienta suficiente para analítica de datos en el IDU</t>
  </si>
  <si>
    <t>Se publicó la versión 11 del manual, realizando mejoras para riesgos de seguridad de la información y para el instrumento de contexto estratégico. Se realizará una versión 12 para incluir los demás ajustes metodológicos del DAFP</t>
  </si>
  <si>
    <t>Se recibieron tres  informes con radicación Orfeo No. 2021526370512, 20215261453372 y 20215261307792  se actualizo el sistema siproj.</t>
  </si>
  <si>
    <t>3.2. GOBIERNO DIGITAL Y SEGURIDAD DIGITAL, Actividad  1.6.3 Migración Intranet institucional. Lo anterior dado que la Oficina Asesora de Comunicaciones, está desarrollando el plan de migración de la intranet institucional con un recurso asignado para esta actividad.</t>
  </si>
  <si>
    <t xml:space="preserve">20215360339253
Se solicita modificar la asignación de la siguiente actividad 13 "Migración Intranet institucional" a la Oficina Asesora de
Comunicaciones - OAC:
Lo anterior dado que la Oficina Asesora de Comunicaciones, está desarrollando el
plan de migración de la intranet institucional con un recurso asignado para esta
actividad.
</t>
  </si>
  <si>
    <t>PROMEDIO A 30 DE SEPTIEMBRE</t>
  </si>
  <si>
    <t>DEPENDENCIA</t>
  </si>
  <si>
    <t>PROMEDIO % AVANCE SEPTIEMBRE</t>
  </si>
  <si>
    <t>OAC 
Humanos
Presupuesto
Figma</t>
  </si>
  <si>
    <t>Rediseño de intranet institucional:
Realizar diagnóstico de usabilidad e inventario de contenidos de la intranet.</t>
  </si>
  <si>
    <t>Rediseño de intranet institucional:
Apoyar la primera fase del plan de trabajo "Proyecto documento perfiles rediseño"</t>
  </si>
  <si>
    <t>Respuesta a solicitudes sobre levantamiento de los perfiles de usuarios de la intranet.</t>
  </si>
  <si>
    <t>Mapa de diagnóstico de usabilidad e
inventario de contenidos.
Fichas de perfiles de usuarios de la intranet.</t>
  </si>
  <si>
    <t>Informe semestral sobre la aplicación de las políticas de prevención en las diferentes áreas del IDU.</t>
  </si>
  <si>
    <t xml:space="preserve">20214250211323
Solicitud de ajuste de la actividad: cambiar la palabra adecuación por aplicación.
</t>
  </si>
  <si>
    <t xml:space="preserve">Comité de Gestión y Desempeño realizado el 20 de octubre de 2021
20214250211323 Solicitud de ajuste de la actividad 20 cambiar la palabra adecuación por aplicación, eliminar las actividades 23 y 24.
20215360339253 teniendo en cuenta la solicitud de este memorando, se aprobó que la actividad 13 "Migración institucional de la intranet" se ajuste y se definan las actividades que al respecto va a realizar la STRT y la OAC, por lo anterior se ajustó la actividad 13 a cargo y queda así "Rediseño de intranet institucional: Apoyar la primera fase del plan de trabajo "Proyecto documento perfiles rediseño", se crea la actividad 69 a cargo de la OAC "Rediseño de intranet institucional: Realizar diagnóstico de usabilidad e inventario de contenidos de la intranet."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</si>
</sst>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0"/>
      <color rgb="FF000000"/>
      <name val="Arial"/>
      <family val="2"/>
    </font>
    <font>
      <b/>
      <sz val="9"/>
      <name val="Arial"/>
      <family val="2"/>
    </font>
    <font>
      <sz val="10"/>
      <name val="Arial"/>
      <family val="2"/>
    </font>
    <font>
      <sz val="8"/>
      <name val="Arial"/>
      <family val="2"/>
    </font>
    <font>
      <sz val="9"/>
      <name val="Arial"/>
      <family val="2"/>
    </font>
    <font>
      <b/>
      <sz val="8"/>
      <name val="Arial"/>
      <family val="2"/>
    </font>
    <font>
      <b/>
      <sz val="14"/>
      <name val="Arial"/>
      <family val="2"/>
    </font>
    <font>
      <b/>
      <sz val="10"/>
      <name val="Arial"/>
      <family val="2"/>
    </font>
    <font>
      <sz val="12"/>
      <name val="Arial"/>
      <family val="2"/>
    </font>
    <font>
      <sz val="12"/>
      <color theme="5" tint="-0.499984740745262"/>
      <name val="Arial"/>
      <family val="2"/>
    </font>
    <font>
      <b/>
      <sz val="11"/>
      <name val="Arial"/>
      <family val="2"/>
      <charset val="1"/>
    </font>
    <font>
      <b/>
      <sz val="12"/>
      <name val="Arial"/>
      <family val="2"/>
    </font>
    <font>
      <sz val="10"/>
      <color rgb="FF000000"/>
      <name val="Arial"/>
      <family val="2"/>
    </font>
    <font>
      <sz val="12"/>
      <color rgb="FF000000"/>
      <name val="Arial"/>
      <family val="2"/>
    </font>
    <font>
      <b/>
      <sz val="12"/>
      <color theme="7" tint="0.79998168889431442"/>
      <name val="Arial"/>
      <family val="2"/>
    </font>
    <font>
      <b/>
      <sz val="12"/>
      <color rgb="FF000000"/>
      <name val="Arial"/>
      <family val="2"/>
    </font>
    <font>
      <b/>
      <sz val="12"/>
      <color theme="9" tint="-0.249977111117893"/>
      <name val="Arial"/>
      <family val="2"/>
    </font>
    <font>
      <b/>
      <sz val="12"/>
      <color theme="8" tint="-0.249977111117893"/>
      <name val="Arial"/>
      <family val="2"/>
    </font>
    <font>
      <b/>
      <sz val="12"/>
      <color theme="5" tint="-0.499984740745262"/>
      <name val="Arial"/>
      <family val="2"/>
    </font>
    <font>
      <b/>
      <sz val="12"/>
      <color theme="4" tint="-0.249977111117893"/>
      <name val="Arial"/>
      <family val="2"/>
    </font>
    <font>
      <b/>
      <sz val="12"/>
      <color rgb="FFFF0000"/>
      <name val="Arial"/>
      <family val="2"/>
    </font>
    <font>
      <b/>
      <sz val="12"/>
      <color rgb="FF00B050"/>
      <name val="Arial"/>
      <family val="2"/>
    </font>
    <font>
      <b/>
      <sz val="12"/>
      <color rgb="FFC00000"/>
      <name val="Arial"/>
      <family val="2"/>
    </font>
    <font>
      <b/>
      <sz val="12"/>
      <color rgb="FF0070C0"/>
      <name val="Arial"/>
      <family val="2"/>
    </font>
    <font>
      <b/>
      <sz val="12"/>
      <color theme="1"/>
      <name val="Arial"/>
      <family val="2"/>
    </font>
    <font>
      <i/>
      <sz val="12"/>
      <color rgb="FF000000"/>
      <name val="Arial"/>
      <family val="2"/>
    </font>
    <font>
      <b/>
      <sz val="10"/>
      <color theme="0"/>
      <name val="Arial"/>
      <family val="2"/>
    </font>
    <font>
      <sz val="10"/>
      <color theme="0"/>
      <name val="Arial"/>
      <family val="2"/>
    </font>
    <font>
      <sz val="9"/>
      <color rgb="FF000000"/>
      <name val="Arial"/>
      <family val="2"/>
    </font>
    <font>
      <b/>
      <sz val="10"/>
      <color rgb="FF000000"/>
      <name val="Arial"/>
      <family val="2"/>
    </font>
  </fonts>
  <fills count="18">
    <fill>
      <patternFill patternType="none"/>
    </fill>
    <fill>
      <patternFill patternType="gray125"/>
    </fill>
    <fill>
      <patternFill patternType="solid">
        <fgColor theme="0"/>
        <bgColor indexed="64"/>
      </patternFill>
    </fill>
    <fill>
      <patternFill patternType="solid">
        <fgColor theme="0"/>
        <bgColor rgb="FF95B3D7"/>
      </patternFill>
    </fill>
    <fill>
      <patternFill patternType="solid">
        <fgColor theme="0"/>
        <bgColor rgb="FF00B050"/>
      </patternFill>
    </fill>
    <fill>
      <patternFill patternType="solid">
        <fgColor theme="0"/>
        <bgColor rgb="FF92D050"/>
      </patternFill>
    </fill>
    <fill>
      <patternFill patternType="solid">
        <fgColor theme="0"/>
        <bgColor rgb="FFFFFFFF"/>
      </patternFill>
    </fill>
    <fill>
      <patternFill patternType="solid">
        <fgColor theme="4" tint="-0.249977111117893"/>
        <bgColor rgb="FF95B3D7"/>
      </patternFill>
    </fill>
    <fill>
      <patternFill patternType="solid">
        <fgColor theme="4" tint="0.79998168889431442"/>
        <bgColor indexed="64"/>
      </patternFill>
    </fill>
    <fill>
      <patternFill patternType="solid">
        <fgColor rgb="FFD9D9D9"/>
        <bgColor rgb="FFDCE6F2"/>
      </patternFill>
    </fill>
    <fill>
      <patternFill patternType="solid">
        <fgColor theme="5" tint="0.59999389629810485"/>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79998168889431442"/>
        <bgColor theme="4" tint="0.79998168889431442"/>
      </patternFill>
    </fill>
    <fill>
      <patternFill patternType="solid">
        <fgColor theme="4" tint="0.79998168889431442"/>
        <bgColor theme="4" tint="0.79998168889431442"/>
      </patternFill>
    </fill>
    <fill>
      <patternFill patternType="solid">
        <fgColor rgb="FFFF0000"/>
        <bgColor indexed="64"/>
      </patternFill>
    </fill>
  </fills>
  <borders count="30">
    <border>
      <left/>
      <right/>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4">
    <xf numFmtId="0" fontId="0" fillId="0" borderId="0"/>
    <xf numFmtId="0" fontId="1" fillId="0" borderId="0"/>
    <xf numFmtId="9" fontId="1" fillId="0" borderId="0" applyFont="0" applyFill="0" applyBorder="0" applyAlignment="0" applyProtection="0"/>
    <xf numFmtId="0" fontId="13" fillId="0" borderId="0"/>
  </cellStyleXfs>
  <cellXfs count="187">
    <xf numFmtId="0" fontId="0" fillId="0" borderId="0" xfId="0"/>
    <xf numFmtId="0" fontId="4" fillId="2" borderId="0" xfId="1" applyFont="1" applyFill="1" applyProtection="1">
      <protection locked="0"/>
    </xf>
    <xf numFmtId="0" fontId="4" fillId="2" borderId="0" xfId="1" applyFont="1" applyFill="1" applyAlignment="1" applyProtection="1">
      <alignment horizontal="center" vertical="center" wrapText="1"/>
      <protection locked="0"/>
    </xf>
    <xf numFmtId="0" fontId="6" fillId="2" borderId="0" xfId="1" applyFont="1" applyFill="1" applyAlignment="1" applyProtection="1">
      <alignment horizontal="center" vertical="center" wrapText="1"/>
      <protection locked="0"/>
    </xf>
    <xf numFmtId="0" fontId="4" fillId="2" borderId="0" xfId="1" applyFont="1" applyFill="1" applyAlignment="1" applyProtection="1">
      <alignment horizontal="justify" vertical="center" wrapText="1"/>
      <protection locked="0"/>
    </xf>
    <xf numFmtId="0" fontId="6" fillId="3" borderId="0" xfId="1" applyFont="1" applyFill="1" applyAlignment="1" applyProtection="1">
      <alignment horizontal="center" vertical="center" wrapText="1"/>
      <protection locked="0"/>
    </xf>
    <xf numFmtId="0" fontId="6" fillId="4" borderId="0" xfId="1" applyFont="1" applyFill="1" applyAlignment="1" applyProtection="1">
      <alignment horizontal="center" vertical="center" wrapText="1"/>
      <protection locked="0"/>
    </xf>
    <xf numFmtId="15" fontId="4" fillId="2" borderId="0" xfId="1" applyNumberFormat="1" applyFont="1" applyFill="1" applyAlignment="1" applyProtection="1">
      <alignment horizontal="center" vertical="center" wrapText="1"/>
      <protection locked="0"/>
    </xf>
    <xf numFmtId="0" fontId="4" fillId="5" borderId="0" xfId="1" applyFont="1" applyFill="1" applyAlignment="1" applyProtection="1">
      <alignment horizontal="center" vertical="center" wrapText="1"/>
      <protection locked="0"/>
    </xf>
    <xf numFmtId="9" fontId="4" fillId="6" borderId="0" xfId="1" applyNumberFormat="1" applyFont="1" applyFill="1" applyAlignment="1" applyProtection="1">
      <alignment horizontal="center" vertical="center" wrapText="1"/>
      <protection locked="0"/>
    </xf>
    <xf numFmtId="0" fontId="3" fillId="2" borderId="0" xfId="1" applyFont="1" applyFill="1" applyAlignment="1" applyProtection="1">
      <alignment horizontal="justify" vertical="center" wrapText="1"/>
      <protection locked="0"/>
    </xf>
    <xf numFmtId="0" fontId="4" fillId="2" borderId="0" xfId="1" applyFont="1" applyFill="1" applyAlignment="1" applyProtection="1">
      <alignment horizontal="center" vertical="center"/>
      <protection locked="0"/>
    </xf>
    <xf numFmtId="0" fontId="3" fillId="2" borderId="0" xfId="1" applyFont="1" applyFill="1" applyAlignment="1" applyProtection="1">
      <alignment horizontal="center" vertical="center"/>
      <protection locked="0"/>
    </xf>
    <xf numFmtId="0" fontId="3" fillId="2" borderId="2" xfId="1" applyFont="1" applyFill="1" applyBorder="1" applyAlignment="1" applyProtection="1">
      <alignment horizontal="center" vertical="center" wrapText="1"/>
      <protection locked="0"/>
    </xf>
    <xf numFmtId="0" fontId="9" fillId="8" borderId="2" xfId="1" applyFont="1" applyFill="1" applyBorder="1" applyAlignment="1" applyProtection="1">
      <alignment horizontal="center" vertical="center" wrapText="1"/>
      <protection locked="0"/>
    </xf>
    <xf numFmtId="0" fontId="9" fillId="8" borderId="2" xfId="1" applyFont="1" applyFill="1" applyBorder="1" applyAlignment="1" applyProtection="1">
      <alignment horizontal="justify" vertical="center" wrapText="1"/>
      <protection locked="0"/>
    </xf>
    <xf numFmtId="15" fontId="9" fillId="8" borderId="2" xfId="1" applyNumberFormat="1" applyFont="1" applyFill="1" applyBorder="1" applyAlignment="1" applyProtection="1">
      <alignment horizontal="center" vertical="center" wrapText="1"/>
      <protection locked="0"/>
    </xf>
    <xf numFmtId="0" fontId="9" fillId="2" borderId="2" xfId="1" applyFont="1" applyFill="1" applyBorder="1" applyAlignment="1" applyProtection="1">
      <alignment horizontal="center" vertical="center" wrapText="1"/>
      <protection locked="0"/>
    </xf>
    <xf numFmtId="0" fontId="9" fillId="2" borderId="2" xfId="1" applyFont="1" applyFill="1" applyBorder="1" applyAlignment="1" applyProtection="1">
      <alignment horizontal="justify" vertical="center" wrapText="1"/>
      <protection locked="0"/>
    </xf>
    <xf numFmtId="15" fontId="9" fillId="2" borderId="2" xfId="1" applyNumberFormat="1" applyFont="1" applyFill="1" applyBorder="1" applyAlignment="1" applyProtection="1">
      <alignment horizontal="center" vertical="center" wrapText="1"/>
      <protection locked="0"/>
    </xf>
    <xf numFmtId="0" fontId="3" fillId="2" borderId="2" xfId="1" applyFont="1" applyFill="1" applyBorder="1" applyAlignment="1">
      <alignment horizontal="center" vertical="center" wrapText="1"/>
    </xf>
    <xf numFmtId="0" fontId="3" fillId="2" borderId="5" xfId="1" applyFont="1" applyFill="1" applyBorder="1" applyAlignment="1" applyProtection="1">
      <alignment horizontal="center" vertical="center" wrapText="1"/>
      <protection locked="0"/>
    </xf>
    <xf numFmtId="0" fontId="8" fillId="2" borderId="0" xfId="1" applyFont="1" applyFill="1" applyAlignment="1" applyProtection="1">
      <alignment horizontal="center" vertical="center" wrapText="1"/>
      <protection locked="0"/>
    </xf>
    <xf numFmtId="0" fontId="3" fillId="2" borderId="0" xfId="1" applyFont="1" applyFill="1" applyAlignment="1" applyProtection="1">
      <alignment wrapText="1"/>
      <protection locked="0"/>
    </xf>
    <xf numFmtId="15" fontId="3" fillId="2" borderId="0" xfId="1" applyNumberFormat="1" applyFont="1" applyFill="1" applyAlignment="1" applyProtection="1">
      <alignment horizontal="center" vertical="center" wrapText="1"/>
      <protection locked="0"/>
    </xf>
    <xf numFmtId="0" fontId="4" fillId="2" borderId="0" xfId="1" applyFont="1" applyFill="1" applyAlignment="1" applyProtection="1">
      <alignment wrapText="1"/>
      <protection locked="0"/>
    </xf>
    <xf numFmtId="0" fontId="11" fillId="9" borderId="2" xfId="1" applyFont="1" applyFill="1" applyBorder="1" applyAlignment="1">
      <alignment horizontal="center" vertical="center" wrapText="1"/>
    </xf>
    <xf numFmtId="0" fontId="1" fillId="0" borderId="0" xfId="1"/>
    <xf numFmtId="0" fontId="1" fillId="0" borderId="4" xfId="1" applyBorder="1" applyAlignment="1">
      <alignment horizontal="center" vertical="center" wrapText="1"/>
    </xf>
    <xf numFmtId="15" fontId="8" fillId="2" borderId="0" xfId="1" applyNumberFormat="1" applyFont="1" applyFill="1" applyAlignment="1" applyProtection="1">
      <alignment horizontal="center" vertical="center" wrapText="1"/>
      <protection locked="0"/>
    </xf>
    <xf numFmtId="0" fontId="9" fillId="2" borderId="0" xfId="1" applyFont="1" applyFill="1" applyAlignment="1" applyProtection="1">
      <alignment horizontal="center" vertical="center" wrapText="1"/>
      <protection locked="0"/>
    </xf>
    <xf numFmtId="0" fontId="12" fillId="2" borderId="2" xfId="1" applyFont="1" applyFill="1" applyBorder="1" applyAlignment="1" applyProtection="1">
      <alignment horizontal="center" vertical="center" wrapText="1"/>
      <protection locked="0"/>
    </xf>
    <xf numFmtId="2" fontId="12" fillId="2" borderId="2" xfId="1" applyNumberFormat="1" applyFont="1" applyFill="1" applyBorder="1" applyAlignment="1" applyProtection="1">
      <alignment horizontal="center" vertical="center" wrapText="1"/>
      <protection locked="0"/>
    </xf>
    <xf numFmtId="0" fontId="13" fillId="0" borderId="0" xfId="3"/>
    <xf numFmtId="0" fontId="13" fillId="0" borderId="0" xfId="3" applyAlignment="1">
      <alignment vertical="center"/>
    </xf>
    <xf numFmtId="0" fontId="14" fillId="0" borderId="0" xfId="3" applyFont="1"/>
    <xf numFmtId="0" fontId="14" fillId="2" borderId="0" xfId="3" applyFont="1" applyFill="1"/>
    <xf numFmtId="0" fontId="13" fillId="2" borderId="0" xfId="3" applyFill="1"/>
    <xf numFmtId="0" fontId="15" fillId="11" borderId="0" xfId="3" applyFont="1" applyFill="1" applyAlignment="1">
      <alignment horizontal="center" vertical="center"/>
    </xf>
    <xf numFmtId="0" fontId="16" fillId="2" borderId="0" xfId="3" applyFont="1" applyFill="1" applyAlignment="1">
      <alignment horizontal="center" vertical="center"/>
    </xf>
    <xf numFmtId="0" fontId="14" fillId="0" borderId="10" xfId="3" applyFont="1" applyBorder="1" applyAlignment="1">
      <alignment horizontal="left" vertical="center" wrapText="1"/>
    </xf>
    <xf numFmtId="0" fontId="14" fillId="2" borderId="9" xfId="3" applyFont="1" applyFill="1" applyBorder="1" applyAlignment="1">
      <alignment horizontal="left" vertical="center" wrapText="1"/>
    </xf>
    <xf numFmtId="2" fontId="14" fillId="12" borderId="11" xfId="2" applyNumberFormat="1" applyFont="1" applyFill="1" applyBorder="1" applyAlignment="1">
      <alignment horizontal="center" vertical="center"/>
    </xf>
    <xf numFmtId="0" fontId="14" fillId="0" borderId="14" xfId="3" applyFont="1" applyBorder="1" applyAlignment="1">
      <alignment horizontal="left" vertical="center" wrapText="1"/>
    </xf>
    <xf numFmtId="0" fontId="14" fillId="2" borderId="13" xfId="3" applyFont="1" applyFill="1" applyBorder="1" applyAlignment="1">
      <alignment horizontal="left" vertical="center" wrapText="1"/>
    </xf>
    <xf numFmtId="2" fontId="14" fillId="12" borderId="15" xfId="2" applyNumberFormat="1" applyFont="1" applyFill="1" applyBorder="1" applyAlignment="1">
      <alignment horizontal="center" vertical="center"/>
    </xf>
    <xf numFmtId="0" fontId="16" fillId="0" borderId="0" xfId="3" applyFont="1" applyAlignment="1">
      <alignment horizontal="center" vertical="center" wrapText="1"/>
    </xf>
    <xf numFmtId="0" fontId="14" fillId="2" borderId="0" xfId="3" applyFont="1" applyFill="1" applyAlignment="1">
      <alignment horizontal="center" vertical="center" wrapText="1"/>
    </xf>
    <xf numFmtId="0" fontId="14" fillId="0" borderId="0" xfId="3" applyFont="1" applyAlignment="1">
      <alignment horizontal="left" vertical="center" wrapText="1"/>
    </xf>
    <xf numFmtId="0" fontId="14" fillId="2" borderId="0" xfId="3" applyFont="1" applyFill="1" applyAlignment="1">
      <alignment horizontal="left" vertical="center" wrapText="1"/>
    </xf>
    <xf numFmtId="9" fontId="14" fillId="0" borderId="0" xfId="2" applyFont="1" applyAlignment="1">
      <alignment horizontal="center" vertical="center"/>
    </xf>
    <xf numFmtId="0" fontId="14" fillId="0" borderId="7" xfId="3" applyFont="1" applyBorder="1" applyAlignment="1">
      <alignment horizontal="left" vertical="center" wrapText="1"/>
    </xf>
    <xf numFmtId="0" fontId="14" fillId="2" borderId="0" xfId="3" applyFont="1" applyFill="1" applyBorder="1" applyAlignment="1">
      <alignment horizontal="left" vertical="center" wrapText="1"/>
    </xf>
    <xf numFmtId="2" fontId="14" fillId="12" borderId="17" xfId="2" applyNumberFormat="1" applyFont="1" applyFill="1" applyBorder="1" applyAlignment="1">
      <alignment horizontal="center" vertical="center"/>
    </xf>
    <xf numFmtId="0" fontId="14" fillId="0" borderId="0" xfId="2" applyNumberFormat="1" applyFont="1" applyAlignment="1">
      <alignment horizontal="center" vertical="center"/>
    </xf>
    <xf numFmtId="0" fontId="14" fillId="0" borderId="19" xfId="3" applyFont="1" applyBorder="1" applyAlignment="1">
      <alignment horizontal="left" vertical="center" wrapText="1"/>
    </xf>
    <xf numFmtId="0" fontId="14" fillId="2" borderId="19" xfId="3" applyFont="1" applyFill="1" applyBorder="1" applyAlignment="1">
      <alignment horizontal="left" vertical="center" wrapText="1"/>
    </xf>
    <xf numFmtId="2" fontId="14" fillId="12" borderId="20" xfId="2" applyNumberFormat="1" applyFont="1" applyFill="1" applyBorder="1" applyAlignment="1">
      <alignment horizontal="center" vertical="center"/>
    </xf>
    <xf numFmtId="0" fontId="16" fillId="2" borderId="0" xfId="3" applyFont="1" applyFill="1" applyAlignment="1">
      <alignment vertical="center" wrapText="1"/>
    </xf>
    <xf numFmtId="2" fontId="16" fillId="2" borderId="0" xfId="2" applyNumberFormat="1" applyFont="1" applyFill="1" applyAlignment="1">
      <alignment horizontal="center" vertical="center"/>
    </xf>
    <xf numFmtId="0" fontId="16" fillId="2" borderId="0" xfId="3" applyFont="1" applyFill="1"/>
    <xf numFmtId="0" fontId="14" fillId="2" borderId="0" xfId="3" applyFont="1" applyFill="1" applyAlignment="1">
      <alignment horizontal="center" vertical="center"/>
    </xf>
    <xf numFmtId="0" fontId="14" fillId="2" borderId="9" xfId="3" applyFont="1" applyFill="1" applyBorder="1"/>
    <xf numFmtId="0" fontId="14" fillId="0" borderId="10" xfId="3" applyFont="1" applyBorder="1" applyAlignment="1">
      <alignment horizontal="left" indent="1"/>
    </xf>
    <xf numFmtId="1" fontId="14" fillId="13" borderId="11" xfId="3" applyNumberFormat="1" applyFont="1" applyFill="1" applyBorder="1" applyAlignment="1">
      <alignment horizontal="center" vertical="center"/>
    </xf>
    <xf numFmtId="0" fontId="14" fillId="2" borderId="0" xfId="3" applyFont="1" applyFill="1" applyBorder="1"/>
    <xf numFmtId="0" fontId="14" fillId="0" borderId="0" xfId="3" applyFont="1" applyBorder="1" applyAlignment="1">
      <alignment horizontal="left" indent="1"/>
    </xf>
    <xf numFmtId="1" fontId="14" fillId="13" borderId="17" xfId="3" applyNumberFormat="1" applyFont="1" applyFill="1" applyBorder="1" applyAlignment="1">
      <alignment horizontal="center" vertical="center"/>
    </xf>
    <xf numFmtId="0" fontId="14" fillId="2" borderId="13" xfId="3" applyFont="1" applyFill="1" applyBorder="1"/>
    <xf numFmtId="0" fontId="14" fillId="0" borderId="14" xfId="3" applyFont="1" applyBorder="1" applyAlignment="1">
      <alignment horizontal="left" vertical="center" wrapText="1" indent="1"/>
    </xf>
    <xf numFmtId="1" fontId="14" fillId="13" borderId="21" xfId="3" applyNumberFormat="1" applyFont="1" applyFill="1" applyBorder="1" applyAlignment="1">
      <alignment horizontal="center" vertical="center"/>
    </xf>
    <xf numFmtId="0" fontId="14" fillId="0" borderId="0" xfId="3" applyFont="1" applyAlignment="1">
      <alignment horizontal="left" vertical="center" wrapText="1" indent="1"/>
    </xf>
    <xf numFmtId="0" fontId="14" fillId="0" borderId="13" xfId="3" applyFont="1" applyBorder="1" applyAlignment="1">
      <alignment horizontal="left" indent="1"/>
    </xf>
    <xf numFmtId="1" fontId="14" fillId="13" borderId="22" xfId="3" applyNumberFormat="1" applyFont="1" applyFill="1" applyBorder="1" applyAlignment="1">
      <alignment horizontal="center" vertical="center"/>
    </xf>
    <xf numFmtId="0" fontId="14" fillId="0" borderId="7" xfId="3" applyFont="1" applyBorder="1" applyAlignment="1">
      <alignment horizontal="left" vertical="center" wrapText="1" indent="1"/>
    </xf>
    <xf numFmtId="0" fontId="16" fillId="14" borderId="23" xfId="3" applyFont="1" applyFill="1" applyBorder="1" applyAlignment="1">
      <alignment horizontal="center" vertical="center" wrapText="1"/>
    </xf>
    <xf numFmtId="0" fontId="25" fillId="15" borderId="23" xfId="3" applyFont="1" applyFill="1" applyBorder="1" applyAlignment="1">
      <alignment horizontal="center" vertical="center" wrapText="1"/>
    </xf>
    <xf numFmtId="0" fontId="26" fillId="0" borderId="23" xfId="3" applyFont="1" applyBorder="1" applyAlignment="1">
      <alignment horizontal="left" vertical="center" wrapText="1"/>
    </xf>
    <xf numFmtId="0" fontId="1" fillId="0" borderId="23" xfId="3" applyFont="1" applyBorder="1" applyAlignment="1">
      <alignment horizontal="center" vertical="center" wrapText="1"/>
    </xf>
    <xf numFmtId="0" fontId="13" fillId="0" borderId="23" xfId="3" applyBorder="1" applyAlignment="1">
      <alignment horizontal="center" vertical="center" wrapText="1"/>
    </xf>
    <xf numFmtId="0" fontId="25" fillId="16" borderId="23" xfId="3" applyFont="1" applyFill="1" applyBorder="1" applyAlignment="1">
      <alignment horizontal="center" vertical="center" wrapText="1"/>
    </xf>
    <xf numFmtId="0" fontId="0" fillId="0" borderId="0" xfId="0" applyAlignment="1">
      <alignment horizontal="left"/>
    </xf>
    <xf numFmtId="0" fontId="0" fillId="0" borderId="0" xfId="0" pivotButton="1" applyAlignment="1">
      <alignment horizontal="center" vertical="center" wrapText="1"/>
    </xf>
    <xf numFmtId="0" fontId="0" fillId="0" borderId="0" xfId="0" applyAlignment="1">
      <alignment horizontal="center" vertical="center" wrapText="1"/>
    </xf>
    <xf numFmtId="2" fontId="0" fillId="0" borderId="0" xfId="0" applyNumberFormat="1" applyAlignment="1">
      <alignment horizontal="center"/>
    </xf>
    <xf numFmtId="0" fontId="0" fillId="0" borderId="0" xfId="0" applyNumberFormat="1" applyAlignment="1">
      <alignment horizontal="center"/>
    </xf>
    <xf numFmtId="0" fontId="12" fillId="2" borderId="0" xfId="1" applyFont="1" applyFill="1" applyBorder="1" applyAlignment="1" applyProtection="1">
      <alignment horizontal="center" vertical="center" wrapText="1"/>
      <protection locked="0"/>
    </xf>
    <xf numFmtId="0" fontId="27" fillId="7" borderId="1" xfId="1" applyFont="1" applyFill="1" applyBorder="1" applyAlignment="1">
      <alignment horizontal="center" vertical="center" wrapText="1"/>
    </xf>
    <xf numFmtId="0" fontId="28" fillId="2" borderId="0" xfId="1" applyFont="1" applyFill="1" applyAlignment="1" applyProtection="1">
      <alignment horizontal="center" vertical="center"/>
      <protection locked="0"/>
    </xf>
    <xf numFmtId="0" fontId="9" fillId="17" borderId="2" xfId="1" applyFont="1" applyFill="1" applyBorder="1" applyAlignment="1" applyProtection="1">
      <alignment horizontal="center" vertical="center" wrapText="1"/>
      <protection locked="0"/>
    </xf>
    <xf numFmtId="0" fontId="1" fillId="0" borderId="0" xfId="1" applyAlignment="1">
      <alignment wrapText="1"/>
    </xf>
    <xf numFmtId="0" fontId="3" fillId="8" borderId="2" xfId="1" applyFont="1" applyFill="1" applyBorder="1" applyAlignment="1" applyProtection="1">
      <alignment horizontal="center" vertical="center"/>
      <protection locked="0"/>
    </xf>
    <xf numFmtId="0" fontId="3" fillId="2" borderId="2" xfId="1" applyFont="1" applyFill="1" applyBorder="1" applyAlignment="1" applyProtection="1">
      <alignment horizontal="center" vertical="center"/>
      <protection locked="0"/>
    </xf>
    <xf numFmtId="0" fontId="2" fillId="2" borderId="0" xfId="1" applyFont="1" applyFill="1" applyAlignment="1" applyProtection="1">
      <alignment horizontal="center" vertical="center" wrapText="1"/>
      <protection locked="0"/>
    </xf>
    <xf numFmtId="0" fontId="3" fillId="2" borderId="0" xfId="1" applyFont="1" applyFill="1" applyProtection="1">
      <protection locked="0"/>
    </xf>
    <xf numFmtId="0" fontId="5" fillId="2" borderId="0" xfId="1" applyFont="1" applyFill="1" applyAlignment="1" applyProtection="1">
      <alignment horizontal="center" vertical="center" wrapText="1"/>
      <protection locked="0"/>
    </xf>
    <xf numFmtId="0" fontId="3" fillId="2" borderId="0" xfId="1" applyFont="1" applyFill="1" applyAlignment="1" applyProtection="1">
      <alignment horizontal="center" vertical="center" wrapText="1"/>
      <protection locked="0"/>
    </xf>
    <xf numFmtId="0" fontId="3" fillId="2" borderId="0" xfId="1" applyFont="1" applyFill="1" applyAlignment="1" applyProtection="1">
      <alignment horizontal="center"/>
      <protection locked="0"/>
    </xf>
    <xf numFmtId="0" fontId="8" fillId="2" borderId="2" xfId="1" applyFont="1" applyFill="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0" borderId="0" xfId="0" applyAlignment="1">
      <alignment vertical="center" wrapText="1"/>
    </xf>
    <xf numFmtId="0" fontId="0" fillId="2" borderId="0" xfId="0" applyFill="1" applyAlignment="1">
      <alignment wrapText="1"/>
    </xf>
    <xf numFmtId="0" fontId="0" fillId="2" borderId="0" xfId="0" applyFill="1" applyAlignment="1">
      <alignment horizontal="center" wrapText="1"/>
    </xf>
    <xf numFmtId="0" fontId="0" fillId="2" borderId="0" xfId="0" applyFill="1" applyAlignment="1">
      <alignment vertical="center" wrapText="1"/>
    </xf>
    <xf numFmtId="0" fontId="0" fillId="0" borderId="24" xfId="0" pivotButton="1" applyBorder="1" applyAlignment="1">
      <alignment vertical="center" wrapText="1"/>
    </xf>
    <xf numFmtId="0" fontId="0" fillId="0" borderId="25" xfId="0" applyBorder="1" applyAlignment="1">
      <alignment horizontal="center" vertical="center" wrapText="1"/>
    </xf>
    <xf numFmtId="0" fontId="0" fillId="0" borderId="26" xfId="0" applyBorder="1" applyAlignment="1">
      <alignment horizontal="left" wrapText="1"/>
    </xf>
    <xf numFmtId="2" fontId="0" fillId="0" borderId="27" xfId="0" applyNumberFormat="1" applyBorder="1" applyAlignment="1">
      <alignment horizontal="center" wrapText="1"/>
    </xf>
    <xf numFmtId="0" fontId="0" fillId="0" borderId="28" xfId="0" applyBorder="1" applyAlignment="1">
      <alignment horizontal="left" wrapText="1"/>
    </xf>
    <xf numFmtId="2" fontId="0" fillId="0" borderId="29" xfId="0" applyNumberFormat="1" applyBorder="1" applyAlignment="1">
      <alignment horizontal="center" wrapText="1"/>
    </xf>
    <xf numFmtId="0" fontId="3" fillId="2" borderId="0" xfId="1" applyFont="1" applyFill="1" applyProtection="1">
      <protection locked="0"/>
    </xf>
    <xf numFmtId="0" fontId="2" fillId="2" borderId="0" xfId="1" applyFont="1" applyFill="1" applyAlignment="1" applyProtection="1">
      <alignment horizontal="center" vertical="center" wrapText="1"/>
      <protection locked="0"/>
    </xf>
    <xf numFmtId="0" fontId="3" fillId="2" borderId="0" xfId="1" applyFont="1" applyFill="1" applyProtection="1">
      <protection locked="0"/>
    </xf>
    <xf numFmtId="0" fontId="5" fillId="2" borderId="0" xfId="1" applyFont="1" applyFill="1" applyAlignment="1" applyProtection="1">
      <alignment horizontal="center" vertical="center" wrapText="1"/>
      <protection locked="0"/>
    </xf>
    <xf numFmtId="0" fontId="3" fillId="2" borderId="0" xfId="1" applyFont="1" applyFill="1" applyAlignment="1" applyProtection="1">
      <alignment horizontal="center" vertical="center" wrapText="1"/>
      <protection locked="0"/>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3" fillId="2" borderId="0" xfId="1" applyFont="1" applyFill="1" applyAlignment="1" applyProtection="1">
      <alignment horizontal="center"/>
      <protection locked="0"/>
    </xf>
    <xf numFmtId="0" fontId="7" fillId="2" borderId="0" xfId="1" applyFont="1" applyFill="1" applyAlignment="1" applyProtection="1">
      <alignment horizontal="center" vertical="center" wrapText="1"/>
      <protection locked="0"/>
    </xf>
    <xf numFmtId="0" fontId="8" fillId="2" borderId="1" xfId="1" applyFont="1" applyFill="1" applyBorder="1" applyAlignment="1" applyProtection="1">
      <alignment horizontal="center" vertical="center" wrapText="1"/>
      <protection locked="0"/>
    </xf>
    <xf numFmtId="0" fontId="8" fillId="2" borderId="3" xfId="1" applyFont="1" applyFill="1" applyBorder="1" applyAlignment="1" applyProtection="1">
      <alignment horizontal="center" vertical="center" wrapText="1"/>
      <protection locked="0"/>
    </xf>
    <xf numFmtId="0" fontId="8" fillId="2" borderId="4" xfId="1" applyFont="1" applyFill="1" applyBorder="1" applyAlignment="1" applyProtection="1">
      <alignment horizontal="center" vertical="center" wrapText="1"/>
      <protection locked="0"/>
    </xf>
    <xf numFmtId="0" fontId="8" fillId="2" borderId="2" xfId="1" applyFont="1" applyFill="1" applyBorder="1" applyAlignment="1" applyProtection="1">
      <alignment horizontal="center" vertical="center" wrapText="1"/>
      <protection locked="0"/>
    </xf>
    <xf numFmtId="0" fontId="8" fillId="2" borderId="2" xfId="1" applyFont="1" applyFill="1" applyBorder="1" applyAlignment="1">
      <alignment horizontal="center" vertical="center" wrapText="1"/>
    </xf>
    <xf numFmtId="0" fontId="22" fillId="0" borderId="8" xfId="3" applyFont="1" applyBorder="1" applyAlignment="1">
      <alignment horizontal="center" vertical="center"/>
    </xf>
    <xf numFmtId="0" fontId="22" fillId="0" borderId="16" xfId="3" applyFont="1" applyBorder="1" applyAlignment="1">
      <alignment horizontal="center" vertical="center"/>
    </xf>
    <xf numFmtId="0" fontId="22" fillId="0" borderId="12" xfId="3" applyFont="1" applyBorder="1" applyAlignment="1">
      <alignment horizontal="center" vertical="center"/>
    </xf>
    <xf numFmtId="0" fontId="17" fillId="0" borderId="8" xfId="3" applyFont="1" applyBorder="1" applyAlignment="1">
      <alignment horizontal="center" vertical="center" wrapText="1"/>
    </xf>
    <xf numFmtId="0" fontId="17" fillId="0" borderId="9" xfId="3" applyFont="1" applyBorder="1" applyAlignment="1">
      <alignment horizontal="center" vertical="center" wrapText="1"/>
    </xf>
    <xf numFmtId="0" fontId="17" fillId="0" borderId="12" xfId="3" applyFont="1" applyBorder="1" applyAlignment="1">
      <alignment horizontal="center" vertical="center" wrapText="1"/>
    </xf>
    <xf numFmtId="0" fontId="17" fillId="0" borderId="13" xfId="3" applyFont="1" applyBorder="1" applyAlignment="1">
      <alignment horizontal="center" vertical="center" wrapText="1"/>
    </xf>
    <xf numFmtId="0" fontId="18" fillId="0" borderId="8" xfId="3" applyFont="1" applyBorder="1" applyAlignment="1">
      <alignment horizontal="center" vertical="center" wrapText="1"/>
    </xf>
    <xf numFmtId="0" fontId="18" fillId="0" borderId="9" xfId="3" applyFont="1" applyBorder="1" applyAlignment="1">
      <alignment horizontal="center" vertical="center" wrapText="1"/>
    </xf>
    <xf numFmtId="0" fontId="18" fillId="0" borderId="12" xfId="3" applyFont="1" applyBorder="1" applyAlignment="1">
      <alignment horizontal="center" vertical="center" wrapText="1"/>
    </xf>
    <xf numFmtId="0" fontId="18" fillId="0" borderId="13" xfId="3" applyFont="1" applyBorder="1" applyAlignment="1">
      <alignment horizontal="center" vertical="center" wrapText="1"/>
    </xf>
    <xf numFmtId="0" fontId="19" fillId="0" borderId="8" xfId="3" applyFont="1" applyBorder="1" applyAlignment="1">
      <alignment horizontal="center" vertical="center" wrapText="1"/>
    </xf>
    <xf numFmtId="0" fontId="19" fillId="0" borderId="9" xfId="3" applyFont="1" applyBorder="1" applyAlignment="1">
      <alignment horizontal="center" vertical="center" wrapText="1"/>
    </xf>
    <xf numFmtId="0" fontId="19" fillId="0" borderId="16" xfId="3" applyFont="1" applyBorder="1" applyAlignment="1">
      <alignment horizontal="center" vertical="center" wrapText="1"/>
    </xf>
    <xf numFmtId="0" fontId="19" fillId="0" borderId="0" xfId="3" applyFont="1" applyBorder="1" applyAlignment="1">
      <alignment horizontal="center" vertical="center" wrapText="1"/>
    </xf>
    <xf numFmtId="0" fontId="19" fillId="0" borderId="12" xfId="3" applyFont="1" applyBorder="1" applyAlignment="1">
      <alignment horizontal="center" vertical="center" wrapText="1"/>
    </xf>
    <xf numFmtId="0" fontId="19" fillId="0" borderId="13" xfId="3" applyFont="1" applyBorder="1" applyAlignment="1">
      <alignment horizontal="center" vertical="center" wrapText="1"/>
    </xf>
    <xf numFmtId="0" fontId="20" fillId="0" borderId="8" xfId="3" applyFont="1" applyBorder="1" applyAlignment="1">
      <alignment horizontal="center" vertical="center" wrapText="1"/>
    </xf>
    <xf numFmtId="0" fontId="20" fillId="0" borderId="9" xfId="3" applyFont="1" applyBorder="1" applyAlignment="1">
      <alignment horizontal="center" vertical="center" wrapText="1"/>
    </xf>
    <xf numFmtId="0" fontId="20" fillId="0" borderId="16" xfId="3" applyFont="1" applyBorder="1" applyAlignment="1">
      <alignment horizontal="center" vertical="center" wrapText="1"/>
    </xf>
    <xf numFmtId="0" fontId="20" fillId="0" borderId="0" xfId="3" applyFont="1" applyBorder="1" applyAlignment="1">
      <alignment horizontal="center" vertical="center" wrapText="1"/>
    </xf>
    <xf numFmtId="0" fontId="20" fillId="0" borderId="12" xfId="3" applyFont="1" applyBorder="1" applyAlignment="1">
      <alignment horizontal="center" vertical="center" wrapText="1"/>
    </xf>
    <xf numFmtId="0" fontId="20" fillId="0" borderId="13" xfId="3" applyFont="1" applyBorder="1" applyAlignment="1">
      <alignment horizontal="center" vertical="center" wrapText="1"/>
    </xf>
    <xf numFmtId="0" fontId="21" fillId="0" borderId="18" xfId="3" applyFont="1" applyBorder="1" applyAlignment="1">
      <alignment horizontal="center" vertical="center" wrapText="1"/>
    </xf>
    <xf numFmtId="0" fontId="21" fillId="0" borderId="19" xfId="3" applyFont="1" applyBorder="1" applyAlignment="1">
      <alignment horizontal="center" vertical="center" wrapText="1"/>
    </xf>
    <xf numFmtId="0" fontId="22" fillId="0" borderId="18" xfId="3" applyFont="1" applyBorder="1" applyAlignment="1">
      <alignment horizontal="center" vertical="center" wrapText="1"/>
    </xf>
    <xf numFmtId="0" fontId="22" fillId="0" borderId="19" xfId="3" applyFont="1" applyBorder="1" applyAlignment="1">
      <alignment horizontal="center" vertical="center" wrapText="1"/>
    </xf>
    <xf numFmtId="0" fontId="23" fillId="0" borderId="8" xfId="3" applyFont="1" applyBorder="1" applyAlignment="1">
      <alignment horizontal="center" vertical="center"/>
    </xf>
    <xf numFmtId="0" fontId="23" fillId="0" borderId="16" xfId="3" applyFont="1" applyBorder="1" applyAlignment="1">
      <alignment horizontal="center" vertical="center"/>
    </xf>
    <xf numFmtId="0" fontId="23" fillId="0" borderId="12" xfId="3" applyFont="1" applyBorder="1" applyAlignment="1">
      <alignment horizontal="center" vertical="center"/>
    </xf>
    <xf numFmtId="0" fontId="24" fillId="0" borderId="8" xfId="3" applyFont="1" applyBorder="1" applyAlignment="1">
      <alignment horizontal="center" vertical="center"/>
    </xf>
    <xf numFmtId="0" fontId="24" fillId="0" borderId="12" xfId="3" applyFont="1" applyBorder="1" applyAlignment="1">
      <alignment horizontal="center" vertical="center"/>
    </xf>
    <xf numFmtId="0" fontId="11" fillId="9" borderId="6" xfId="1" applyFont="1" applyFill="1" applyBorder="1" applyAlignment="1">
      <alignment horizontal="center" vertical="center" wrapText="1"/>
    </xf>
    <xf numFmtId="0" fontId="11" fillId="9" borderId="5" xfId="1" applyFont="1" applyFill="1" applyBorder="1" applyAlignment="1">
      <alignment horizontal="center" vertical="center" wrapText="1"/>
    </xf>
    <xf numFmtId="0" fontId="11" fillId="9" borderId="7" xfId="1" applyFont="1" applyFill="1" applyBorder="1" applyAlignment="1">
      <alignment horizontal="center" vertical="center" wrapText="1"/>
    </xf>
    <xf numFmtId="14" fontId="1" fillId="2" borderId="6" xfId="1" applyNumberFormat="1" applyFill="1" applyBorder="1" applyAlignment="1">
      <alignment horizontal="center" vertical="center"/>
    </xf>
    <xf numFmtId="14" fontId="1" fillId="2" borderId="5" xfId="1" applyNumberFormat="1" applyFill="1" applyBorder="1" applyAlignment="1">
      <alignment horizontal="center" vertical="center"/>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3" fillId="0" borderId="5" xfId="1" applyFont="1" applyBorder="1" applyAlignment="1">
      <alignment horizontal="left" vertical="center" wrapText="1"/>
    </xf>
    <xf numFmtId="14" fontId="1" fillId="0" borderId="4" xfId="1" applyNumberFormat="1" applyBorder="1" applyAlignment="1">
      <alignment horizontal="center" vertical="center"/>
    </xf>
    <xf numFmtId="0" fontId="1" fillId="0" borderId="4" xfId="1" applyBorder="1" applyAlignment="1">
      <alignment horizontal="center" vertical="center"/>
    </xf>
    <xf numFmtId="0" fontId="1" fillId="0" borderId="4" xfId="1" applyBorder="1" applyAlignment="1">
      <alignment horizontal="left" vertical="center" wrapText="1"/>
    </xf>
    <xf numFmtId="0" fontId="5" fillId="2" borderId="0" xfId="1" applyFont="1" applyFill="1" applyProtection="1">
      <protection locked="0"/>
    </xf>
    <xf numFmtId="0" fontId="29" fillId="0" borderId="0" xfId="1" applyFont="1"/>
    <xf numFmtId="0" fontId="27" fillId="7" borderId="23" xfId="1" applyFont="1" applyFill="1" applyBorder="1" applyAlignment="1">
      <alignment horizontal="center" vertical="center" wrapText="1"/>
    </xf>
    <xf numFmtId="0" fontId="2" fillId="10" borderId="23" xfId="1" applyFont="1" applyFill="1" applyBorder="1" applyAlignment="1">
      <alignment vertical="center" wrapText="1"/>
    </xf>
    <xf numFmtId="0" fontId="5" fillId="10" borderId="23" xfId="1" applyFont="1" applyFill="1" applyBorder="1" applyAlignment="1">
      <alignment horizontal="center" vertical="center" wrapText="1"/>
    </xf>
    <xf numFmtId="0" fontId="5" fillId="10" borderId="23" xfId="1" applyFont="1" applyFill="1" applyBorder="1" applyAlignment="1" applyProtection="1">
      <alignment horizontal="center" vertical="center" wrapText="1"/>
      <protection locked="0"/>
    </xf>
    <xf numFmtId="0" fontId="5" fillId="10" borderId="23" xfId="1" applyFont="1" applyFill="1" applyBorder="1" applyAlignment="1" applyProtection="1">
      <alignment horizontal="justify" vertical="center" wrapText="1"/>
      <protection locked="0"/>
    </xf>
    <xf numFmtId="15" fontId="5" fillId="10" borderId="23" xfId="1" applyNumberFormat="1" applyFont="1" applyFill="1" applyBorder="1" applyAlignment="1" applyProtection="1">
      <alignment horizontal="center" vertical="center" wrapText="1"/>
      <protection locked="0"/>
    </xf>
    <xf numFmtId="0" fontId="5" fillId="8" borderId="23" xfId="1" applyFont="1" applyFill="1" applyBorder="1" applyProtection="1">
      <protection locked="0"/>
    </xf>
    <xf numFmtId="0" fontId="29" fillId="0" borderId="23" xfId="1" applyFont="1" applyBorder="1"/>
    <xf numFmtId="0" fontId="5" fillId="2" borderId="23" xfId="1" applyFont="1" applyFill="1" applyBorder="1" applyAlignment="1">
      <alignment horizontal="center" vertical="center" wrapText="1"/>
    </xf>
    <xf numFmtId="0" fontId="5" fillId="8" borderId="23" xfId="1" applyFont="1" applyFill="1" applyBorder="1" applyAlignment="1" applyProtection="1">
      <alignment horizontal="center" vertical="center" wrapText="1"/>
      <protection locked="0"/>
    </xf>
    <xf numFmtId="0" fontId="5" fillId="8" borderId="23" xfId="1" applyFont="1" applyFill="1" applyBorder="1" applyAlignment="1" applyProtection="1">
      <alignment horizontal="justify" vertical="center" wrapText="1"/>
      <protection locked="0"/>
    </xf>
    <xf numFmtId="15" fontId="5" fillId="8" borderId="23" xfId="1" applyNumberFormat="1" applyFont="1" applyFill="1" applyBorder="1" applyAlignment="1" applyProtection="1">
      <alignment horizontal="center" vertical="center" wrapText="1"/>
      <protection locked="0"/>
    </xf>
    <xf numFmtId="0" fontId="5" fillId="2" borderId="23" xfId="1" applyFont="1" applyFill="1" applyBorder="1" applyAlignment="1" applyProtection="1">
      <alignment horizontal="center" vertical="center" wrapText="1"/>
      <protection locked="0"/>
    </xf>
    <xf numFmtId="0" fontId="5" fillId="2" borderId="23" xfId="1" applyFont="1" applyFill="1" applyBorder="1" applyAlignment="1" applyProtection="1">
      <alignment horizontal="justify" vertical="center" wrapText="1"/>
      <protection locked="0"/>
    </xf>
    <xf numFmtId="15" fontId="5" fillId="2" borderId="23" xfId="1" applyNumberFormat="1" applyFont="1" applyFill="1" applyBorder="1" applyAlignment="1" applyProtection="1">
      <alignment horizontal="center" vertical="center" wrapText="1"/>
      <protection locked="0"/>
    </xf>
    <xf numFmtId="0" fontId="30" fillId="0" borderId="0" xfId="1" applyFont="1"/>
  </cellXfs>
  <cellStyles count="4">
    <cellStyle name="Normal" xfId="0" builtinId="0"/>
    <cellStyle name="Normal 2" xfId="3"/>
    <cellStyle name="Normal 5" xfId="1"/>
    <cellStyle name="Porcentaje 4" xfId="2"/>
  </cellStyles>
  <dxfs count="44">
    <dxf>
      <alignment horizontal="center" readingOrder="0"/>
    </dxf>
    <dxf>
      <alignment horizontal="center" readingOrder="0"/>
    </dxf>
    <dxf>
      <alignment horizontal="center" readingOrder="0"/>
    </dxf>
    <dxf>
      <alignment horizontal="center" readingOrder="0"/>
    </dxf>
    <dxf>
      <alignment horizontal="center" vertical="center" wrapText="1" readingOrder="0"/>
    </dxf>
    <dxf>
      <alignment horizontal="center" vertical="center" wrapText="1" readingOrder="0"/>
    </dxf>
    <dxf>
      <numFmt numFmtId="2" formatCode="0.00"/>
    </dxf>
    <dxf>
      <numFmt numFmtId="164" formatCode="0.000"/>
    </dxf>
    <dxf>
      <numFmt numFmtId="165" formatCode="0.0000"/>
    </dxf>
    <dxf>
      <numFmt numFmtId="166" formatCode="0.00000"/>
    </dxf>
    <dxf>
      <numFmt numFmtId="167" formatCode="0.000000"/>
    </dxf>
    <dxf>
      <numFmt numFmtId="168" formatCode="0.0000000"/>
    </dxf>
    <dxf>
      <numFmt numFmtId="169" formatCode="0.00000000"/>
    </dxf>
    <dxf>
      <numFmt numFmtId="170" formatCode="0.000000000"/>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alignment horizontal="center" readingOrder="0"/>
    </dxf>
    <dxf>
      <alignment horizont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general" vertical="center" readingOrder="0"/>
    </dxf>
    <dxf>
      <alignment horizontal="general" vertical="center" readingOrder="0"/>
    </dxf>
    <dxf>
      <alignment horizontal="general" vertical="center" readingOrder="0"/>
    </dxf>
    <dxf>
      <alignment horizontal="center" readingOrder="0"/>
    </dxf>
    <dxf>
      <alignment horizontal="center" readingOrder="0"/>
    </dxf>
    <dxf>
      <alignment horizontal="center" readingOrder="0"/>
    </dxf>
    <dxf>
      <numFmt numFmtId="2" formatCode="0.00"/>
    </dxf>
    <dxf>
      <numFmt numFmtId="164" formatCode="0.000"/>
    </dxf>
    <dxf>
      <numFmt numFmtId="165" formatCode="0.0000"/>
    </dxf>
    <dxf>
      <numFmt numFmtId="166" formatCode="0.00000"/>
    </dxf>
    <dxf>
      <numFmt numFmtId="167" formatCode="0.000000"/>
    </dxf>
    <dxf>
      <numFmt numFmtId="168" formatCode="0.0000000"/>
    </dxf>
    <dxf>
      <numFmt numFmtId="167" formatCode="0.000000"/>
    </dxf>
    <dxf>
      <numFmt numFmtId="168" formatCode="0.0000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106738</xdr:colOff>
      <xdr:row>11</xdr:row>
      <xdr:rowOff>99180</xdr:rowOff>
    </xdr:from>
    <xdr:ext cx="687996" cy="469534"/>
    <xdr:pic>
      <xdr:nvPicPr>
        <xdr:cNvPr id="2" name="Imagen 1">
          <a:extLst>
            <a:ext uri="{FF2B5EF4-FFF2-40B4-BE49-F238E27FC236}">
              <a16:creationId xmlns:a16="http://schemas.microsoft.com/office/drawing/2014/main" id="{55D4A04D-839F-4B3E-B659-F7E120A280F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038" y="375405"/>
          <a:ext cx="687996" cy="469534"/>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lie\Desktop\MIPG-SIG\Trimestre_I_2021\PLAN_ADECUACI&#211;N_SOSTENIBILIDAD_MIPG-SIG_IDU_2021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guimiento_septiembre/Reporte_Zipa_1910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 POLITICAS"/>
      <sheetName val="Hoja1"/>
      <sheetName val="DIMENSIONES"/>
      <sheetName val="AREAS"/>
      <sheetName val="PRESENTACIÓN"/>
      <sheetName val="RESUMEN"/>
      <sheetName val="INQUIETUDES"/>
      <sheetName val="Preg NO  plan"/>
      <sheetName val="OTRAS"/>
      <sheetName val="lista"/>
      <sheetName val="Control"/>
      <sheetName val="parametros"/>
      <sheetName val="Carpeta compartida"/>
    </sheetNames>
    <sheetDataSet>
      <sheetData sheetId="0"/>
      <sheetData sheetId="1"/>
      <sheetData sheetId="2"/>
      <sheetData sheetId="3"/>
      <sheetData sheetId="4"/>
      <sheetData sheetId="5"/>
      <sheetData sheetId="6"/>
      <sheetData sheetId="7"/>
      <sheetData sheetId="8"/>
      <sheetData sheetId="9"/>
      <sheetData sheetId="10"/>
      <sheetData sheetId="11">
        <row r="6">
          <cell r="B6" t="str">
            <v>Enero</v>
          </cell>
          <cell r="C6">
            <v>1</v>
          </cell>
        </row>
        <row r="7">
          <cell r="B7" t="str">
            <v>Febrero</v>
          </cell>
          <cell r="C7">
            <v>2</v>
          </cell>
        </row>
        <row r="8">
          <cell r="B8" t="str">
            <v>Marzo</v>
          </cell>
          <cell r="C8">
            <v>3</v>
          </cell>
        </row>
        <row r="9">
          <cell r="B9" t="str">
            <v>Abril</v>
          </cell>
          <cell r="C9">
            <v>4</v>
          </cell>
        </row>
        <row r="10">
          <cell r="B10" t="str">
            <v>Mayo</v>
          </cell>
          <cell r="C10">
            <v>5</v>
          </cell>
        </row>
        <row r="11">
          <cell r="B11" t="str">
            <v>Junio</v>
          </cell>
          <cell r="C11">
            <v>6</v>
          </cell>
        </row>
        <row r="12">
          <cell r="B12" t="str">
            <v>Julio</v>
          </cell>
          <cell r="C12">
            <v>7</v>
          </cell>
        </row>
        <row r="13">
          <cell r="B13" t="str">
            <v>Agosto</v>
          </cell>
          <cell r="C13">
            <v>8</v>
          </cell>
        </row>
        <row r="14">
          <cell r="B14" t="str">
            <v>Septiembre</v>
          </cell>
          <cell r="C14">
            <v>9</v>
          </cell>
        </row>
        <row r="15">
          <cell r="B15" t="str">
            <v>Octubre</v>
          </cell>
          <cell r="C15">
            <v>10</v>
          </cell>
        </row>
        <row r="16">
          <cell r="B16" t="str">
            <v>Noviembre</v>
          </cell>
          <cell r="C16">
            <v>11</v>
          </cell>
        </row>
        <row r="17">
          <cell r="B17" t="str">
            <v>Diciembre</v>
          </cell>
          <cell r="C17">
            <v>12</v>
          </cell>
        </row>
      </sheetData>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s>
    <sheetDataSet>
      <sheetData sheetId="0">
        <row r="1">
          <cell r="C1" t="str">
            <v>name</v>
          </cell>
          <cell r="D1" t="str">
            <v>description</v>
          </cell>
          <cell r="E1" t="str">
            <v>fecha_inicio</v>
          </cell>
          <cell r="F1" t="str">
            <v>fecha_fin</v>
          </cell>
          <cell r="G1" t="str">
            <v>progreso</v>
          </cell>
          <cell r="H1" t="str">
            <v>registro_progreso_ids/name</v>
          </cell>
        </row>
        <row r="2">
          <cell r="C2" t="str">
            <v>51 - Definir y ejecutar el Plan para implementación y sostenibilidad de la Política de Gestión de la información estadística.</v>
          </cell>
          <cell r="D2" t="str">
            <v>&lt;p&gt;Definir y ejecutar el Plan para implementación y sostenibilidad de la Política de Gestión de la información estadística.&lt;/p&gt;&lt;p&gt;&lt;br&gt;&lt;/p&gt;&lt;p&gt;Producto: Plan Política para gestión de la Información Estadística.&lt;/p&gt;</v>
          </cell>
          <cell r="E2">
            <v>44242</v>
          </cell>
          <cell r="F2">
            <v>44561</v>
          </cell>
          <cell r="G2">
            <v>25</v>
          </cell>
          <cell r="H2" t="str">
            <v xml:space="preserve">Se adelantaron las actividaes 1 y 2 la 2 actividad termina en agosto del año </v>
          </cell>
        </row>
        <row r="3">
          <cell r="H3" t="str">
            <v xml:space="preserve">Se elaboro y definio el plan de trabajo para la vigencia 2021 </v>
          </cell>
        </row>
        <row r="4">
          <cell r="B4">
            <v>11</v>
          </cell>
          <cell r="C4" t="str">
            <v xml:space="preserve">11 - Desarrollar las Fase II – Implementación y Fase III - Pruebas de Funcionalidad de la transición del protocolo IPV4 a IPV6. </v>
          </cell>
          <cell r="D4" t="str">
            <v>&lt;p&gt;Desarrollar las Fase II – Implementación y Fase III - Pruebas de Funcionalidad de la transición del protocolo IPV4 a IPV6, en la infraestructura tecnológica del IDU.
&lt;/p&gt;&lt;p&gt;&lt;br&gt;&lt;/p&gt;&lt;p&gt;Producto: Documentos de la Fase II y Fase III del modelo de Transición de IPv4 a IPv6 de acuerdo con la  Guía de Transición de IPv4 a
IPv6 para Colombia de MINTIC.&lt;/p&gt;</v>
          </cell>
          <cell r="E4">
            <v>44197</v>
          </cell>
          <cell r="F4">
            <v>44399</v>
          </cell>
          <cell r="G4">
            <v>100</v>
          </cell>
          <cell r="H4" t="str">
            <v>El contrato se finalizó el 29/05/2021, se cubrieron la fase I: Planeación, fase II: Implementación, la documentación se encuentra en una carpeta compartida</v>
          </cell>
        </row>
        <row r="5">
          <cell r="H5" t="str">
            <v>A la fecha está en desarrollo la Fase 2 Implementación, se han configurado:  Equipos de seguridad perimetral, Servidores con SO Linux</v>
          </cell>
        </row>
        <row r="6">
          <cell r="B6">
            <v>1</v>
          </cell>
          <cell r="C6" t="str">
            <v>1 - Desarrollar herramienta para identificar los servidores pertenecientes a grupos étnicos o en condición de discapacidad.</v>
          </cell>
          <cell r="D6" t="str">
            <v>&lt;p&gt;Desarrollar una herramienta que permita identificar los servidores pertenecientes a grupos étnicos o en condición de discapacidad.
&lt;/p&gt;&lt;p&gt;&lt;br&gt;&lt;/p&gt;&lt;p&gt;Producto: Herramienta que permita identificar los servidores pertenecientes a grupos étnicos o en condición de discapacidad.&lt;/p&gt;</v>
          </cell>
          <cell r="E6">
            <v>44228</v>
          </cell>
          <cell r="F6">
            <v>44399</v>
          </cell>
          <cell r="G6">
            <v>100</v>
          </cell>
          <cell r="H6" t="str">
            <v>No fue necesario aplicar encuesta, sino que se solicitó al DASCD un reporte de l@s servidor@s registrad@s como pertenecientes a una etnia o con discapacidad, dado que esta información hace parte de la hv del SIDEAP .El 13 de mayo el IDU recibió el reporte</v>
          </cell>
        </row>
        <row r="7">
          <cell r="H7" t="str">
            <v>SE DEFINIÓ QUE LA HERRAMIENTA A DISEÑAR E IMPLEMENTAR SERÁ UNA ENCUESTA - SE PROGRAMÓ REUNIÓN PARA EL MES DE ABRIL CON LAS PROFESIONALES DEL EQUIPO SST, CON EL FIN DE DENFINIR LO RELACIONADO CON LA POBLACIÓN EN SITUACIÓN DE DISCAPACIDAD</v>
          </cell>
        </row>
        <row r="8">
          <cell r="B8">
            <v>26</v>
          </cell>
          <cell r="C8" t="str">
            <v>26 - Determinar los documentos de interés general para la ciudadanía que deban ser traducidos en lenguaje incluyente (Braille, s</v>
          </cell>
          <cell r="D8" t="str">
            <v>&lt;p&gt;Determinar los documentos de interés general para la ciudadanía que deban ser traducidos en lenguaje incluyente (Braille, señas).
&lt;/p&gt;&lt;p&gt;&lt;br&gt;&lt;/p&gt;&lt;p&gt;Producto: Matriz de identificación de documentos. &lt;/p&gt;</v>
          </cell>
          <cell r="E8">
            <v>44291</v>
          </cell>
          <cell r="F8">
            <v>44391</v>
          </cell>
          <cell r="G8">
            <v>100</v>
          </cell>
          <cell r="H8" t="str">
            <v>Se elaboró matriz de priorización de los documentos propuestos para traducción a lenguaje incluyente (braile/señas)</v>
          </cell>
        </row>
        <row r="9">
          <cell r="B9">
            <v>30</v>
          </cell>
          <cell r="C9" t="str">
            <v>30 - Divulgar a la ciudadanía y gente IDU los trámites y servicios de la entidad, utilizando piezas de comunicación</v>
          </cell>
          <cell r="D9" t="str">
            <v>&lt;p&gt;Se divulgará a la ciudadanía y a la gente IDU los trámites y servicios de la entidad, utilizando piezas gráficas de comunicación digital.
&lt;/p&gt;&lt;p&gt;&lt;br&gt;&lt;/p&gt;&lt;p&gt;Producto: Piezas de comunicación.&lt;/p&gt;</v>
          </cell>
          <cell r="E9">
            <v>44270</v>
          </cell>
          <cell r="F9">
            <v>44483</v>
          </cell>
          <cell r="G9">
            <v>100</v>
          </cell>
          <cell r="H9" t="str">
            <v>se elaboraron y divulgaron 14 piezas de comunicación de los trámites del IDU.</v>
          </cell>
        </row>
        <row r="10">
          <cell r="H10" t="str">
            <v>Actualmente tenemos elaboradas 14 piezas de comunicacion de tramites y servicios del IDU, las cuales serán divulgadas en el transcurso del mes de julio del año en curso.</v>
          </cell>
        </row>
        <row r="11">
          <cell r="B11">
            <v>34</v>
          </cell>
          <cell r="C11" t="str">
            <v>34 - Actualizar y publicar el Plan de Gestión Social y Participación Ciudadana con las recomendaciones de la ciudadanía.</v>
          </cell>
          <cell r="D11" t="str">
            <v>&lt;p&gt;Actualizar y publicar el Plan de Gestión Social y Participación Ciudadana con las recomendaciones de la ciudadanía.
&lt;/p&gt;&lt;p&gt;&lt;br&gt;&lt;/p&gt;&lt;p&gt;Producto: Documento adoptado.&lt;/p&gt;</v>
          </cell>
          <cell r="E11">
            <v>44197</v>
          </cell>
          <cell r="F11">
            <v>44391</v>
          </cell>
          <cell r="G11">
            <v>100</v>
          </cell>
          <cell r="H11" t="str">
            <v>El documento se adoptó institucionalmente en el mes de abril, habiendo sido actualizado sobre la base de las propuestas ciudadanas de las líneas de acción y las actividades para 2021.</v>
          </cell>
        </row>
        <row r="12">
          <cell r="H12" t="str">
            <v>El documento del Plan de Gestión se encuentra actualziado hace falta el trámite de adopciòn en el sistema CHIE</v>
          </cell>
        </row>
        <row r="13">
          <cell r="B13">
            <v>38</v>
          </cell>
          <cell r="C13" t="str">
            <v>38 - Realizar mesas de diálogo que involucren a los diferentes grupos de valor identificados por la Entidad.</v>
          </cell>
          <cell r="D13" t="str">
            <v>&lt;p&gt;Realizar mesas de diálogo que involucren a los diferentes grupos de valor identificados por la Entidad.
&lt;/p&gt;&lt;p&gt;&lt;br&gt;&lt;/p&gt;&lt;p&gt;Producto: Mesas de diálogo realizadas.&lt;/p&gt;</v>
          </cell>
          <cell r="E13">
            <v>44228</v>
          </cell>
          <cell r="F13">
            <v>44561</v>
          </cell>
          <cell r="G13">
            <v>50</v>
          </cell>
          <cell r="H13" t="str">
            <v xml:space="preserve">Se realizaron las mesas de construcción de ciudad y ciudadanía con población con discapacidad, así como la mesa de mujer y género. </v>
          </cell>
        </row>
        <row r="14">
          <cell r="H14" t="str">
            <v xml:space="preserve">Se están realizando las gestiones de logísticas y de articulación al interior de la Entidad y con la Secretaría Distrital de Movilidad, para realizar la mesa sobre accesibilidad universal. </v>
          </cell>
        </row>
        <row r="15">
          <cell r="H15" t="str">
            <v>Se realizó el 2 de marzo mesa de dialogo ciudadano con el grupo de valor "Ciclistas y/o biciusuarios"</v>
          </cell>
        </row>
        <row r="16">
          <cell r="B16">
            <v>40</v>
          </cell>
          <cell r="C16" t="str">
            <v>40 - Garantizar los contenidos vigentes de las disposiciones y regulaciones normativas expedidas por el Instituto en la web.</v>
          </cell>
          <cell r="D16" t="str">
            <v>&lt;p&gt;Garantizar los contenidos vigentes de las disposiciones y regulaciones normativas expedidas por el Instituto en la web de la entidad.
&lt;/p&gt;&lt;p&gt;&lt;br&gt;&lt;/p&gt;&lt;p&gt;Producto: Actualización y seguimiento al micrositio "Transparencia/Normatividad", en la página web de la entidad. (www.idu.gov.co).&lt;/p&gt;</v>
          </cell>
          <cell r="E16">
            <v>44256</v>
          </cell>
          <cell r="F16">
            <v>44561</v>
          </cell>
          <cell r="G16">
            <v>70</v>
          </cell>
          <cell r="H16" t="str">
            <v xml:space="preserve">se publicaron los nuevos acuerdos orgánicos y de planta del Instituto, adicionalmente, se continuó con la identificación y digitalización  de normas de carácter general vigentes para su publicación. </v>
          </cell>
        </row>
        <row r="17">
          <cell r="H17" t="str">
            <v xml:space="preserve">Como resultado de la gestión para la implementación del micrositio web de normatividad se crearon contenidos más claros y accesibles para el usuario, y nos encontramos en proceso de actualización normativa. </v>
          </cell>
        </row>
        <row r="18">
          <cell r="H18" t="str">
            <v>A 31 de marzo se han realizado cinco actualizaciones normativas de los procesos del mapa de procesos; adicionalmente se realizó la actualización del normograma covid-19, así mismo en la página WEB Régimen Legal  se han actualizado 6 resoluciones IDU.</v>
          </cell>
        </row>
        <row r="19">
          <cell r="B19">
            <v>44</v>
          </cell>
          <cell r="C19" t="str">
            <v>44 - Monitoreo de los riesgos ambientales a los cuales están expuestos los procesos de la Entidad.</v>
          </cell>
          <cell r="D19" t="str">
            <v>&lt;p&gt;Monitoreo de los riesgos ambientales a los cuales están expuestos los procesos de la Entidad.
&lt;/p&gt;&lt;p&gt;&lt;br&gt;&lt;/p&gt;&lt;p&gt;Producto: Reporte de riesgos ambientales  materializados.&lt;/p&gt;</v>
          </cell>
          <cell r="E19">
            <v>44287</v>
          </cell>
          <cell r="F19">
            <v>44561</v>
          </cell>
          <cell r="G19">
            <v>5</v>
          </cell>
          <cell r="H19" t="str">
            <v xml:space="preserve">En el mes de abril y mayo se actualizaron las matrices de oportunidades </v>
          </cell>
        </row>
        <row r="20">
          <cell r="H20" t="str">
            <v>Mediante memorando 20211150042343 se estableció el plan de trabajo de la actualización de los riesgo de la entidad donde se abarca los riesgos ambientales</v>
          </cell>
        </row>
        <row r="21">
          <cell r="B21">
            <v>45</v>
          </cell>
          <cell r="C21" t="str">
            <v>45 - Dar continuidad a la organización del fondo documental acumulado del IDU.</v>
          </cell>
          <cell r="D21" t="str">
            <v>&lt;p&gt;Dar continuidad a la organización del fondo documental acumulado del IDU, lo cual se realizará conforme con lo establecido en las TVD (Tabla de Valoración Documental). Fase I Eliminación.
Fase I Eliminación: 01/02/2020 A 31/01/2021
Fase II Selección: 01/01/2021 A 31/12/2024
Fase III Conservación Total: 01/01/2021 A 31/12/2024.
&lt;/p&gt;&lt;p&gt;&lt;br&gt;&lt;/p&gt;&lt;p&gt;Producto: Fase I Eliminación - Fondo Documental Acumulado Organizado.&lt;/p&gt;</v>
          </cell>
          <cell r="E21">
            <v>44378</v>
          </cell>
          <cell r="F21">
            <v>44561</v>
          </cell>
          <cell r="G21">
            <v>24</v>
          </cell>
          <cell r="H21" t="str">
            <v>Se enviaron 19 memorandos para la aprobación primaria de la elaboración documental por parte de las dependencias, de los cuales se han recibido 15, quedando pendiente 9 dependencias por dar respuesta, de un total de 24 dependencias</v>
          </cell>
        </row>
        <row r="22">
          <cell r="H22" t="str">
            <v xml:space="preserve">Se elaboraron y enviaron los memorandos para la aprobación primaria de la elaboración documental por parte de las dependencias. Se están programando reuniones para la explicación de las actividades a realizar. </v>
          </cell>
        </row>
        <row r="23">
          <cell r="B23">
            <v>4</v>
          </cell>
          <cell r="C23" t="str">
            <v>4 - Divulgar los valores de integridad a través de Podcast.</v>
          </cell>
          <cell r="D23" t="str">
            <v>&lt;p&gt;Divulgar los valores de integridad a través de Podcast.
&lt;/p&gt;&lt;p&gt;&lt;br&gt;&lt;/p&gt;&lt;p&gt;Producto: Divulgación de los valores de integridad realizada a través de podcast.&lt;/p&gt;</v>
          </cell>
          <cell r="E23">
            <v>44228</v>
          </cell>
          <cell r="F23">
            <v>44561</v>
          </cell>
          <cell r="G23">
            <v>75</v>
          </cell>
          <cell r="H23" t="str">
            <v>Entre los meses de julio y septiembre se han remitido a través Comunicaciones IDU tres (3) Podcast a través de los cuales se divulgan y evidencia la vivencia de los Valores de Integridad de la Gente IDU.</v>
          </cell>
        </row>
        <row r="24">
          <cell r="H24" t="str">
            <v>Entre el mes de abril y junio se han remitido a través Comunicaciones IDU ocho (8) Podcast a través de los cuales se divulgan y evidencia la vivencia de los Valores de Integridad de la Gente IDU.</v>
          </cell>
        </row>
        <row r="25">
          <cell r="H25" t="str">
            <v>Entre el mes de febrero y marzo se han remitido a través Comunicaciones IDU cinco (5) Podcast a través de los cuales se divulgan y evidencia la vivencia de los Valores de Integridad de la Gente IDU.</v>
          </cell>
        </row>
        <row r="26">
          <cell r="B26">
            <v>50</v>
          </cell>
          <cell r="C26" t="str">
            <v>50 - Definir y ejecutar el Plan para implementación y sostenibilidad de la Política de Transparencia y Acceso a la Información.</v>
          </cell>
          <cell r="D26" t="str">
            <v>&lt;p&gt;Definir y ejecutar el Plan para implementación y sostenibilidad de la Política de Transparencia y Acceso a la Información Pública.
&lt;/p&gt;&lt;p&gt;&lt;br&gt;&lt;/p&gt;&lt;p&gt;Producto: Estrategia de Transparencia y acceso a la información.&lt;/p&gt;</v>
          </cell>
          <cell r="E26">
            <v>44197</v>
          </cell>
          <cell r="F26">
            <v>44301</v>
          </cell>
          <cell r="G26">
            <v>100</v>
          </cell>
          <cell r="H26" t="str">
            <v>Se definió en el PAAC, documento oficializado el 26/01/2021: https://www.idu.gov.co/Archivos_Portal/2021/Transparencia/Planeacion/Plan-Anticorrupcion/01-enero/PLAN-ANTICORRUPCION-Y-ATENCION-AL-CIUDADANO-PAAC-2021-V8.pdf</v>
          </cell>
        </row>
        <row r="27">
          <cell r="B27">
            <v>52</v>
          </cell>
          <cell r="C27" t="str">
            <v>52 - Plan de implementación y sostenibilidad para mejora de la Política de Gestión del Conocimiento y la Innovación.</v>
          </cell>
          <cell r="D27" t="str">
            <v>&lt;p&gt;Plan de implementación y sostenibilidad para mejora de la Política de Gestión del Conocimiento y la Innovación.
&lt;/p&gt;&lt;p&gt;&lt;br&gt;&lt;/p&gt;&lt;p&gt;Producto: Plan Política de Gestión del Conocimiento y la Innovación.&lt;/p&gt;</v>
          </cell>
          <cell r="E27">
            <v>44200</v>
          </cell>
          <cell r="F27">
            <v>44483</v>
          </cell>
          <cell r="G27">
            <v>100</v>
          </cell>
          <cell r="H27" t="str">
            <v>Plan finalizado según las actividades programadas</v>
          </cell>
        </row>
        <row r="28">
          <cell r="H28" t="str">
            <v>Según el instrumento plan de acción definido en el formato FO-AC-24.</v>
          </cell>
        </row>
        <row r="29">
          <cell r="B29">
            <v>53</v>
          </cell>
          <cell r="C29" t="str">
            <v>53 - Definir e implementar el Plan de Acción para la administración de riesgos por procesos.</v>
          </cell>
          <cell r="D29" t="str">
            <v>&lt;p&gt;Definir e implementar el Plan de Acción para la administración de riesgos por procesos.
&lt;/p&gt;&lt;p&gt;&lt;br&gt;&lt;/p&gt;&lt;p&gt;Producto: Plan de Acción de Administración de Riesgos.&lt;/p&gt;</v>
          </cell>
          <cell r="E29">
            <v>44242</v>
          </cell>
          <cell r="F29">
            <v>44561</v>
          </cell>
          <cell r="G29">
            <v>61</v>
          </cell>
          <cell r="H29" t="str">
            <v>En el último trimestre se adelantó el monitoreo a los riesgos con corte a 30 de septiembre para todos los procesos.</v>
          </cell>
        </row>
        <row r="30">
          <cell r="H30" t="str">
            <v>De 23 actividades programadas para el año, se han ejecutado 12, entre ellas se actualizó el Documento Política de riesgos, los monitoreos a las matrices de riesgos, actualización de las matrices de oportunidades</v>
          </cell>
        </row>
        <row r="31">
          <cell r="H31" t="str">
            <v>El plan contiene 23 actividades. En el 1er. trim. 2021 se finalizaron un total de 7 actividades, en proceso 2; la actualización del documento de política y el manual de riesgos se espera finalizarlas en el mes de abril</v>
          </cell>
        </row>
        <row r="32">
          <cell r="B32">
            <v>6</v>
          </cell>
          <cell r="C32" t="str">
            <v>6 - Ejecución del plan de acción para mejora de la política de Planeación Institucional.</v>
          </cell>
          <cell r="D32" t="str">
            <v>&lt;p&gt;Ejecución del plan de acción para mejora de la política de Planeación Institucional en los componentes de: contexto estratégico, calidad de la planeación y liderazgo estratégico.
&lt;/p&gt;&lt;p&gt;&lt;br&gt;&lt;/p&gt;&lt;p&gt;Producto: Plan de Acción Política Planeación Institucional ejecutada.&lt;/p&gt;</v>
          </cell>
          <cell r="E32">
            <v>43983</v>
          </cell>
          <cell r="F32">
            <v>44301</v>
          </cell>
          <cell r="G32">
            <v>100</v>
          </cell>
          <cell r="H32" t="str">
            <v>La planeación fue actualizada en 2021 cumpliendo la totalidad del plan definido</v>
          </cell>
        </row>
        <row r="33">
          <cell r="B33">
            <v>7</v>
          </cell>
          <cell r="C33" t="str">
            <v>7 - Definir e implementar el Plan Anticorrupción y atención al ciudadano de la vigencia.</v>
          </cell>
          <cell r="D33" t="str">
            <v>&lt;p&gt;Definir e implementar el Plan Anticorrupción y atención al ciudadano de la vigencia.
&lt;/p&gt;&lt;p&gt;&lt;br&gt;&lt;/p&gt;&lt;p&gt;Producto: Plan Anticorrupción 2021.&lt;/p&gt;</v>
          </cell>
          <cell r="E33">
            <v>44196</v>
          </cell>
          <cell r="F33">
            <v>44561</v>
          </cell>
          <cell r="G33">
            <v>78</v>
          </cell>
          <cell r="H33" t="str">
            <v>El seguimiento Oficial para el PAAC se hace con corte al 31 de agosto de 2021. El % promedio de avance una vez validado por la OCI es del 78% para todos las estrategias del PAAC.</v>
          </cell>
        </row>
        <row r="34">
          <cell r="H34" t="str">
            <v>El % de avance se realiza con corte a 30 de abril, ya que por norma cada 4 meses se realiza el seguimiento al PAAC, consolidado y validado por la OCI. La implementación del PAAC se desarrolla de manera general conforme a lo planificado</v>
          </cell>
        </row>
        <row r="35">
          <cell r="H35" t="str">
            <v>El Plan Anticorrupción y Atención al Ciudadano se definió y publico en la WEB IDU, el primer reporte de seguimiento por ley se realiza con corte a Abril, antes del 10 día hábil siguiente al cuatrimestre.</v>
          </cell>
        </row>
        <row r="36">
          <cell r="H36" t="str">
            <v>El Plan Anticorrupción y Atención al Ciudadano se definió y publico en la WEB IDU, el reporte por ley se realiza con corte a Abril, antes del 10 día hábil siguiente al cuatrimestre. El avance se reportará en el mes de mayo</v>
          </cell>
        </row>
        <row r="37">
          <cell r="B37" t="str">
            <v>51.1</v>
          </cell>
          <cell r="C37" t="str">
            <v>51.1 - Revisar los inventarios de activos de información publicados en la web de la SDP.</v>
          </cell>
          <cell r="D37" t="str">
            <v>&lt;p&gt;Descripción: Revisar los inventarios de activos de información publicados en la web de la SDP. &lt;/p&gt;&lt;p&gt;&lt;br&gt;&lt;/p&gt;&lt;p&gt;Producto: Documento de revisión de los inventarios de activos de información publicados en la web de la SDP.&lt;br&gt;&lt;/p&gt;</v>
          </cell>
          <cell r="E37">
            <v>44348</v>
          </cell>
          <cell r="F37">
            <v>44484</v>
          </cell>
          <cell r="G37">
            <v>100</v>
          </cell>
          <cell r="H37" t="str">
            <v xml:space="preserve">Se reviso inicialmente el inventario a corte Agosto del 2021, pero dado que entro en vigencia la circular 015 sobre Inventario Estadistico Distrital, se debe volver a revisar </v>
          </cell>
        </row>
        <row r="38">
          <cell r="H38" t="str">
            <v>Se reviso la matriz proporcionada por la SDP donde se analizaron los activos de información, donde encontraron registros susceptibles de cambio ante la SDP, labor q se encuentra en  proceso</v>
          </cell>
        </row>
        <row r="39">
          <cell r="H39" t="str">
            <v>Se realizo reunión el pasado 18 de enero donde se inicio la revisión de los inventarios publicados en  el portal de la SDP con el fin de iniciar la verificación de los mismo</v>
          </cell>
        </row>
        <row r="40">
          <cell r="C40" t="str">
            <v>52.1 - Crear una propuesta para generar cocreación e ideación en la entidad.</v>
          </cell>
          <cell r="D40" t="str">
            <v>&lt;p&gt;Crear una propuesta para generar cocreación e ideación en la entidad.&lt;/p&gt;&lt;p&gt;&lt;br&gt;&lt;/p&gt;&lt;p&gt;Producto: Propuesta para generar cocreación e ideación en la entidad elaborada.&lt;/p&gt;</v>
          </cell>
          <cell r="E40">
            <v>44136</v>
          </cell>
          <cell r="F40">
            <v>44301</v>
          </cell>
          <cell r="G40">
            <v>100</v>
          </cell>
          <cell r="H40" t="str">
            <v>La propuesta es replicar el ejercicio realizado en corredor verde.</v>
          </cell>
        </row>
        <row r="41">
          <cell r="B41">
            <v>12</v>
          </cell>
          <cell r="C41" t="str">
            <v>12 - Actualizar  el documento DU-TI-09 ESTRATEGIA DE PUBLICACION DE DATOS ABIERTOS, para la vigencia 2021.</v>
          </cell>
          <cell r="D41" t="str">
            <v>&lt;p&gt;Actualizar  el documento DU-TI-09 ESTRATEGIA DE PUBLICACION DE DATOS ABIERTOS, para la vigencia 2021.
&lt;/p&gt;&lt;p&gt;&lt;br&gt;&lt;/p&gt;&lt;p&gt;Producto: Estrategia de publicación de datos abiertos actualizada.&lt;/p&gt;</v>
          </cell>
          <cell r="E41">
            <v>44197</v>
          </cell>
          <cell r="F41">
            <v>44399</v>
          </cell>
          <cell r="G41">
            <v>100</v>
          </cell>
          <cell r="H41" t="str">
            <v>El docuemnto DUTI09 -ESTRATEGIA DE PUBLICACION DE DATOS ABIERTOS, con solicitud 1301 en el sistema se actualizó y adoptó</v>
          </cell>
        </row>
        <row r="42">
          <cell r="H42" t="str">
            <v>Se revisó el documento DUTI-09, se proyecto la actualización del MARCO NORMATIVO, se está ajustando la estrategia de actualización con las áreas dueñas de los sets de datos abiertos</v>
          </cell>
        </row>
        <row r="43">
          <cell r="B43">
            <v>17</v>
          </cell>
          <cell r="C43" t="str">
            <v>17 - Realizar seguimiento a la gestión del apoderado externo sobre los procesos que se le hayan asignado.</v>
          </cell>
          <cell r="D43" t="str">
            <v>&lt;p&gt;Realizar seguimiento  a la gestión del apoderado externo sobre los procesos que se le hayan asignado. &lt;/p&gt;&lt;p&gt;&lt;br&gt;&lt;/p&gt;&lt;p&gt;Producto: informe de apoderados externos&lt;/p&gt;</v>
          </cell>
          <cell r="E43">
            <v>44197</v>
          </cell>
          <cell r="F43">
            <v>44561</v>
          </cell>
          <cell r="G43">
            <v>75</v>
          </cell>
          <cell r="H43" t="str">
            <v>Se recibieron tres  informes con radicación orfeo No. 2021526370512, 20215261453372 y 20215261307792  se actualizo el sistema siproj.</v>
          </cell>
        </row>
        <row r="44">
          <cell r="H44" t="str">
            <v>Se recibieron dos informes de gestión de apoderados externos los cuales fueron actualizados en SIPRJ</v>
          </cell>
        </row>
        <row r="45">
          <cell r="H45" t="str">
            <v>Se recibió informe de gestión de dos abogados externos los cuales fueron actualizados en SIPROJ</v>
          </cell>
        </row>
        <row r="46">
          <cell r="B46">
            <v>27</v>
          </cell>
          <cell r="C46" t="str">
            <v>27 - Seguimiento a la solicitud de mejora al CHAT, presentada a la Subdirección Técnica de Recursos Tecnológicos.</v>
          </cell>
          <cell r="D46" t="str">
            <v>&lt;p&gt;Seguimiento a la solicitud de mejora al CHAT, presentada a la Subdirección Técnica de Recursos Tecnológicos.
&lt;/p&gt;&lt;p&gt;&lt;br&gt;&lt;/p&gt;&lt;p&gt;Producto: Memorando de solicitud de información a la STRT.&lt;/p&gt;</v>
          </cell>
          <cell r="E46">
            <v>44228</v>
          </cell>
          <cell r="F46">
            <v>44294</v>
          </cell>
          <cell r="G46">
            <v>100</v>
          </cell>
          <cell r="H46" t="str">
            <v>Se remitió memorando a STRT solicitando avances en la solicitud de mejora al CHAT</v>
          </cell>
        </row>
        <row r="47">
          <cell r="B47">
            <v>2</v>
          </cell>
          <cell r="C47" t="str">
            <v>2 - Realizar un reconocimiento a los servidores que se desvinculan de la Entidad.</v>
          </cell>
          <cell r="D47" t="str">
            <v>&lt;p&gt;Realizar un reconocimiento a los servidores que se desvinculan de la Entidad.
&lt;/p&gt;&lt;p&gt;&lt;br&gt;&lt;/p&gt;&lt;p&gt;Producto: Reconocimiento a los servidores que se desvinculan de la Entidad implementado.&lt;/p&gt;</v>
          </cell>
          <cell r="E47">
            <v>44228</v>
          </cell>
          <cell r="F47">
            <v>44561</v>
          </cell>
          <cell r="G47">
            <v>75</v>
          </cell>
          <cell r="H47" t="str">
            <v xml:space="preserve">Entre julio y septiembre se realizó reconocimiento a Alejandra Muñoz Calderón, quien se retiró de la Entidad con estatus de pensionada. Se realizó una reunión con la participación de directiv@s y se le entregó una mención. </v>
          </cell>
        </row>
        <row r="48">
          <cell r="H48" t="str">
            <v>El equipo efr definió realizar el reconocimiento a través de una carta, y en el caso de l@s pensionad@s una reunión con la participación de directiv@s. Entre abril y junio se realizó reconocimiento a Martha Corredor y Luis Cárdenas, quienes se pensionaron</v>
          </cell>
        </row>
        <row r="49">
          <cell r="H49" t="str">
            <v>Se definió que el reconocimiento a realizarse será simbólico y se surtirá a través de la cuenta de correo electrónico del Subsistema efr: vivemejor@idu.gov.co - En marzo se definió la inclusión del tema en la agenda de la reunión de abril del equipo efr</v>
          </cell>
        </row>
        <row r="50">
          <cell r="B50">
            <v>31</v>
          </cell>
          <cell r="C50" t="str">
            <v>31 - Hacer una revisión de los trámites del IDU frente al Plan de Desarrollo vigente para identificar su relación con las metas.</v>
          </cell>
          <cell r="D50" t="str">
            <v>&lt;p&gt;Hacer una revisión de los trámites del IDU frente al Plan de Desarrollo vigente para identificar su relación con las metas.
&lt;/p&gt;&lt;p&gt;&lt;br&gt;&lt;/p&gt;&lt;p&gt;Producto: Matriz de relacionamiento de trámites con las metas de plan de desarrollo.&lt;/p&gt;</v>
          </cell>
          <cell r="E50">
            <v>44270</v>
          </cell>
          <cell r="F50">
            <v>44545</v>
          </cell>
          <cell r="G50">
            <v>20</v>
          </cell>
          <cell r="H50" t="str">
            <v>Se identificó las metas del plan de Desarrollo para el IDU</v>
          </cell>
        </row>
        <row r="51">
          <cell r="B51">
            <v>35</v>
          </cell>
          <cell r="C51" t="str">
            <v>35 - Publicar el resultado del seguimiento trimestral al Plan de Gestión Social y Participación Ciudadana.</v>
          </cell>
          <cell r="D51" t="str">
            <v>&lt;p&gt;Publicar el resultado del seguimiento trimestral al Plan de Gestión Social y Participación Ciudadana.
&lt;/p&gt;&lt;p&gt;&lt;br&gt;&lt;/p&gt;&lt;p&gt;Producto: Publicación página WEB.&lt;/p&gt;</v>
          </cell>
          <cell r="E51">
            <v>44287</v>
          </cell>
          <cell r="F51">
            <v>44561</v>
          </cell>
          <cell r="G51">
            <v>67</v>
          </cell>
          <cell r="H51" t="str">
            <v>Se realizó la publicación en página WEB del seguimiento trimestral del Plan de Gestión Social y Participación Ciudadana.</v>
          </cell>
        </row>
        <row r="52">
          <cell r="H52" t="str">
            <v>Se realizó la publicación en página WEB del seguimiento trimestral del Plan de Gestión Social y Participación Ciudadana.</v>
          </cell>
        </row>
        <row r="53">
          <cell r="B53">
            <v>39</v>
          </cell>
          <cell r="C53" t="str">
            <v>39 - Consolidar y publicar en el formato adoptado por la Entidad la información de todos los espacios de diálogo.</v>
          </cell>
          <cell r="D53" t="str">
            <v>&lt;p&gt;Consolidar y publicar en el formato adoptado por la Entidad la información de todos los espacios de diálogo.
&lt;/p&gt;&lt;p&gt;&lt;br&gt;&lt;/p&gt;&lt;p&gt;Producto: Informe publicado en página web.&lt;/p&gt;</v>
          </cell>
          <cell r="E53">
            <v>44228</v>
          </cell>
          <cell r="F53">
            <v>44561</v>
          </cell>
          <cell r="G53">
            <v>0</v>
          </cell>
          <cell r="H53" t="b">
            <v>0</v>
          </cell>
        </row>
        <row r="54">
          <cell r="B54">
            <v>41</v>
          </cell>
          <cell r="C54" t="str">
            <v>41 - Revisar y actualizar los documentos jurídicos que soportan cada uno de los procesos existentes en el Instituto (Normograma)</v>
          </cell>
          <cell r="D54" t="str">
            <v>&lt;p&gt;Revisar y actualizar los documentos jurídicos que soportan cada uno de los procesos existentes en el Instituto (Normograma). 
&lt;/p&gt;&lt;p&gt;&lt;br&gt;&lt;/p&gt;&lt;p&gt;Producto: Actualización del Normograma Institucional.&lt;/p&gt;</v>
          </cell>
          <cell r="E54">
            <v>44348</v>
          </cell>
          <cell r="F54">
            <v>44561</v>
          </cell>
          <cell r="G54">
            <v>75</v>
          </cell>
          <cell r="H54" t="str">
            <v xml:space="preserve">Se realizaron las publicaciones solicitadas de los líderes de proceso, y adicionalmente se realizó una estandarización y revisión general de todas las normas incluidas en cada procedimiento, respecto a la actualización semestral a octubre.. </v>
          </cell>
        </row>
        <row r="55">
          <cell r="H55" t="str">
            <v xml:space="preserve">Durante el segundo trimestre se concluyó la actualización semestral de los 22 normogramas, y adicionalmente se realizaron dos actualizaciones parciales de los procesos de innovación y gestión del conocimiento y prácticas integrales de gestión. </v>
          </cell>
        </row>
        <row r="56">
          <cell r="H56" t="str">
            <v>Durante este trimestre se actualizaron 5 normogramas del mapa del mapa de procesos y se dio inicio a la actualización semestral de los 22 normogramas.</v>
          </cell>
        </row>
        <row r="57">
          <cell r="B57" t="str">
            <v>50.1</v>
          </cell>
          <cell r="C57" t="str">
            <v>46 - Organizar el fondo documental acumulado del IDU, conforme con las TVD (Tabla de Valoración Documental) Fase II</v>
          </cell>
          <cell r="D57" t="str">
            <v>&lt;p&gt;Organizar el fondo documental acumulado del IDU, lo cual se realizará conforme con lo establecido en las TVD (Tabla de Valoración Documental). Fase II Selección.
&lt;/p&gt;&lt;p&gt;&lt;br&gt;&lt;/p&gt;&lt;p&gt;Producto: Fase II Selección - Fondo Documental Acumulado Organizado.&lt;/p&gt;</v>
          </cell>
          <cell r="E57">
            <v>45293</v>
          </cell>
          <cell r="F57">
            <v>46022</v>
          </cell>
          <cell r="G57">
            <v>0</v>
          </cell>
          <cell r="H57" t="b">
            <v>0</v>
          </cell>
        </row>
        <row r="58">
          <cell r="C58" t="str">
            <v xml:space="preserve">50.1 - Revisar los link´s de cumplimiento de la ley de transparencia y normas complementarias. </v>
          </cell>
          <cell r="D58" t="str">
            <v>&lt;p&gt;Revisión de los link´s de cumplimiento ley de transparencia y normas complementarias. 
&lt;/p&gt;&lt;p&gt;&lt;br&gt;&lt;/p&gt;&lt;p&gt;Producto: Esquema de publicación en cumplimiento&lt;/p&gt;</v>
          </cell>
          <cell r="E58">
            <v>44226</v>
          </cell>
          <cell r="F58">
            <v>44560</v>
          </cell>
          <cell r="G58">
            <v>75</v>
          </cell>
          <cell r="H58" t="str">
            <v>Se realizó el seguimiento trimestral (julio-agosto-septiembre) junto al equipo de transparencia IDU, verificando el funcionamiento de los enlaces y su disponibilidad en la web.</v>
          </cell>
        </row>
        <row r="59">
          <cell r="H59" t="str">
            <v>Se realizó el seguimiento trimestral (ene-feb-mar) junto al equipo de transparencia IDU, verificando el funcionamiento de los enlaces y su disponibilidad en la web, estos se relacionan en el documento adjunto Seguimiento-Matriz-Detallada 30/06/2021</v>
          </cell>
        </row>
        <row r="60">
          <cell r="H60" t="str">
            <v>Se realizó el seguimiento trimestral (ene-feb-mar)  junto al equipo de transparencia IDU, verificando el funcionamiento de los enlaces y su disponibilidad en la web, estos se relacionan en el documento adjunto Seguimiento-Matriz-Detallada 31/03/21</v>
          </cell>
        </row>
        <row r="61">
          <cell r="B61">
            <v>54</v>
          </cell>
          <cell r="C61" t="str">
            <v>54 - Elaborar el mapa de aseguramiento IDU para los aspectos claves institucionales.</v>
          </cell>
          <cell r="D61" t="str">
            <v>&lt;p&gt;Elaborar el mapa de aseguramiento IDU para los aspectos claves institucionales.
&lt;/p&gt;&lt;p&gt;&lt;br&gt;&lt;/p&gt;&lt;p&gt;Producto: Mapa de Aseguramiento Institucional.&lt;/p&gt;</v>
          </cell>
          <cell r="E61">
            <v>44287</v>
          </cell>
          <cell r="F61">
            <v>44561</v>
          </cell>
          <cell r="G61">
            <v>85</v>
          </cell>
          <cell r="H61" t="str">
            <v>A la fecha se elaboraron los mapas de aseguramiento para los 12 aspectos claves seleccionados, en proceso se encuentran las reuniones par revisión con las dependencias de 1a y segunda línea.</v>
          </cell>
        </row>
        <row r="62">
          <cell r="H62" t="str">
            <v>De 11 aspectos claves se han registrado 9 análisis de mapas de aseguramiento, quedando pendiente 2 y las revisiones por parte de las dependencias asociadas. aspectos maspecto</v>
          </cell>
        </row>
        <row r="63">
          <cell r="H63" t="str">
            <v>Se definió la metodología, se adoptó el formato de mapas. Al 31 marzo se cuenta con 4 aspectos claves revisados. El objetivo es analizar 10</v>
          </cell>
        </row>
        <row r="64">
          <cell r="B64">
            <v>8</v>
          </cell>
          <cell r="C64" t="str">
            <v>8 - Elaborar y presentar el anteproyecto de presupuesto IDU.</v>
          </cell>
          <cell r="D64" t="str">
            <v>&lt;p&gt;Elaborar y presentar el anteproyecto de presupuesto IDU.
&lt;/p&gt;&lt;p&gt;&lt;br&gt;&lt;/p&gt;&lt;p&gt;Producto: Anteproyecto de presupuesto. (OAP - STPC)&lt;/p&gt;</v>
          </cell>
          <cell r="E64">
            <v>44409</v>
          </cell>
          <cell r="F64">
            <v>44488</v>
          </cell>
          <cell r="G64">
            <v>100</v>
          </cell>
          <cell r="H64" t="str">
            <v>El IDU, cumplió al 100% con las actividades dispuestas por las SDP y SHD para el anteproyecto de presupuesto. Circula Externa No. SHD -000006 del 21-jul-21 y cuota global de gasto asignada 8-oct-21 radicados No. SHD 2021EE212534O1 e IDU No. 202152616532</v>
          </cell>
        </row>
        <row r="65">
          <cell r="H65" t="str">
            <v>Actividades a ejecutar en el 2o semestre</v>
          </cell>
        </row>
        <row r="66">
          <cell r="B66" t="str">
            <v>51.2</v>
          </cell>
          <cell r="C66" t="str">
            <v>51.2 - Validar la información con las áreas de los inventarios de información que produce el IDU.</v>
          </cell>
          <cell r="D66" t="str">
            <v>&lt;p&gt;Validar la información con las áreas de los inventarios de información que produce el IDU.&lt;/p&gt;&lt;p&gt;&lt;br&gt;&lt;/p&gt;&lt;p&gt;Producto: Documento de validación de la información con las áreas de los inventarios de información que produce el IDU.&lt;/p&gt;</v>
          </cell>
          <cell r="E66">
            <v>44378</v>
          </cell>
          <cell r="F66">
            <v>44439</v>
          </cell>
          <cell r="G66">
            <v>50</v>
          </cell>
          <cell r="H66" t="str">
            <v xml:space="preserve">Los inventarios se validaron inicialmente con la SDP, pero con la entrada en vigencia de la Circular 015, con las nuevas directrices de la SDP esta validación se debe realizar nuevamente </v>
          </cell>
        </row>
        <row r="67">
          <cell r="C67" t="str">
            <v>52.2 - Identificar los procesos o actividades donde pueden aplicarse pruebas de experimentación.</v>
          </cell>
          <cell r="D67" t="str">
            <v>&lt;p&gt;Identificar los procesos o actividades donde pueden aplicarse pruebas de experimentación.&lt;/p&gt;&lt;p&gt;&lt;br&gt;&lt;/p&gt;&lt;p&gt;Producto: Documento con la definición de los procesos o actividades donde pueden aplicarse pruebas de experimentación.&lt;/p&gt;</v>
          </cell>
          <cell r="E67">
            <v>44136</v>
          </cell>
          <cell r="F67">
            <v>44301</v>
          </cell>
          <cell r="G67">
            <v>100</v>
          </cell>
          <cell r="H67" t="str">
            <v xml:space="preserve">En enero de 2021 la DTE definió por medio del instructivo IN-IC-14 METODOLOGÍA PARA EL SEGUIMIENTO A  TRAMOS TESTIGO EN PAVIMENTOS DE LA MALLA VIAL DE BOGOTA D.C., la aplicabilidad de la experimentación en los procesos misionales de la Entidad, de forma </v>
          </cell>
        </row>
        <row r="68">
          <cell r="B68">
            <v>63</v>
          </cell>
          <cell r="C68" t="str">
            <v>63 - Enviar invitación a la alta dirección para que desarrollen el curso de integridad</v>
          </cell>
          <cell r="D68" t="str">
            <v>&lt;p&gt;Enviar invitación al representante legal y a la alta dirección (Subdirectores(as) Generales(as)) para que desarrollen el Curso Virtual de Integridad&lt;/p&gt;&lt;p&gt;&lt;br&gt;&lt;/p&gt;&lt;p&gt;Producto: Invitación enviada&lt;/p&gt;</v>
          </cell>
          <cell r="E68">
            <v>44348</v>
          </cell>
          <cell r="F68">
            <v>44561</v>
          </cell>
          <cell r="G68">
            <v>20</v>
          </cell>
          <cell r="H68" t="str">
            <v>Se proyectó propuesta de  comunicación dirigida a los directivos, con el fin de convocarlos a realizar el curso</v>
          </cell>
        </row>
        <row r="69">
          <cell r="H69" t="str">
            <v xml:space="preserve">Se realizó consulta a la OCI en relación con algunas inquietudes sobre el Curso de Gestión de Integridad. Durante el mes de junio se recibió la información de la OCI a partir del concepto emitido por el DAFP en lo que respecta al tema. </v>
          </cell>
        </row>
        <row r="70">
          <cell r="B70">
            <v>13</v>
          </cell>
          <cell r="C70" t="str">
            <v>13 - Migración Intranet institucional.</v>
          </cell>
          <cell r="D70" t="str">
            <v>&lt;p&gt;Migración Intranet institucional.
&lt;/p&gt;&lt;p&gt;&lt;br&gt;&lt;/p&gt;&lt;p&gt;Producto: Intranet institucional migrada.&lt;/p&gt;</v>
          </cell>
          <cell r="E70">
            <v>44197</v>
          </cell>
          <cell r="F70">
            <v>44561</v>
          </cell>
          <cell r="G70">
            <v>60</v>
          </cell>
          <cell r="H70" t="str">
            <v xml:space="preserve">fin Bajo este contrato se le da cumplimiento a la fase 1 y 2 a cargo de la Oficina Asesora de Comunicaciones que se describen en el documento ESPECIFICACIONES TÉCNICAS PARA EL REDISEÑO DE LA PÁGINA WEB E INTRANET </v>
          </cell>
        </row>
        <row r="71">
          <cell r="H71" t="str">
            <v>RELACIONADAS CON EN EL LEVANTAMIENTO DE LA INFORMACIÓN, PARA LA PRODUCCIÓN Y REDISEÑO DE LOS PORTALES WEB E INTRANET DE LA ENTIDAD, CUMPLIENDO CON LA NORMATIVA DE USABILIDAD, ACCESIBILIDAD Y TRANSPARENCIA, DE ACUERDO CON LA NORMATIVA EXISTENTE PARA ESTE</v>
          </cell>
        </row>
        <row r="72">
          <cell r="H72" t="str">
            <v>La oficina Asesora de Comunicaciones hace una contratación directa con el Señor FELIPE EDUARDO ARELLANO MAYGUA con el contrato IDU-1558-2021que tiene como objeto: PRESTAR SUS SERVICIOS PROFESIONALES A LA OFICINA ASESORA DE COMUNICACIONES, APOYANDO LAS ACT</v>
          </cell>
        </row>
        <row r="73">
          <cell r="H73" t="str">
            <v>Se asiste a mesas de trabajo de los aspirantes para validación de conceptos técnicos para el cupo</v>
          </cell>
        </row>
        <row r="74">
          <cell r="H74" t="str">
            <v>Se apoya en la creación del Documento PERFIL REDISEÑO para la contratación del profesional para este rol</v>
          </cell>
        </row>
        <row r="75">
          <cell r="H75" t="str">
            <v>Se realiza la Configuración del Gestor y de la Base de datos de la Intranet en los servidores solicitados, mientras la Oficina Asesora de Comunicaciones realiza un mapeo de la Información</v>
          </cell>
        </row>
        <row r="76">
          <cell r="H76" t="str">
            <v xml:space="preserve">Se solicita aInfraestructura Servidor sw04cc01 y Base de datos en un servidor dedicada para la Intranet </v>
          </cell>
        </row>
        <row r="77">
          <cell r="H77" t="str">
            <v>Se realizan mesa de trabajo con la Oficina Asesora de comunicaciones para definir la estructura de la Intranet</v>
          </cell>
        </row>
        <row r="78">
          <cell r="B78">
            <v>18</v>
          </cell>
          <cell r="C78" t="str">
            <v>18 - Gestionar que la normatividad asociada a la defensa jurídica se encuentran en constante actualización.</v>
          </cell>
          <cell r="D78" t="str">
            <v>&lt;p&gt;Gestionar que la normatividad asociada a la defensa jurídica se encuentran en constante actualización.
&lt;/p&gt;&lt;p&gt;&lt;br&gt;&lt;/p&gt;&lt;p&gt;Producto: Actualización Normograma.&lt;/p&gt;</v>
          </cell>
          <cell r="E78">
            <v>44377</v>
          </cell>
          <cell r="F78">
            <v>44561</v>
          </cell>
          <cell r="G78">
            <v>75</v>
          </cell>
          <cell r="H78" t="str">
            <v xml:space="preserve">Desde la ultima actualización no se advierte derogaciones, modificaciones en la normatividad aplicable a los procesos atendidos por la DTGJ. </v>
          </cell>
        </row>
        <row r="79">
          <cell r="H79" t="str">
            <v>Se remitió el 26 de marzo de 2021 correo electrónico a la SGJ con las modificaciones pertinentes para la actualización del normograma</v>
          </cell>
        </row>
        <row r="80">
          <cell r="H80" t="str">
            <v>Se remitió de manera oportuna la actualización del normograma de la DTGJ</v>
          </cell>
        </row>
        <row r="81">
          <cell r="B81">
            <v>28</v>
          </cell>
          <cell r="C81" t="str">
            <v>28 - Realizar dos sensibilizaciones  dirigidas a los  servidores públicos que atienden servicio   al ciudadano    sobre protocol</v>
          </cell>
          <cell r="D81" t="str">
            <v>&lt;p&gt;Realizar dos sensibilizaciones  dirigidas a los  servidores públicos que atienden servicio   al ciudadano    sobre protocolos de atención   incluyente.
&lt;/p&gt;&lt;p&gt;&lt;br&gt;&lt;/p&gt;&lt;p&gt;Producto: 2 Actas.&lt;/p&gt;</v>
          </cell>
          <cell r="E81">
            <v>44286</v>
          </cell>
          <cell r="F81">
            <v>44530</v>
          </cell>
          <cell r="G81">
            <v>50</v>
          </cell>
          <cell r="H81" t="str">
            <v xml:space="preserve">El 17 de agosto de 2021, se realizó taller "Bogotá sin Barreras" dirigido por la Dirección distrital de Discapacidad. </v>
          </cell>
        </row>
        <row r="82">
          <cell r="B82">
            <v>32</v>
          </cell>
          <cell r="C82" t="str">
            <v>32 - Gestionar mesa de trabajo con el fin de mejorar la accesibilidad del portal de valorización de acuerdo a la Norma 5854</v>
          </cell>
          <cell r="D82" t="str">
            <v>&lt;p&gt;Gestionar mesa de trabajo con el fin de mejorar la accesibilidad del portal de valorización de acuerdo a la Norma Técnica de Accesibilidad 5854.
&lt;/p&gt;&lt;p&gt;&lt;br&gt;&lt;/p&gt;&lt;p&gt;Producto: Memorando&lt;/p&gt;</v>
          </cell>
          <cell r="E82">
            <v>44235</v>
          </cell>
          <cell r="F82">
            <v>44294</v>
          </cell>
          <cell r="G82">
            <v>100</v>
          </cell>
          <cell r="H82" t="str">
            <v>se gestiono mesa de trabajo con la STRT para mejorar accesibilidad del portal de valorización mediante memorando</v>
          </cell>
        </row>
        <row r="83">
          <cell r="B83">
            <v>36</v>
          </cell>
          <cell r="C83" t="str">
            <v>36 - Actualizar la Política de Gestión Social y Participación Ciudadana, y socializar versión resultante</v>
          </cell>
          <cell r="D83" t="str">
            <v>&lt;p&gt;Actualizar la Política de Gestión Social y Participación Ciudadana, y socializar versión resultante
&lt;/p&gt;&lt;p&gt;&lt;br&gt;&lt;/p&gt;&lt;p&gt;Producto: Documento adoptado.&lt;/p&gt;</v>
          </cell>
          <cell r="E83">
            <v>44211</v>
          </cell>
          <cell r="F83">
            <v>44499</v>
          </cell>
          <cell r="G83">
            <v>90</v>
          </cell>
          <cell r="H83" t="str">
            <v xml:space="preserve">Se realizó la actualización de la Política de Gestión Social y Participación Ciudadana, están pendientes las aprobaciones pertinentes y su adopción por Resolución </v>
          </cell>
        </row>
        <row r="84">
          <cell r="H84" t="str">
            <v xml:space="preserve">Se conforma el equipo de gestores encargado de la actualización a través de mesas de trabajo y entrevistas a profundidad. La sistematización de la información y la actualización del documento están en proceso. </v>
          </cell>
        </row>
        <row r="85">
          <cell r="H85" t="str">
            <v>Se avanzó en la identificación de indicadores de la política, lo cual a su vez determino a partir de mesas de trabajo la necesidad de ajuste para cada objetivo planteado.</v>
          </cell>
        </row>
        <row r="86">
          <cell r="B86">
            <v>3</v>
          </cell>
          <cell r="C86" t="str">
            <v>3 - Complementar el protocolo antiacoso laboral con un componente específico de prevención de acoso sexual laboral.</v>
          </cell>
          <cell r="D86" t="str">
            <v>&lt;p&gt;Complementar el protocolo antiacoso laboral con un componente específico de prevención de acoso sexual laboral.
&lt;/p&gt;&lt;p&gt;&lt;br&gt;&lt;/p&gt;&lt;p&gt;Producto: Documento del proceso de Gestión del Talento Humano adoptado en el SIG-MIPG que incorpore la temática de protocolo de "prevención del acoso sexual laboral" (término utilizado por la Secretaría Distrital de la Mujer en el documento/cartilla "Acoso Laboral y Sexual Laboral Protocolo de Prevención y Atención").&lt;/p&gt;</v>
          </cell>
          <cell r="E86">
            <v>44228</v>
          </cell>
          <cell r="F86">
            <v>44483</v>
          </cell>
          <cell r="G86">
            <v>100</v>
          </cell>
          <cell r="H86" t="str">
            <v>Se realizó la actualización del Protocolo, ampliando su título y contenido, ampliándolo a "Protocolo Antiacoso Laboral y Sexual Laboral" y adoptando como parte integral del mismo la cartilla de la  Secretaría General y la Secretaría de la Mujer.14/10/2021</v>
          </cell>
        </row>
        <row r="87">
          <cell r="H87" t="str">
            <v>Durante el mes de junio se revisó el Protocolo Antiacoso Laboral adoptado por el IDU, de cara a su actualización y está previsto realizar la actualización entre el mes de julio y agosto de manera articulada con el Comité de Convivencia Laboral y la OTC</v>
          </cell>
        </row>
        <row r="88">
          <cell r="H88" t="str">
            <v>Se remitió al Comité de Convivencia L. la cartilla de prevención de acoso laboral y acoso sexual laboral de la Sec. General y la Sec. de la Mujer y el Protocolo Antiacoso Laboral del IDU, señalando la necesidad de actualizarlo y complementarlo con la STRH</v>
          </cell>
        </row>
        <row r="89">
          <cell r="B89">
            <v>42</v>
          </cell>
          <cell r="C89" t="str">
            <v>42 - Dar cumplimiento a la Circular 25-2020 de la Secretaría Jurídica Distrital (Trámite de Publicación de Proyectos de Actos Ad</v>
          </cell>
          <cell r="D89" t="str">
            <v>&lt;p&gt;Dar cumplimiento a la Circular 25-2020 de la Secretaría Jurídica Distrital (Trámite de Publicación de Proyectos de Actos Administrativos para observaciones ciudadanas).
&lt;/p&gt;&lt;p&gt;&lt;br&gt;&lt;/p&gt;&lt;p&gt;Producto: Envío de la comunicación mensual a la Secretaría Jurídica Distrital (5 primeros días de cada mes vencido).&lt;/p&gt;</v>
          </cell>
          <cell r="E89">
            <v>44232</v>
          </cell>
          <cell r="F89">
            <v>44561</v>
          </cell>
          <cell r="G89">
            <v>75</v>
          </cell>
          <cell r="H89" t="str">
            <v>Se realizaron los reportes correspondientes al tercer trimestre.</v>
          </cell>
        </row>
        <row r="90">
          <cell r="H90" t="str">
            <v xml:space="preserve">Se remitieron los informes correspondientes de abril, mayo y junio, dentro de los tiempos estipulados, a la Secretaría Jurídica Distrital en cumplimiento de la Circular 25 de 2020 de la SJD. </v>
          </cell>
        </row>
        <row r="91">
          <cell r="H91" t="str">
            <v xml:space="preserve">se ha enviado mensualmente a l Secretaría Jurídica Distrital el oficio en cumplimiento de la Circular 25 de 2020 </v>
          </cell>
        </row>
        <row r="92">
          <cell r="B92">
            <v>47</v>
          </cell>
          <cell r="C92" t="str">
            <v>47 - Organizar el fondo documental acumulado del IDU, conforme con las TVD (Tabla de Valoración Documental) Fase III</v>
          </cell>
          <cell r="D92" t="str">
            <v>&lt;p&gt;Organizar el fondo documental acumulado del IDU, lo cual se realizará conforme con lo establecido en las TVD (Tabla de Valoración Documental). Fase III Conservación Total.&lt;/p&gt;&lt;p&gt;&lt;br&gt;&lt;/p&gt;&lt;p&gt;Producto: Fase III Conservación Total - Fondo Documental Acumulado Organizado. &lt;/p&gt;</v>
          </cell>
          <cell r="E92">
            <v>44563</v>
          </cell>
          <cell r="F92">
            <v>45291</v>
          </cell>
          <cell r="G92">
            <v>0</v>
          </cell>
          <cell r="H92" t="b">
            <v>0</v>
          </cell>
        </row>
        <row r="93">
          <cell r="B93" t="str">
            <v>50.2</v>
          </cell>
          <cell r="C93" t="str">
            <v xml:space="preserve">50.2 - Realizar seguimiento de la percepción de imagen de la entidad por parte de la  ciudadanía. </v>
          </cell>
          <cell r="D93" t="str">
            <v>&lt;p&gt;Realizar seguimiento de la percepción de imagen de la entidad por parte de la ciudadanía. &lt;/p&gt;&lt;p&gt;&lt;br&gt;&lt;/p&gt;&lt;p&gt;Producto:Informe de percepción ciudadana, que incluye el reporte de la imagen de la entidad frente a la ciudadanía, publicado en la página web. &lt;/p&gt;</v>
          </cell>
          <cell r="E93">
            <v>44226</v>
          </cell>
          <cell r="F93">
            <v>44560</v>
          </cell>
          <cell r="G93">
            <v>75</v>
          </cell>
          <cell r="H93" t="str">
            <v>Se encuentran publicados en el observatorio de percepción ciudadana los informes de satisfacción por la atención con el modulo de imagen institucional</v>
          </cell>
        </row>
        <row r="94">
          <cell r="B94">
            <v>5</v>
          </cell>
          <cell r="C94" t="str">
            <v>5 - Analizar los resultados de la encuesta de percepción de integridad.</v>
          </cell>
          <cell r="D94" t="str">
            <v>&lt;p&gt;Analizar los resultados de la encuesta de percepción de integridad.
&lt;/p&gt;&lt;p&gt;&lt;br&gt;&lt;/p&gt;&lt;p&gt;Producto: Análisis de los resultados de la encuesta de percepción de integridad realizado.&lt;/p&gt;</v>
          </cell>
          <cell r="E94">
            <v>44287</v>
          </cell>
          <cell r="F94">
            <v>44399</v>
          </cell>
          <cell r="G94">
            <v>100</v>
          </cell>
          <cell r="H94" t="str">
            <v xml:space="preserve">La Encuesta se aplicó entre el abril y mayo. Entre mayo y junio se realizó el análisis de los resultados y se construyó una presentación así: Objetivo-Participación y Cobertura-Resultados Generales-Conclusiones y Recomendaciones-Plan Gestión Integridad   </v>
          </cell>
        </row>
        <row r="95">
          <cell r="B95">
            <v>9</v>
          </cell>
          <cell r="C95" t="str">
            <v>9 - Gestionar y mantener actualizado el plan anual de adquisiciones.</v>
          </cell>
          <cell r="D95" t="str">
            <v>&lt;p&gt;Gestionar y mantener actualizado el plan anual de adquisiciones.
&lt;/p&gt;&lt;p&gt;&lt;br&gt;&lt;/p&gt;&lt;p&gt;Producto: Plan Anual de adquisiciones actualizado y publicado.&lt;/p&gt;</v>
          </cell>
          <cell r="E95">
            <v>44197</v>
          </cell>
          <cell r="F95">
            <v>44561</v>
          </cell>
          <cell r="G95">
            <v>75</v>
          </cell>
          <cell r="H95" t="str">
            <v>Con corte a 30 de septiembre, el plan anual se ha actualizado en 63 oportunidades respondiendo a las necesidades organizacionales.</v>
          </cell>
        </row>
        <row r="96">
          <cell r="H96" t="str">
            <v>Con corte a 30 de junio el plan anual de adquisiciones se ha actualizado en 33 oportunidades conforme a las necesidades.</v>
          </cell>
        </row>
        <row r="97">
          <cell r="H97" t="str">
            <v xml:space="preserve">Plan anual de adquisiciones publicado con fecha 19 de enero 2021, posteriormente se ha actualizado con corte a 31 de marzo en 14 oportunidades </v>
          </cell>
        </row>
        <row r="98">
          <cell r="C98" t="str">
            <v>55 - Radicar en el DASCD estudio técnico de estructura organizacional</v>
          </cell>
          <cell r="D98" t="str">
            <v>&lt;p&gt;Radicar ante el Departamento Administrativo del Servicio Civil Distrital - DASCD el estudio técnico, que soporte el fortalecimiento organizacional del Instituto, consiste en la modificación de la estructura organizacional a través de la creación de 4 dependencias y la transformación de otras. Así como, la ampliación de la planta de personal en 104 cargos con ocasión de la modificación aludida.&lt;/p&gt;&lt;p&gt;&lt;br&gt;&lt;/p&gt;&lt;p&gt;Producto: Estudio Técnico para el fortalecimiento organizacional de la Entidad radicado&lt;/p&gt;</v>
          </cell>
          <cell r="E98">
            <v>43983</v>
          </cell>
          <cell r="F98">
            <v>44379</v>
          </cell>
          <cell r="G98">
            <v>100</v>
          </cell>
          <cell r="H98" t="str">
            <v>El 19-04-21 se radicó el "Estudio técnico del Fortalecimiento Organizacional del IDU" ante el DASCD (Oficio 20215050589911 del 15-04-21). Se recibieron sugerencias y observaciones. Estas fueron respondidas con oficio 20215050889761 del 16-06-21.</v>
          </cell>
        </row>
        <row r="99">
          <cell r="C99" t="str">
            <v>52.3 - Definir propuesta sobre los métodos para aplicar procesos de innovación en el IDU.</v>
          </cell>
          <cell r="D99" t="str">
            <v>&lt;p&gt;Definir una propuesta sobre los métodos para aplicar procesos de innovación en el IDU, de acuerdo con las características y recursos del Instituto.&lt;/p&gt;&lt;p&gt;&lt;br&gt;&lt;/p&gt;&lt;p&gt;Producto: Propuesta sobre los métodos para aplicar procesos de innovación en el IDU.&lt;/p&gt;</v>
          </cell>
          <cell r="E99">
            <v>44207</v>
          </cell>
          <cell r="F99">
            <v>44393</v>
          </cell>
          <cell r="G99">
            <v>100</v>
          </cell>
          <cell r="H99" t="str">
            <v>Fue realizada la propuesta para aplicar los métodos de innovación en el marco del laboratorio de innovación a través de desing thinking.</v>
          </cell>
        </row>
        <row r="100">
          <cell r="H100" t="str">
            <v xml:space="preserve">Fueron identificadas lecturas claves que sirven para el tema y han sido realizadas mesas de trabajo en el marco del proyecto estratégico </v>
          </cell>
        </row>
        <row r="101">
          <cell r="B101">
            <v>64</v>
          </cell>
          <cell r="C101" t="str">
            <v>64 - Actualizar el instrumento para registrar el contexto estratégico del riesgo formato FO-PE-04 donde se incluya el factor Fis</v>
          </cell>
          <cell r="D101" t="str">
            <v>&lt;p&gt;Actualizar el instrumento para registrar el contexto estratégico del riesgo formato FO-PE-04 donde se incluya el factor Fiscal.&lt;/p&gt;&lt;p&gt;&lt;br&gt;&lt;/p&gt;&lt;p&gt;Producto: Formato FO-PE-04 Contexto Estratégico del Riesgo adoptado.&lt;/p&gt;</v>
          </cell>
          <cell r="E101">
            <v>44409</v>
          </cell>
          <cell r="F101">
            <v>44483</v>
          </cell>
          <cell r="G101">
            <v>100</v>
          </cell>
          <cell r="H101" t="str">
            <v>el 27 de septiembre se actualizó el formato de contexto estratégico, La versión 5 incluye una modificación en los factores de análisis, incluyendo para su análisis el factor Fiscal conforme a MIPG. Se crean campos para marcar el tipo de elemento</v>
          </cell>
        </row>
        <row r="102">
          <cell r="B102">
            <v>10</v>
          </cell>
          <cell r="C102" t="str">
            <v>10 - Elaborar y presentar los estados financieros en febrero, abril, julio y octubre de 2021.</v>
          </cell>
          <cell r="D102" t="str">
            <v>&lt;p&gt;Elaborar y presentar los estados financieros en febrero, abril, julio y octubre de 2021.
&lt;/p&gt;&lt;p&gt;&lt;br&gt;&lt;/p&gt;&lt;p&gt;Producto: Estados Financieros presentados.&lt;/p&gt;</v>
          </cell>
          <cell r="E102">
            <v>44228</v>
          </cell>
          <cell r="F102">
            <v>44561</v>
          </cell>
          <cell r="G102">
            <v>75</v>
          </cell>
          <cell r="H102" t="str">
            <v>Se reportó a la Contaduría General de la Nación los Estados Financieros del segundo trimestre de 2021</v>
          </cell>
        </row>
        <row r="103">
          <cell r="H103" t="str">
            <v>Se reportó a la Contaduría General de la Nación los Estados Financieros del primer trimestre de 2021</v>
          </cell>
        </row>
        <row r="104">
          <cell r="H104" t="str">
            <v>Se reportó a la Contaduría General de la Nación lo Estados Financieros de la vigencia 2020</v>
          </cell>
        </row>
        <row r="105">
          <cell r="B105">
            <v>14</v>
          </cell>
          <cell r="C105" t="str">
            <v xml:space="preserve">14 - Cumplir con el 90% del plan de acción de implementación, sostenibilidad o mejora del Subsistema de Gestión de Seguridad de </v>
          </cell>
          <cell r="D105" t="str">
            <v>&lt;p&gt;Cumplir con el 90% del plan de acción de implementación, sostenibilidad o mejora del Subsistema de Gestión de Seguridad de la Información.
&lt;/p&gt;&lt;p&gt;&lt;br&gt;&lt;/p&gt;&lt;p&gt;Producto: 90% del plan de acción de implementación, sostenibilidad o mejora del Subsistema de Gestión de Seguridad de la Información.&lt;/p&gt;</v>
          </cell>
          <cell r="E105">
            <v>44197</v>
          </cell>
          <cell r="F105">
            <v>44561</v>
          </cell>
          <cell r="G105">
            <v>69</v>
          </cell>
          <cell r="H105" t="str">
            <v>De un total de 84 tareas, se han finalizado 29, 37 están en estado "En ejecución", y 14 están en estado "Iniciado". Por fechas de calendario, 4 no han iniciado</v>
          </cell>
        </row>
        <row r="106">
          <cell r="H106" t="str">
            <v>Se tiene un avance del 51%. de las 84 tareas del plan, 20 está finalizadas, 25 están en estado "En Ejecución",   19 en estado "Iniciada" y 20 aún no han iniciado</v>
          </cell>
        </row>
        <row r="107">
          <cell r="H107" t="str">
            <v>De un total de 84 tareas, se han finalizado 6, 15 están en estado "En ejecución", y 27 están en estado "Iniciado".</v>
          </cell>
        </row>
        <row r="108">
          <cell r="B108">
            <v>19</v>
          </cell>
          <cell r="C108" t="str">
            <v>19 - Actualización repositorio de los casos que lleva la entidad.</v>
          </cell>
          <cell r="D108" t="str">
            <v>&lt;p&gt;Actualización repositorio de los casos que lleva la entidad.
&lt;/p&gt;&lt;p&gt;&lt;br&gt;&lt;/p&gt;&lt;p&gt;Producto: Fichas de relatoría elaboradas por los Abogados de las sentencias ejecutoriadas.&lt;/p&gt;</v>
          </cell>
          <cell r="E108">
            <v>44377</v>
          </cell>
          <cell r="F108">
            <v>44561</v>
          </cell>
          <cell r="G108">
            <v>75</v>
          </cell>
          <cell r="H108" t="str">
            <v>Se reportaron 2  fichas de relatoría para ser publicadas en la intranet</v>
          </cell>
        </row>
        <row r="109">
          <cell r="H109" t="str">
            <v>Se reportaron 18 fichas de relatoria para ser publicadas en la intranet</v>
          </cell>
        </row>
        <row r="110">
          <cell r="H110" t="str">
            <v>Se remitieron para publicación 18 fichas de relatoria de sentencias ejecutoriadas</v>
          </cell>
        </row>
        <row r="111">
          <cell r="H111" t="str">
            <v xml:space="preserve">Se envío correo electrónico para publicación de ficha de relatoria del proceso 2007-00333 </v>
          </cell>
        </row>
        <row r="112">
          <cell r="B112">
            <v>29</v>
          </cell>
          <cell r="C112" t="str">
            <v>29 - Traducir a lenguaje claro 2 respuestas tipo al ciudadano.</v>
          </cell>
          <cell r="D112" t="str">
            <v>&lt;p&gt;Traducir a lenguaje claro 2 respuestas tipo al ciudadano.
&lt;/p&gt;&lt;p&gt;&lt;br&gt;&lt;/p&gt;&lt;p&gt;Producto: 2 plantillas de respuesta.&lt;/p&gt;</v>
          </cell>
          <cell r="E112">
            <v>44242</v>
          </cell>
          <cell r="F112">
            <v>44483</v>
          </cell>
          <cell r="G112">
            <v>100</v>
          </cell>
          <cell r="H112" t="str">
            <v>Se tradujo a lenguaje claro 2 respuesta tipo de la Dirección Técnica de Proyectos, las cuales fueron concertadas y remitidas a la dependencia para utilización.</v>
          </cell>
        </row>
        <row r="113">
          <cell r="H113" t="str">
            <v>Se tradujo a lenguaje claro la carta del trato digno.</v>
          </cell>
        </row>
        <row r="114">
          <cell r="B114">
            <v>33</v>
          </cell>
          <cell r="C114" t="str">
            <v>33 - Monitoreo al registro de eventos de riesgos materializados, asociados a trámites y servicios.</v>
          </cell>
          <cell r="D114" t="str">
            <v>&lt;p&gt;Monitoreo al registro de eventos de riesgos materializados, asociados a trámites y servicios.
&lt;/p&gt;&lt;p&gt;&lt;br&gt;&lt;/p&gt;&lt;p&gt;Producto: Reporte de riesgos materializados asociados con trámites y servicios.&lt;/p&gt;</v>
          </cell>
          <cell r="E114">
            <v>44287</v>
          </cell>
          <cell r="F114">
            <v>44561</v>
          </cell>
          <cell r="G114">
            <v>50</v>
          </cell>
          <cell r="H114" t="str">
            <v>El monitoreo a los evnetos se realiza conforme a lo especificado en el manual de riesgos. A la fecha de corte no se ha reportado materialización en esta vigencia que afecte a un tramite o servicio.</v>
          </cell>
        </row>
        <row r="115">
          <cell r="H115" t="str">
            <v>Los reportes por parte de las dependencias se realiza el 7 de mayo. A 31 de marzo 2021 no se ha registrado ningún evento materializado que afecte los tramites y servicios.</v>
          </cell>
        </row>
        <row r="116">
          <cell r="B116">
            <v>37</v>
          </cell>
          <cell r="C116" t="str">
            <v>37 - Actualizar cuatro documentos que operacionalizan la Política, y socializar versiones resultantes.</v>
          </cell>
          <cell r="D116" t="str">
            <v>&lt;p&gt;Actualizar cuatro documentos que operacionalizan la Política, y socializar versiones resultantes.
&lt;/p&gt;&lt;p&gt;&lt;br&gt;&lt;/p&gt;&lt;p&gt;Producto: 4 Documentos adoptados.&lt;/p&gt;</v>
          </cell>
          <cell r="E116">
            <v>44287</v>
          </cell>
          <cell r="F116">
            <v>44561</v>
          </cell>
          <cell r="G116">
            <v>20</v>
          </cell>
          <cell r="H116" t="str">
            <v xml:space="preserve">Se estructura la base de los contenidos que se incluirán en la actualización de la Guía de Gestión Social y Participación Ciudadana, determinados por la Política de Gestión Social y Servicio a la Ciudadanía </v>
          </cell>
        </row>
        <row r="117">
          <cell r="H117" t="str">
            <v xml:space="preserve">Se conforma el primer listado de necesidades de actualización de la Guía de Gestión Social y Participación Ciudadana. </v>
          </cell>
        </row>
        <row r="118">
          <cell r="B118">
            <v>43</v>
          </cell>
          <cell r="C118" t="str">
            <v>43 - Apoyo jurídico en la revisión y/o ajuste al Manual de Supervisión e Interventoría del IDU.</v>
          </cell>
          <cell r="D118" t="str">
            <v>&lt;p&gt;Apoyo jurídico en la revisión y/o ajuste al Manual de Supervisión e Interventoría del IDU.
&lt;/p&gt;&lt;p&gt;&lt;br&gt;&lt;/p&gt;&lt;p&gt;Producto: Manual de Supervisión e Interventoría de la Entidad revisado y/o ajustado.&lt;/p&gt;</v>
          </cell>
          <cell r="E118">
            <v>44228</v>
          </cell>
          <cell r="F118">
            <v>44561</v>
          </cell>
          <cell r="G118">
            <v>75</v>
          </cell>
          <cell r="H118" t="str">
            <v xml:space="preserve">Se prestó el apoyo jurídico en la revisión y publicación de la versión No. 8 del manual de Supervisión e Interventoría, adoptado mediante la resolución 3053 de 2021.  </v>
          </cell>
        </row>
        <row r="119">
          <cell r="H119" t="str">
            <v>Como resultado de las convocatorias de las mesas de trabajo del equipo asignado, se está prestando el apoyo jurídico en dichas mesas, para la revisión de un primer avance al proyecto de modificación al Manual de Supervisión e Interventoría.</v>
          </cell>
        </row>
        <row r="120">
          <cell r="H120" t="str">
            <v>Se conformó el equipo de trabajo Jurídico para la realización de la revisión y ajuste del manual</v>
          </cell>
        </row>
        <row r="121">
          <cell r="B121">
            <v>48</v>
          </cell>
          <cell r="C121" t="str">
            <v>48 - Actualizar la TRD (Tabla de Retención Documental).</v>
          </cell>
          <cell r="D121" t="str">
            <v>&lt;p&gt;Actualizar la TRD (Tabla de Retención Documental).
&lt;/p&gt;&lt;p&gt;&lt;br&gt;&lt;/p&gt;&lt;p&gt;Producto: Tabla de Retención Documental - TRD Actualizada.&lt;/p&gt;</v>
          </cell>
          <cell r="E121">
            <v>44211</v>
          </cell>
          <cell r="F121">
            <v>44530</v>
          </cell>
          <cell r="G121">
            <v>49</v>
          </cell>
          <cell r="H121" t="str">
            <v>A la fecha se han aprobado por parte del IDU otras 7 tablas de las cuales esta pendiente la presentación final a cada dependencia.</v>
          </cell>
        </row>
        <row r="122">
          <cell r="H122" t="str">
            <v>Se están realizando las revisiones de las TRD entregadas por el contratista, a la fecha se han aprobado por parte del IDU 11 tablas de las cuales esta pendiente la presentación final a cada dependencia.</v>
          </cell>
        </row>
        <row r="123">
          <cell r="H123" t="str">
            <v>Se adjudico el contrato IDU-1664-2020. El cual se encuentra en ejecución y actualmente se están realizando las entrevistas con las dependencias.</v>
          </cell>
        </row>
        <row r="124">
          <cell r="B124" t="str">
            <v>50.3</v>
          </cell>
          <cell r="C124" t="str">
            <v>50.3 - Mantener y actualizar en el sitio web oficial de la entidad la sección "Transparencia y Acceso a la Información".</v>
          </cell>
          <cell r="D124" t="str">
            <v>&lt;p&gt;Mantener y actualizar en el sitio web oficial de la entidad una sección identificada con el nombre de "Transparencia y Acceso a la Información Pública". &lt;/p&gt;&lt;p&gt;&lt;br&gt;&lt;/p&gt;&lt;p&gt;Producto: En el sitio web oficial de la Entidad una sección identificada con el nombre de "Transparencia y Acceso a la Información Pública" &lt;/p&gt;</v>
          </cell>
          <cell r="E124">
            <v>43860</v>
          </cell>
          <cell r="F124">
            <v>44560</v>
          </cell>
          <cell r="G124">
            <v>75</v>
          </cell>
          <cell r="H124" t="str">
            <v>Se ha realizado seguimiento trimestral, mediante el "Seguimiento-Matriz-Detallada 30 septiembre-2021_05102021"</v>
          </cell>
        </row>
        <row r="125">
          <cell r="H125" t="str">
            <v>Se encuentra garantizado en la web IDU https://www.idu.gov.co/page/ley-1712-de-2014)(</v>
          </cell>
        </row>
        <row r="126">
          <cell r="H126" t="str">
            <v>Se encuentra dispuesto en la web dicha sección, en el link: https://www.idu.gov.co/page/ley-1712-de-2014</v>
          </cell>
        </row>
        <row r="127">
          <cell r="B127" t="str">
            <v>51.3</v>
          </cell>
          <cell r="C127" t="str">
            <v xml:space="preserve">51.3  Validar inventario de oferta. </v>
          </cell>
          <cell r="D127" t="str">
            <v>&lt;p&gt; Validar inventario de oferta.&lt;/p&gt;&lt;p&gt;&lt;br&gt;&lt;/p&gt;&lt;p&gt;Producto:  Documento de validación inventario de oferta.  &lt;br&gt;&lt;/p&gt;</v>
          </cell>
          <cell r="E127">
            <v>44440</v>
          </cell>
          <cell r="F127">
            <v>44500</v>
          </cell>
          <cell r="G127">
            <v>20</v>
          </cell>
          <cell r="H127" t="str">
            <v xml:space="preserve">Se realizó una Validación inicial con la SDP, pero con la entrada en vigencia de la Circular 015 se debe volver a revisar y validar </v>
          </cell>
        </row>
        <row r="128">
          <cell r="C128" t="str">
            <v>52.4 - Describir una metodología para realizar seguimiento al fortalecimiento de capacidades en innovación.</v>
          </cell>
          <cell r="D128" t="str">
            <v>&lt;p&gt;Describir una metodología para realizar seguimiento al fortalecimiento de capacidades en innovación determinadas en el Plan Estratégico de Talento Humano.&lt;/p&gt;&lt;p&gt;&lt;br&gt;&lt;/p&gt;&lt;p&gt;Producto: Metodología para realizar seguimiento al fortalecimiento de capacidades en innovación determinadas en el Plan Estratégico de Talento Humano.&lt;/p&gt;</v>
          </cell>
          <cell r="E128">
            <v>44228</v>
          </cell>
          <cell r="F128">
            <v>44301</v>
          </cell>
          <cell r="G128">
            <v>100</v>
          </cell>
          <cell r="H128" t="str">
            <v>Las capacidades de innovación tienen dos perspectivas: La primera, competencias en el uso de TI , medidas por el perfil digital, y la segunda en el PIC, donde se desarrollan competencias blandas y existe un mecanismo para medir el aprendizaje.</v>
          </cell>
        </row>
        <row r="129">
          <cell r="B129">
            <v>56</v>
          </cell>
          <cell r="C129" t="str">
            <v>56 - Actualizar formato Entrevista de Retiro</v>
          </cell>
          <cell r="D129" t="str">
            <v>&lt;p&gt;Complementar el formato de entrevista de retiro, con el fin de que se incluyan aspectos relacionados con los temas y pautas más importantes a tener en cuenta en el marco de las labores desarrolladas por el servidor que se retira del Instituto, de tal forma que resguarde la memoria institucional.&lt;/p&gt;&lt;p&gt;&lt;br&gt;&lt;/p&gt;&lt;p&gt;Producto: Formato de entrevista de retiro actualizado&lt;/p&gt;</v>
          </cell>
          <cell r="E129">
            <v>44378</v>
          </cell>
          <cell r="F129">
            <v>44439</v>
          </cell>
          <cell r="G129">
            <v>50</v>
          </cell>
          <cell r="H129" t="str">
            <v xml:space="preserve">Se realizaron dos reuniones con el fin de definir los ajustes a realizar y se proyectó un formato; no obstante por carga de trabajo y novedades administrativas del equipo, no fue posible culminar la actualización. Se adoptará para el 31/10/2021     </v>
          </cell>
        </row>
        <row r="130">
          <cell r="B130">
            <v>58</v>
          </cell>
          <cell r="C130" t="str">
            <v>58 - Caracterizar documentos respuesta DTP y Trato digno</v>
          </cell>
          <cell r="D130" t="str">
            <v>&lt;p&gt;Caracterizar los documentos: respuesta ciudadana tipo (DTP) y la carta de trato digno.&lt;/p&gt;&lt;p&gt;&lt;br&gt;&lt;/p&gt;&lt;p&gt;Producto:  2 caracterizaciones&lt;/p&gt;</v>
          </cell>
          <cell r="E130">
            <v>44348</v>
          </cell>
          <cell r="F130">
            <v>44391</v>
          </cell>
          <cell r="G130">
            <v>100</v>
          </cell>
          <cell r="H130" t="str">
            <v>Se caracterizó la carta del trato digno y una respuesta de la DTP</v>
          </cell>
        </row>
        <row r="131">
          <cell r="B131">
            <v>65</v>
          </cell>
          <cell r="C131" t="str">
            <v>65 - Adoptar el instructivo para tipificar, estimar, asignar y monitorear riesgos de la contratación – IDU.</v>
          </cell>
          <cell r="D131" t="str">
            <v>&lt;p&gt; Adoptar el instructivo para tipificar, estimar, asignar y monitorear riesgos de la contratación – IDU. (el Instructivo describe las acciones e instrumentos para realizar el seguimiento a los riesgos&lt;/p&gt;&lt;p&gt;&lt;br&gt;&lt;/p&gt;&lt;p&gt;Producto: Instructivo para tipificar, estimar, asignar y monitorear riesgos de la contratación – IDU adoptado.&lt;/p&gt;</v>
          </cell>
          <cell r="E131">
            <v>44326</v>
          </cell>
          <cell r="F131">
            <v>44483</v>
          </cell>
          <cell r="G131">
            <v>100</v>
          </cell>
          <cell r="H131" t="str">
            <v>El instructivo se adopto con código IN-GC-04 el 26 de julio de 2021</v>
          </cell>
        </row>
        <row r="132">
          <cell r="H132" t="str">
            <v>El instructivo se elaboró por parte de la Asesoría SES COLOMBIA, y se incluyó en el SUE para aprobación, está pendiente finalizar la adopción esperando concepto CCE. por cambios normativos.</v>
          </cell>
        </row>
        <row r="133">
          <cell r="B133">
            <v>15</v>
          </cell>
          <cell r="C133" t="str">
            <v>15 - Contratar los servicios de consultoría para desarrollar la ejecución del segundo ciclo de Arquitectura empresarial Alineado</v>
          </cell>
          <cell r="D133" t="str">
            <v>&lt;p&gt;Contratar los servicios de consultoría para desarrollar la ejecución del segundo ciclo de Arquitectura empresarial Alineado con el marco de referencia de Arquitectura empresarial para la gestión de tecnologías de la información del Estado Colombiano.
&lt;/p&gt;&lt;p&gt;&lt;br&gt;&lt;/p&gt;&lt;p&gt;Producto: Contrato adjudicado.&lt;/p&gt;</v>
          </cell>
          <cell r="E133">
            <v>44197</v>
          </cell>
          <cell r="F133">
            <v>44482</v>
          </cell>
          <cell r="G133">
            <v>100</v>
          </cell>
          <cell r="H133" t="str">
            <v>El IDU publicó el proceso IDU-CMA-SGGC-018-2021, fue adjudicado y elaborado el Contrato IDU-1671-2021 en proceso de firmas por el adjudicatario</v>
          </cell>
        </row>
        <row r="134">
          <cell r="H134" t="str">
            <v>El proceso se encuentra publicado en PRE PLIEGOS</v>
          </cell>
        </row>
        <row r="135">
          <cell r="H135" t="str">
            <v>Se está en estudio de mercado, con plazo para recibir cotizaciones hasta el 19 de abril</v>
          </cell>
        </row>
        <row r="136">
          <cell r="B136">
            <v>20</v>
          </cell>
          <cell r="C136" t="str">
            <v>20 - Informe semestral sobre la adecuación de las políticas de prevención en las diferentes áreas del IDU.</v>
          </cell>
          <cell r="D136" t="str">
            <v>&lt;p&gt;Informe semestral sobre la adecuación de las políticas de prevención en las diferentes áreas del IDU.
&lt;/p&gt;&lt;p&gt;&lt;br&gt;&lt;/p&gt;&lt;p&gt;Producto: Informe semestral al comité de conciliación sobre aplicación de las políticas de prevención de daño antijurídico.&lt;/p&gt;</v>
          </cell>
          <cell r="E136">
            <v>44377</v>
          </cell>
          <cell r="F136">
            <v>44561</v>
          </cell>
          <cell r="G136">
            <v>50</v>
          </cell>
          <cell r="H136" t="str">
            <v>En el Comité de Conciliación celebrado el 24 de febrero de 2021 Acta 4 de 2021 se presento el informe de Informe de Seguimiento de las Políticas de Prevención del Daño Antijurídico de la vigencia 2020</v>
          </cell>
        </row>
        <row r="137">
          <cell r="B137">
            <v>49</v>
          </cell>
          <cell r="C137" t="str">
            <v>49 - Elaborar e implementar el Sistema de Gestión del Documento Electrónico de Archivo - SGDEA.</v>
          </cell>
          <cell r="D137" t="str">
            <v>&lt;p&gt;Elaborar e implementar el Sistema de Gestión del Documento Electrónico de Archivo - SGDEA.
&lt;/p&gt;&lt;p&gt;&lt;br&gt;&lt;/p&gt;&lt;p&gt;Producto: Sistema de Gestión del Documento Electrónico de Archivo - SGDEA.&lt;/p&gt;</v>
          </cell>
          <cell r="E137">
            <v>44563</v>
          </cell>
          <cell r="F137">
            <v>45291</v>
          </cell>
          <cell r="G137">
            <v>0</v>
          </cell>
          <cell r="H137" t="b">
            <v>0</v>
          </cell>
        </row>
        <row r="138">
          <cell r="B138" t="str">
            <v>50.4</v>
          </cell>
          <cell r="C138" t="str">
            <v>50.4 - Dar continuidad a la promoción en el interior del IDU la Ley de Transparencia y acceso a la Información Pública.</v>
          </cell>
          <cell r="D138" t="str">
            <v>&lt;p&gt;Dar continuidad a la promoción en el interior del IDU de la Ley de Transparencia y acceso a la Información Pública (Ley 1712 de 2014) y sus normas complementarias. &lt;/p&gt;&lt;p&gt;&lt;br&gt;&lt;/p&gt;&lt;p&gt;Producto: Difusión en medios internos de comunicación de la ley de Transparencia&lt;/p&gt;</v>
          </cell>
          <cell r="E138">
            <v>44377</v>
          </cell>
          <cell r="F138">
            <v>44560</v>
          </cell>
          <cell r="G138">
            <v>75</v>
          </cell>
          <cell r="H138" t="str">
            <v>Se esta ejecutando el  Plan de Comunicación Ley 1712 - IDU 2021, definido en conjunto con la OAC</v>
          </cell>
        </row>
        <row r="139">
          <cell r="H139" t="str">
            <v xml:space="preserve">Se realizó la estrategia comunicación en cojunto con la OAC, para comenzar la difusión a partir del mes de julio. </v>
          </cell>
        </row>
        <row r="140">
          <cell r="B140" t="str">
            <v>51.4</v>
          </cell>
          <cell r="C140" t="str">
            <v>51.4 - Validar inventario de demanda de información.</v>
          </cell>
          <cell r="D140" t="str">
            <v>&lt;p&gt;Validar inventario de demanda de información.&lt;/p&gt;&lt;p&gt;&lt;br&gt;&lt;/p&gt;&lt;p&gt;Producto: Documento de validación de inventario de demanda de información.&lt;/p&gt;</v>
          </cell>
          <cell r="E140">
            <v>44440</v>
          </cell>
          <cell r="F140">
            <v>44500</v>
          </cell>
          <cell r="G140">
            <v>20</v>
          </cell>
          <cell r="H140" t="str">
            <v xml:space="preserve">Se realizo una validación inicial, pero con la entrada en vigencia de la Circular 015 se debe volver revisar la información registrada </v>
          </cell>
        </row>
        <row r="141">
          <cell r="C141" t="str">
            <v>52.5 - Identificar y evaluar el estado de funcionamiento de las herramientas de uso y apropiación del conocimiento.</v>
          </cell>
          <cell r="D141" t="str">
            <v>&lt;p&gt;Identificar y evaluar el estado de funcionamiento de las herramientas de uso y apropiación del conocimiento.&lt;/p&gt;&lt;p&gt;&lt;br&gt;&lt;/p&gt;&lt;p&gt;Producto: Documento con la identificación y evaluación del estado de funcionamiento de las herramientas de uso y apropiación del conocimiento.&lt;/p&gt;</v>
          </cell>
          <cell r="E141">
            <v>44125</v>
          </cell>
          <cell r="F141">
            <v>44393</v>
          </cell>
          <cell r="G141">
            <v>100</v>
          </cell>
          <cell r="H141" t="str">
            <v>Fue aplicada la encuesta, elaborado el informe y analizado en el equipo de trabajo</v>
          </cell>
        </row>
        <row r="142">
          <cell r="H142" t="str">
            <v>Fue diseñada la encuesta y solicitada a comunicaciones la divulgación para facilitar su diligenciamiento por parte de los servidores públicos de la entidad.</v>
          </cell>
        </row>
        <row r="143">
          <cell r="B143">
            <v>59</v>
          </cell>
          <cell r="C143" t="str">
            <v>59 - Promocionar Curso Lenguaje Claro DNP</v>
          </cell>
          <cell r="D143" t="str">
            <v>&lt;p&gt;Coordinar con STRH para promocionar al interior de la entidad, el curso de lenguaje claro del DNP.&lt;/p&gt;&lt;p&gt;&lt;br&gt;&lt;/p&gt;&lt;p&gt;Producto:  Al menos 2 Piezas de comunicación divulgadas&lt;/p&gt;</v>
          </cell>
          <cell r="E143">
            <v>44378</v>
          </cell>
          <cell r="F143">
            <v>44483</v>
          </cell>
          <cell r="G143">
            <v>100</v>
          </cell>
          <cell r="H143" t="str">
            <v>Se promocionó el curso de lenguaje claro del DNP a toda la gente IDU los días 31 de mayo y 15 de junio de este año.</v>
          </cell>
        </row>
        <row r="144">
          <cell r="B144">
            <v>66</v>
          </cell>
          <cell r="C144" t="str">
            <v>66 - Modificar el formato de anexo matriz de riesgos del contrato.</v>
          </cell>
          <cell r="D144" t="str">
            <v>&lt;p&gt;Modificar el formato de anexo matriz de riesgos del contrato con criterios para realizar los seguimientos a los riesgos del contrato.&lt;/p&gt;&lt;p&gt;&lt;br&gt;&lt;/p&gt;&lt;p&gt;Producto: Formato Anexo Matriz de Riesgos del contrato con esquema para el seguimiento a los riesgos.&lt;/p&gt;</v>
          </cell>
          <cell r="E144">
            <v>44326</v>
          </cell>
          <cell r="F144">
            <v>44483</v>
          </cell>
          <cell r="G144">
            <v>100</v>
          </cell>
          <cell r="H144" t="str">
            <v>Se realizó el ajuste del formato de la matriz de riesgos del contrato, con el fin de incluir los mecanismos para seguimiento a los riesgos identificados...</v>
          </cell>
        </row>
        <row r="145">
          <cell r="H145" t="str">
            <v>El formato se elaboró por parte de la Asesoría SES COLOMBIA, y se incluyó en el SUE para aprobación, está pendiente finalizar la adopción esperando concepto CCE. por cambios normativos.</v>
          </cell>
        </row>
        <row r="146">
          <cell r="B146">
            <v>21</v>
          </cell>
          <cell r="C146" t="str">
            <v>21 - Medir y evaluar la tasa de éxito procesal de la entidad.</v>
          </cell>
          <cell r="D146" t="str">
            <v>&lt;p&gt;Medir y evaluar la tasa de éxito procesal de la entidad.
&lt;/p&gt;&lt;p&gt;&lt;br&gt;&lt;/p&gt;&lt;p&gt;Producto: Tasa de éxito procesal de la entidad - SIPROJ.&lt;/p&gt;</v>
          </cell>
          <cell r="E146">
            <v>44531</v>
          </cell>
          <cell r="F146">
            <v>44561</v>
          </cell>
          <cell r="G146">
            <v>75</v>
          </cell>
          <cell r="H146" t="str">
            <v>Se anexa reporte SIPROJ con la tasa de éxito procesal con corte a septiembre 2021</v>
          </cell>
        </row>
        <row r="147">
          <cell r="H147" t="str">
            <v>Se anexa reporte SIPROJ con la tasa de éxito procesal con corte a septiembre  2021</v>
          </cell>
        </row>
        <row r="148">
          <cell r="H148" t="str">
            <v>Se anexa reporte SIPROJ con la tasa de éxito procesal del segundo semestre 2021</v>
          </cell>
        </row>
        <row r="149">
          <cell r="H149" t="str">
            <v xml:space="preserve">Se anexa reporte Siproj de tasa de éxito procesal primer trimestre 2021 </v>
          </cell>
        </row>
        <row r="150">
          <cell r="B150" t="str">
            <v>50.5</v>
          </cell>
          <cell r="C150" t="str">
            <v>50.5 - Realizar seguimiento trimestralmente a la gestión en el tema de transparencia y acceso a la información pública, a través</v>
          </cell>
          <cell r="D150" t="str">
            <v>&lt;p&gt;Realizar seguimiento trimestralmente a la gestión en el tema de transparencia y acceso a la información pública, a través de reuniones de seguimiento..
&lt;/p&gt;&lt;p&gt;&lt;br&gt;&lt;/p&gt;&lt;p&gt;Producto: Actas de reunión de seguimiento y el reporte del PAAC cuatrimestral &lt;/p&gt;</v>
          </cell>
          <cell r="E150">
            <v>44226</v>
          </cell>
          <cell r="F150">
            <v>44560</v>
          </cell>
          <cell r="G150">
            <v>75</v>
          </cell>
          <cell r="H150" t="str">
            <v>Se realizo seguimiento trimestral, mediante mesa de trabajo "Seguimiento Ley de Transparencia y la Seguimiento-Matriz-Detallada 30 septiembre-2021"</v>
          </cell>
        </row>
        <row r="151">
          <cell r="H151" t="str">
            <v>Esta actividad realizó en enero, abril  y se definieron reuniones trimestrales, la próxima se hará en julio y octubre de 2021.</v>
          </cell>
        </row>
        <row r="152">
          <cell r="H152" t="str">
            <v>En enero se definieron reuniones trimestrales, la próxima se hará en abril una vez firmen los contratistas que apoyan esta labor.</v>
          </cell>
        </row>
        <row r="153">
          <cell r="C153" t="str">
            <v xml:space="preserve">51.5 - Realizar diagnóstico de la información publicada en la web de la entidad. </v>
          </cell>
          <cell r="D153" t="str">
            <v>&lt;p&gt;Realizar diagnóstico de la información publicada en la web de la entidad.&lt;/p&gt;&lt;p&gt;&lt;br&gt;&lt;/p&gt;&lt;p&gt;Producto: Diagnóstico de la información publicada en la web de la entidad.&lt;/p&gt;</v>
          </cell>
          <cell r="E153">
            <v>44502</v>
          </cell>
          <cell r="F153">
            <v>44530</v>
          </cell>
          <cell r="G153">
            <v>0</v>
          </cell>
          <cell r="H153" t="b">
            <v>0</v>
          </cell>
        </row>
        <row r="154">
          <cell r="C154" t="str">
            <v>51.6 -  Validar información de demanda de otras entidades frente al IDU.</v>
          </cell>
          <cell r="D154" t="str">
            <v>&lt;p&gt; Validar información de demanda de otras entidades frente al IDU.&lt;/p&gt;&lt;p&gt;&lt;br&gt;&lt;/p&gt;&lt;p&gt;Producto: Documento de validación de información de demanda de otras entidades frente al IDU.&lt;/p&gt;</v>
          </cell>
          <cell r="E154">
            <v>44502</v>
          </cell>
          <cell r="F154">
            <v>44561</v>
          </cell>
          <cell r="G154">
            <v>0</v>
          </cell>
          <cell r="H154" t="b">
            <v>0</v>
          </cell>
        </row>
        <row r="155">
          <cell r="C155" t="str">
            <v>52.6 - Estructurar una propuesta de repositorio de buenas prácticas y lecciones aprendidas.</v>
          </cell>
          <cell r="D155" t="str">
            <v>&lt;p&gt;Estructurar una propuesta de repositorio de buenas prácticas y lecciones aprendidas.&lt;/p&gt;&lt;p&gt;&lt;br&gt;&lt;/p&gt;&lt;p&gt;Producto: Propuesta de repositorio de buenas prácticas y lecciones aprendidas.&lt;/p&gt;</v>
          </cell>
          <cell r="E155">
            <v>44117</v>
          </cell>
          <cell r="F155">
            <v>44301</v>
          </cell>
          <cell r="G155">
            <v>100</v>
          </cell>
          <cell r="H155" t="str">
            <v>Fue analizado el aplicativo  git hub el cual no cumple con las necesidades requeridas, en este sentido, la mejor opción, analizada en cojunto con la Líder del OpenErp es realizar un desarrollo sobre el módulo Sue: Gestión de Conocimiento en este sentido f</v>
          </cell>
        </row>
        <row r="156">
          <cell r="B156">
            <v>67</v>
          </cell>
          <cell r="C156" t="str">
            <v>67 - Ajustar el manual de riesgos para incluir mejoras establecidas en la Guía del DAFP.</v>
          </cell>
          <cell r="D156" t="str">
            <v>&lt;p&gt;Ajustar el manual de riesgos para considerar las mejoras propuestas para la gestión de riesgos en entidades públicas establecidas en la Guía de Administración de Riesgos Versión 5 del DAFP. Esta metodología se aplicará para las matrices de riesgos 2022.&lt;/p&gt;&lt;p&gt;&lt;br&gt;&lt;/p&gt;&lt;p&gt;Producto: MG-PE-18 Manual de Riesgos versión 11 adoptado.&lt;/p&gt;</v>
          </cell>
          <cell r="E156">
            <v>44409</v>
          </cell>
          <cell r="F156">
            <v>44550</v>
          </cell>
          <cell r="G156">
            <v>50</v>
          </cell>
          <cell r="H156" t="str">
            <v>Se publicó la versión 11 del manual, realizando mejoras para riesgos de seguirdad de la información y para el instrumento de contexto estratégico. Se realizará una versión 12 para incluir los demás ajustes metodológicos del DAFP</v>
          </cell>
        </row>
        <row r="157">
          <cell r="B157">
            <v>22</v>
          </cell>
          <cell r="C157" t="str">
            <v>22 - Realizar seguimiento al cumplimiento oportuno del pago de las sentencias y conciliaciones durante los 10 meses siguientes a</v>
          </cell>
          <cell r="D157" t="str">
            <v>&lt;p&gt;Realizar seguimiento al cumplimiento oportuno del pago de las sentencias y conciliaciones durante los 10 meses siguientes a la ejecutoría. &lt;/p&gt;&lt;p&gt;&lt;br&gt;&lt;/p&gt;&lt;p&gt;Producto: Informe anual de pagos efectuados por concepto de sentencias judiciales.&lt;/p&gt;</v>
          </cell>
          <cell r="E157">
            <v>44531</v>
          </cell>
          <cell r="F157">
            <v>44561</v>
          </cell>
          <cell r="G157">
            <v>75</v>
          </cell>
          <cell r="H157" t="str">
            <v>Realizar seguimiento al cumplimiento oportuno del pago de las sentencias y conciliaciones durante los 10 meses siguientes a la ejecutoría.</v>
          </cell>
        </row>
        <row r="158">
          <cell r="H158" t="str">
            <v>Se giraron 4 sentencias judiciales de reservas 2020</v>
          </cell>
        </row>
        <row r="159">
          <cell r="H159" t="str">
            <v>Durante el primer trimestre de 2021 no se realizo ningún pago de sentencias judiciales.</v>
          </cell>
        </row>
        <row r="160">
          <cell r="B160" t="str">
            <v>50.6</v>
          </cell>
          <cell r="C160" t="str">
            <v>50.6 - Realizar seguimiento y actualización del Índice de Información Reservada y Clasificada de la entidad.</v>
          </cell>
          <cell r="D160" t="str">
            <v>&lt;p&gt;Realizar seguimiento y actualización del Índice de Información Reservada y Clasificada de la entidad. &lt;/p&gt;&lt;p&gt;&lt;br&gt;&lt;/p&gt;&lt;p&gt;Producto: Índice de Información Reservada y Clasificada de la entidad actualizado&lt;/p&gt;</v>
          </cell>
          <cell r="E160">
            <v>44377</v>
          </cell>
          <cell r="F160">
            <v>44483</v>
          </cell>
          <cell r="G160">
            <v>100</v>
          </cell>
          <cell r="H160" t="str">
            <v>El 8 de septiembre de 2021 se realiza la publicación del Índice de información clasificada y reservada</v>
          </cell>
        </row>
        <row r="161">
          <cell r="H161" t="str">
            <v>Se tiene el Índice de información clasificada y reservada disponible en la web de la Entidad</v>
          </cell>
        </row>
        <row r="162">
          <cell r="C162" t="str">
            <v>52.7 - Proponer un directorio de paginas azul donde sean incorporados la referencia a los saberes de la Gente IDU.</v>
          </cell>
          <cell r="D162" t="str">
            <v>&lt;p&gt;Proponer un directorio de paginas azul donde sean incorporados la referencia a los saberes de la Gente IDU.&lt;/p&gt;&lt;p&gt;&lt;br&gt;&lt;/p&gt;&lt;p&gt;Producto: Directorio donde se incorpora la referencia a los saberes de la Gente IDU.&lt;/p&gt;</v>
          </cell>
          <cell r="E162">
            <v>44117</v>
          </cell>
          <cell r="F162">
            <v>44301</v>
          </cell>
          <cell r="G162">
            <v>100</v>
          </cell>
          <cell r="H162" t="str">
            <v>Fue analizado el aplicativo  google currents sobre el cual la OAC y STRH estan ultimando detalles para su aplicación a nivel institucional, oportunidad de oro para facilitar la implementación del Directorio de páginas azules.</v>
          </cell>
        </row>
        <row r="163">
          <cell r="B163">
            <v>68</v>
          </cell>
          <cell r="C163" t="str">
            <v>68 - Ajustar la guía de líneas de defensa IDU , conforme a lo descrito en la Guía de Administración de Riesgos DAFP Versión 5.</v>
          </cell>
          <cell r="D163" t="str">
            <v>&lt;p&gt;Ajustar la guía de líneas de defensa IDU , conforme a lo descrito en la Guía de Administración de Riesgos Versión 5 del DAFP.&lt;/p&gt;&lt;p&gt;&lt;br&gt;&lt;/p&gt;&lt;p&gt;Producto: MG-PE-18 Manual de Riesgos versión 11 adoptado.&lt;/p&gt;</v>
          </cell>
          <cell r="E163">
            <v>44409</v>
          </cell>
          <cell r="F163">
            <v>44550</v>
          </cell>
          <cell r="G163">
            <v>30</v>
          </cell>
          <cell r="H163" t="str">
            <v>Documento en revisión y ajuste para alinearlo con la metodología de riesgos del DAFP. En proceso de documentación</v>
          </cell>
        </row>
        <row r="164">
          <cell r="B164">
            <v>23</v>
          </cell>
          <cell r="C164" t="str">
            <v>23 - Identificar y  evaluar los procesos en los que actúa como demandante.</v>
          </cell>
          <cell r="D164" t="str">
            <v>&lt;p&gt;Identificar y  evaluar los procesos en los que actúa como demandante.
&lt;/p&gt;&lt;p&gt;&lt;br&gt;&lt;/p&gt;&lt;p&gt;Producto: Fallos favorables en los que actúa como demandante el IDU.&lt;/p&gt;</v>
          </cell>
          <cell r="E164">
            <v>44531</v>
          </cell>
          <cell r="F164">
            <v>44561</v>
          </cell>
          <cell r="G164">
            <v>75</v>
          </cell>
          <cell r="H164" t="str">
            <v>Se genero una sentencia favorable proceso 2018-462</v>
          </cell>
        </row>
        <row r="165">
          <cell r="H165" t="str">
            <v>En el segundo semestre de 2021 se genero una sentencia favorable ejecutoriada del proceso 2003-01109</v>
          </cell>
        </row>
        <row r="166">
          <cell r="H166" t="str">
            <v>En el primer trimestre de 2021 no se notificaron sentencias de procesos iniciados por IDU</v>
          </cell>
        </row>
        <row r="167">
          <cell r="B167" t="str">
            <v>50.7</v>
          </cell>
          <cell r="C167" t="str">
            <v>50.7 - Realizar seguimiento y actualización del Registro de Activos de Información</v>
          </cell>
          <cell r="D167" t="str">
            <v>&lt;p&gt;Realizar seguimiento y actualización del Registro de Activos de Información&lt;/p&gt;&lt;p&gt;&lt;br&gt;&lt;/p&gt;&lt;p&gt;Producto: Registro de Activos  de información Transparencia y acceso a la información pública actualizado. &lt;/p&gt;</v>
          </cell>
          <cell r="E167">
            <v>44377</v>
          </cell>
          <cell r="F167">
            <v>44483</v>
          </cell>
          <cell r="G167">
            <v>100</v>
          </cell>
          <cell r="H167" t="str">
            <v>El 8 de septiembre de 2021 se realiza la publicación del Registro de activos de información</v>
          </cell>
        </row>
        <row r="168">
          <cell r="H168" t="str">
            <v>Se tiene el Registro de Activos de Información disponible en la web de la Entidad</v>
          </cell>
        </row>
        <row r="169">
          <cell r="B169" t="str">
            <v>52.8</v>
          </cell>
          <cell r="C169" t="str">
            <v>52.8 - Elaborar un protocolo de análisis de datos e información articulado con los lideres de las operaciones estadísticas.</v>
          </cell>
          <cell r="D169" t="str">
            <v>&lt;p&gt;Elaborar un protocolo de análisis de datos e información articulado con los lideres de las operaciones estadísticas de la entidad.&lt;/p&gt;&lt;p&gt;&lt;br&gt;&lt;/p&gt;&lt;p&gt;Producto: Protocolo de análisis de datos e información articulado con los lideres de las operaciones estadísticas de la entidad.&lt;/p&gt;</v>
          </cell>
          <cell r="E169">
            <v>44207</v>
          </cell>
          <cell r="F169">
            <v>44483</v>
          </cell>
          <cell r="G169">
            <v>100</v>
          </cell>
          <cell r="H169" t="str">
            <v>Procolo de análisis de datos</v>
          </cell>
        </row>
        <row r="170">
          <cell r="H170" t="str">
            <v>Fue elaborada la estructura del documento y los dos primeros capítulos.</v>
          </cell>
        </row>
        <row r="171">
          <cell r="H171" t="str">
            <v>Se realizó una reunión con OTC para aprovechar los especialistas en estadística del área.</v>
          </cell>
        </row>
        <row r="172">
          <cell r="B172">
            <v>24</v>
          </cell>
          <cell r="C172" t="str">
            <v>24 - Medir y evaluar la tasa de éxito procesal en repetición.</v>
          </cell>
          <cell r="D172" t="str">
            <v>&lt;p&gt;Medir y evaluar la tasa de éxito procesal en repetición.
&lt;/p&gt;&lt;p&gt;&lt;br&gt;&lt;/p&gt;&lt;p&gt;Producto: Tasa de éxito procesal en repetición - SIPROJ.&lt;/p&gt;</v>
          </cell>
          <cell r="E172">
            <v>44531</v>
          </cell>
          <cell r="F172">
            <v>44561</v>
          </cell>
          <cell r="G172">
            <v>75</v>
          </cell>
          <cell r="H172" t="str">
            <v>En este trimestre se presentaron dos procesos desfavorables 2015-00270 y 2017-00194</v>
          </cell>
        </row>
        <row r="173">
          <cell r="H173" t="str">
            <v>Durante el segundo trimestre de 2021 se notificaron a la Entidad 3 Sentencias desfavorables de Acción de Repetición. Procesos 2005-01554, 2017-00078, 2017-00199</v>
          </cell>
        </row>
        <row r="174">
          <cell r="H174" t="str">
            <v>Durante el primer trimestre no se notificaron fallos de acciones de repetición.</v>
          </cell>
        </row>
        <row r="175">
          <cell r="B175" t="str">
            <v>50.8</v>
          </cell>
          <cell r="C175" t="str">
            <v>50.8 - Realizar seguimiento y actualización del Esquema de Publicación de la web IDU de la entidad (www.idu.gov.co).</v>
          </cell>
          <cell r="D175" t="str">
            <v>&lt;p&gt;Realizar seguimiento y actualización del Esquema de Publicación de la web IDU de la entidad (www.idu.gov.co). &lt;/p&gt;&lt;p&gt;&lt;br&gt;&lt;/p&gt;&lt;p&gt;Producto: Esquema de publicación actualizado&lt;/p&gt;</v>
          </cell>
          <cell r="E175">
            <v>44377</v>
          </cell>
          <cell r="F175">
            <v>44560</v>
          </cell>
          <cell r="G175">
            <v>60</v>
          </cell>
          <cell r="H175" t="str">
            <v xml:space="preserve">La proyección del documento se realiza semestralmente, sin embargo, por parte de la OAC se realizo una actualización en septiembre, por lo tanto, se iniciara el proceso de actualización final en el mes de diciembre. </v>
          </cell>
        </row>
        <row r="176">
          <cell r="H176" t="str">
            <v>Se realizo la actualización del documento esquema de publicación, socializándolo con las áreas y consolidando las observaciones. Este documento esta disponible en la página WEB desde el 30/06/2021</v>
          </cell>
        </row>
        <row r="177">
          <cell r="H177" t="str">
            <v>Se encuentra en actualización de acuerdo a la nueva disposición de loscontenidos en página web, estos por directrices de la nueva normativa ResoluciónMinTic 1519 de 2020 y sus anexos. Una vez actualizado, se socializará con las áreas.</v>
          </cell>
        </row>
        <row r="178">
          <cell r="B178" t="str">
            <v>52.9</v>
          </cell>
          <cell r="C178" t="str">
            <v>52.9 - Identificar la necesidad de usar herramientas analíticas de datos en los procesos.</v>
          </cell>
          <cell r="D178" t="str">
            <v>&lt;p&gt;Identificar la necesidad de usar herramientas analíticas de datos en los procesos misionales o en los procesos que generen operaciones estadísticas.&lt;/p&gt;&lt;p&gt;&lt;br&gt;&lt;/p&gt;&lt;p&gt;Producto: Documento en el que se identificar la necesidad de usar herramientas analíticas de datos en los procesos misionales o en los procesos que generen operaciones estadísticas.&lt;/p&gt;</v>
          </cell>
          <cell r="E178">
            <v>44207</v>
          </cell>
          <cell r="F178">
            <v>44483</v>
          </cell>
          <cell r="G178">
            <v>100</v>
          </cell>
          <cell r="H178" t="str">
            <v>El protocolo de análisis define que excel es una herramienta sufiente para analitica de datos en el IDU</v>
          </cell>
        </row>
        <row r="179">
          <cell r="H179" t="str">
            <v>En el marco del protocolo en construcción han sido identificadas dos herramientas, está pendiente la terminación del protocolo para confirmar que no se requieran más.</v>
          </cell>
        </row>
        <row r="180">
          <cell r="H180" t="str">
            <v>Basados en la capacitación de six sigma existe la posibilidad de utilizar minitab como herramienta para el análisis de datos.</v>
          </cell>
        </row>
        <row r="181">
          <cell r="B181">
            <v>25</v>
          </cell>
          <cell r="C181" t="str">
            <v>25 - Mantener actualizado el sistema único de información Distrital SIPROJ.</v>
          </cell>
          <cell r="D181" t="str">
            <v>&lt;p&gt;Mantener actualizado el sistema único de información Distrital SIPROJ.
&lt;/p&gt;&lt;p&gt;&lt;br&gt;&lt;/p&gt;&lt;p&gt;Producto: SIPROJ Actualizado.&lt;/p&gt;</v>
          </cell>
          <cell r="E181">
            <v>44197</v>
          </cell>
          <cell r="F181">
            <v>44561</v>
          </cell>
          <cell r="G181">
            <v>75</v>
          </cell>
          <cell r="H181" t="str">
            <v>Se anexa reporte SIPROJ con la tasa de éxito procesal con corte a septiembre 2021</v>
          </cell>
        </row>
        <row r="182">
          <cell r="H182" t="str">
            <v>Los abogados de la Dirección Técnica de Gestión Judicial mantienen actualizado el SIPROJ según los movimientos registrados en rama judicial.</v>
          </cell>
        </row>
        <row r="183">
          <cell r="H183" t="str">
            <v>Los abogados de la Dirección Técnica de Gestión Judicial mantienen actualizado el SIPROJ según los movimientos registrados en rama judicial.</v>
          </cell>
        </row>
        <row r="184">
          <cell r="H184" t="str">
            <v>Los abogados de la Dirección Técnica de Gestión Judicial mantienen actualizado el SIPROJ según los movimientos registrados en rama judicial.</v>
          </cell>
        </row>
        <row r="185">
          <cell r="B185" t="str">
            <v>50.9</v>
          </cell>
          <cell r="C185" t="str">
            <v>50.9 - Realizar seguimiento y actualización al Programa de Gestión Documental de la entidad.</v>
          </cell>
          <cell r="D185" t="str">
            <v>&lt;p&gt;Realizar seguimiento y actualización al Programa de Gestión Documental de la entidad. &lt;/p&gt;&lt;p&gt;&lt;br&gt;&lt;/p&gt;&lt;p&gt;Producto: Programa de Gestión Documental de la entidad&lt;/p&gt;</v>
          </cell>
          <cell r="E185">
            <v>44377</v>
          </cell>
          <cell r="F185">
            <v>44560</v>
          </cell>
          <cell r="G185">
            <v>65</v>
          </cell>
          <cell r="H185" t="str">
            <v>A la fecha se han cumplido 4 actividades de las 11 propuestas al 30 de septiembre de 2021,  debido a una suspensión por un mes del  contrato 1664-2020.                                      En total se llevan realizadas 46 actividades del total programado.</v>
          </cell>
        </row>
        <row r="186">
          <cell r="H186" t="str">
            <v>A la fecha se han cumplido 26 actividades, programadas a 30 de junio de 2021. El cronograma se viene ejecutando sin novedades.</v>
          </cell>
        </row>
        <row r="187">
          <cell r="H187" t="str">
            <v>De las 70 actividades programadas para la vigencia 2021, se han ejecutado a 31 de marzo un total de 16 actividades.</v>
          </cell>
        </row>
        <row r="188">
          <cell r="C188" t="str">
            <v>52.10 - Definir estrategia de comunicación para la gestión de conocimiento.</v>
          </cell>
          <cell r="D188" t="str">
            <v>&lt;p&gt;Definir estrategia de comunicación para la gestión de conocimiento.&lt;/p&gt;&lt;p&gt;&lt;br&gt;&lt;/p&gt;&lt;p&gt;Producto: Documento con la  estrategia de comunicación para la gestión de conocimiento.&lt;/p&gt;</v>
          </cell>
          <cell r="E188">
            <v>44228</v>
          </cell>
          <cell r="F188">
            <v>44393</v>
          </cell>
          <cell r="G188">
            <v>100</v>
          </cell>
          <cell r="H188" t="str">
            <v>Fue incorporada la Gestión de conocimiento a la plan de comunicaciones de los subsistemas. Disponible en SUE</v>
          </cell>
        </row>
        <row r="189">
          <cell r="B189">
            <v>57</v>
          </cell>
          <cell r="C189" t="str">
            <v>57 - Revisar posible coincidencia en formato conflicto intereses</v>
          </cell>
          <cell r="D189" t="str">
            <v>&lt;p&gt;En los casos de nombramiento ordinario y en provisionalidad, revisar durante el trámite de vinculación, si dentro de las personas registradas como parientes en el "formato de publicación proactiva de Bienes y Rentas y registro de conflicto de intereses", a través del aplicativo del SIGEP (DAFP), hay alguna coincidencia con los servidores de la planta de personal del Instituto.&lt;/p&gt;&lt;p&gt;&lt;br&gt;&lt;/p&gt;&lt;p&gt;Producto: Revisión realizada (pantallazo de la parte del ítem alusivo a conflicto de intereses SIGEP)&lt;/p&gt;</v>
          </cell>
          <cell r="E189">
            <v>44409</v>
          </cell>
          <cell r="F189">
            <v>44561</v>
          </cell>
          <cell r="G189">
            <v>50</v>
          </cell>
          <cell r="H189" t="str">
            <v xml:space="preserve">Se definió la forma de proceder para identificar la posible coincidencia, pero no se ha posesionado ningún servidor desde el mes de agosto, por lo cual no ha procedido la revisión.  </v>
          </cell>
        </row>
        <row r="190">
          <cell r="C190" t="str">
            <v>60 - Servicios de implementación del Sistema Integrado de Conservación para el IDU. Año 2022</v>
          </cell>
          <cell r="D190" t="str">
            <v>&lt;p&gt;Servicios de implementación del Sistema Integrado de Conservación para el IDU. Año 2022&lt;/p&gt;&lt;p&gt;&lt;br&gt;&lt;/p&gt;&lt;p&gt;Producto:  Sistema Integrado de Conservación implementado (anualmente se realizan compras, de acuerdo con el presupuesto asignado).&lt;/p&gt;&lt;p&gt;&lt;br&gt;&lt;/p&gt;</v>
          </cell>
          <cell r="E190">
            <v>44593</v>
          </cell>
          <cell r="F190">
            <v>44926</v>
          </cell>
          <cell r="G190">
            <v>0</v>
          </cell>
          <cell r="H190" t="b">
            <v>0</v>
          </cell>
        </row>
        <row r="191">
          <cell r="C191" t="str">
            <v>61 - Servicios de implementación del Sistema Integrado de Conservación para el IDU. Año 2023</v>
          </cell>
          <cell r="D191" t="str">
            <v>&lt;p&gt;Servicios de implementación del Sistema Integrado de Conservación para el IDU. Año 2023&lt;/p&gt;&lt;p&gt;&lt;br&gt;&lt;/p&gt;&lt;p&gt;Producto: Sistema Integrado de Conservación implementado (anualmente se realizan compras, de acuerdo con el presupuesto asignado).&lt;/p&gt;</v>
          </cell>
          <cell r="E191">
            <v>44958</v>
          </cell>
          <cell r="F191">
            <v>45291</v>
          </cell>
          <cell r="G191">
            <v>0</v>
          </cell>
          <cell r="H191" t="b">
            <v>0</v>
          </cell>
        </row>
        <row r="192">
          <cell r="C192" t="str">
            <v>62 - Servicios de implementación del Sistema Integrado de Conservación para el IDU. Año 2024</v>
          </cell>
          <cell r="D192" t="str">
            <v>&lt;p&gt;Servicios de implementación del Sistema Integrado de Conservación para el IDU. Año 2024&lt;/p&gt;&lt;p&gt;&lt;br&gt;&lt;/p&gt;&lt;p&gt;Producto: Sistema Integrado de Conservación implementado (anualmente se realizan compras, de acuerdo con el presupuesto asignado).&lt;/p&gt;</v>
          </cell>
          <cell r="E192">
            <v>45323</v>
          </cell>
          <cell r="F192">
            <v>45657</v>
          </cell>
          <cell r="G192">
            <v>0</v>
          </cell>
          <cell r="H192" t="b">
            <v>0</v>
          </cell>
        </row>
        <row r="193">
          <cell r="B193" t="str">
            <v>50.10</v>
          </cell>
          <cell r="C193" t="str">
            <v>50.10 - Optimizar la navegabilidad y usabilidad de la  página web IDU, que permita el acceso a la información.</v>
          </cell>
          <cell r="D193" t="str">
            <v>&lt;p&gt;Optimizar la navegabilidad y usabilidad de la  página web IDU, que permita el acceso a la información a la población con discapacidad (ej. videos con lenguaje de señas o con subtítulos).
&lt;/p&gt;&lt;p&gt;&lt;br&gt;&lt;/p&gt;&lt;p&gt;Producto: Web site con calificación A y AA&lt;/p&gt;</v>
          </cell>
          <cell r="E193">
            <v>44377</v>
          </cell>
          <cell r="F193">
            <v>44560</v>
          </cell>
          <cell r="G193">
            <v>50</v>
          </cell>
          <cell r="H193" t="str">
            <v>Se hace primer diagnóstico de accesibilidad Nivel A para el trámite de radicación web  y se hace el plan de trabajo para darle cumplimiento</v>
          </cell>
        </row>
        <row r="194">
          <cell r="H194" t="str">
            <v>Se hace primer diagnostico de accesibilidad Nivel A para el tramite de licencias de excavación  y se hace el plan de trabajo para darle cumplimiento</v>
          </cell>
        </row>
        <row r="195">
          <cell r="H195" t="str">
            <v>Se hace primer diagnostico de accesibilidad Nivel A para el tramite de estado de radicación de espacio publico y se hace el plan de trabajo para darle cumplimiento</v>
          </cell>
        </row>
        <row r="196">
          <cell r="H196" t="str">
            <v xml:space="preserve">Se hace primer diagnostico de accesibilidad Nivel A para el tramite de radicación de espacio publico y se hace el plan de trabajo para darle cumplimiento a este </v>
          </cell>
        </row>
        <row r="197">
          <cell r="H197" t="str">
            <v xml:space="preserve">Se realiza plan de trabajo con la Oficina Asesora de Comunicaciones para el Nivel de cumplimiento AA del portal web de la Entidad </v>
          </cell>
        </row>
        <row r="198">
          <cell r="C198" t="str">
            <v>52.11 - Identificar actores para generar alianzas estratégicas que fortalezcan acciones de gestión de conocimiento e innovación.</v>
          </cell>
          <cell r="D198" t="str">
            <v>&lt;p&gt;Identificar posibles actores para generar alianzas estratégicas que fortalezcan acciones de gestión de conocimiento e innovación en su entidad.&lt;/p&gt;&lt;p&gt;&lt;br&gt;&lt;/p&gt;&lt;p&gt;Producto: Documento en el que se identifican actores para generar alianzas estratégicas que fortalezcan acciones de gestión de conocimiento e innovación.&lt;/p&gt;</v>
          </cell>
          <cell r="E198">
            <v>44228</v>
          </cell>
          <cell r="F198">
            <v>44393</v>
          </cell>
          <cell r="G198">
            <v>100</v>
          </cell>
          <cell r="H198" t="str">
            <v>En equipo fue elaborado el documento de alianzas estratégicas para la gestión de conocimiento</v>
          </cell>
        </row>
        <row r="199">
          <cell r="B199" t="str">
            <v>50.11</v>
          </cell>
          <cell r="C199" t="str">
            <v>50.11 - Garantizar que los funcionarios y contratistas de la entidad conozcan la Ley de Transparencia y acceso a la información.</v>
          </cell>
          <cell r="D199" t="str">
            <v>&lt;p&gt;Garantizar que los funcionarios y contratistas (Gente IDU) de la entidad conozcan la Ley de Transparencia y acceso a la información pública.
&lt;/p&gt;&lt;p&gt;&lt;br&gt;&lt;/p&gt;&lt;p&gt;Producto: Inducción y reinducción de la gente IDU&lt;/p&gt;</v>
          </cell>
          <cell r="E199">
            <v>44377</v>
          </cell>
          <cell r="F199">
            <v>44560</v>
          </cell>
          <cell r="G199">
            <v>50</v>
          </cell>
          <cell r="H199" t="str">
            <v>Se realizó inducción en Ley de Transparencia y acceso a la información pública al servidor Publio Henry Rodríguez Madero, quien se posesionó en el periodo. Esta inducción se garantiza para todos los servidores que se vinculan al IDU.</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Julieth Viviana Monroy Rodriguez" refreshedDate="44488.670978125003" createdVersion="6" refreshedVersion="6" minRefreshableVersion="3" recordCount="95">
  <cacheSource type="worksheet">
    <worksheetSource ref="B14:P110" sheet="ACCION POLITICAS"/>
  </cacheSource>
  <cacheFields count="15">
    <cacheField name=" POLÍTICA / COMPONENTE" numFmtId="0">
      <sharedItems containsBlank="1"/>
    </cacheField>
    <cacheField name=" POLÍTICA / COMPONENTE2" numFmtId="0">
      <sharedItems containsBlank="1"/>
    </cacheField>
    <cacheField name="No." numFmtId="0">
      <sharedItems containsMixedTypes="1" containsNumber="1" containsInteger="1" minValue="1" maxValue="68"/>
    </cacheField>
    <cacheField name="ACTIVIDAD" numFmtId="0">
      <sharedItems longText="1"/>
    </cacheField>
    <cacheField name="FECHA DE INICIO" numFmtId="15">
      <sharedItems containsSemiMixedTypes="0" containsNonDate="0" containsDate="1" containsString="0" minDate="2020-06-01T00:00:00" maxDate="2024-02-02T00:00:00"/>
    </cacheField>
    <cacheField name="FECHA DE _x000a_FIN" numFmtId="15">
      <sharedItems containsDate="1" containsMixedTypes="1" minDate="2021-03-31T00:00:00" maxDate="2026-01-01T00:00:00"/>
    </cacheField>
    <cacheField name="ÁREA" numFmtId="0">
      <sharedItems count="10">
        <s v="STRH"/>
        <s v="SGGC"/>
        <s v="OAP"/>
        <s v="STPC"/>
        <s v="STRT"/>
        <s v="DTGJ"/>
        <s v="OTC"/>
        <s v="SGJ "/>
        <s v="STRF"/>
        <s v="OAC"/>
      </sharedItems>
    </cacheField>
    <cacheField name="PRODUCTO" numFmtId="0">
      <sharedItems longText="1"/>
    </cacheField>
    <cacheField name="RECURSOS" numFmtId="0">
      <sharedItems/>
    </cacheField>
    <cacheField name="FACILITADOR_x000a_OAP" numFmtId="0">
      <sharedItems containsNonDate="0" containsString="0" containsBlank="1"/>
    </cacheField>
    <cacheField name="%_x000a_AVANCE_x000a_MARZO" numFmtId="0">
      <sharedItems containsString="0" containsBlank="1" containsNumber="1" containsInteger="1" minValue="0" maxValue="100"/>
    </cacheField>
    <cacheField name="OBSERVACIONES / EVIDENCIAS" numFmtId="0">
      <sharedItems containsBlank="1" longText="1"/>
    </cacheField>
    <cacheField name="SOLICITUD" numFmtId="0">
      <sharedItems containsBlank="1" longText="1"/>
    </cacheField>
    <cacheField name="%_x000a_AVANCE_x000a_JUNIO" numFmtId="0">
      <sharedItems containsString="0" containsBlank="1" containsNumber="1" containsInteger="1" minValue="5" maxValue="100"/>
    </cacheField>
    <cacheField name="OBSERVACIONES / EVIDENCIAS2"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Julieth Viviana Monroy Rodriguez" refreshedDate="44488.679579861113" createdVersion="6" refreshedVersion="6" minRefreshableVersion="3" recordCount="95">
  <cacheSource type="worksheet">
    <worksheetSource ref="H14:Q110" sheet="ACCION POLITICAS"/>
  </cacheSource>
  <cacheFields count="10">
    <cacheField name="ÁREA" numFmtId="0">
      <sharedItems count="10">
        <s v="STRH"/>
        <s v="SGGC"/>
        <s v="OAP"/>
        <s v="STPC"/>
        <s v="STRT"/>
        <s v="DTGJ"/>
        <s v="OTC"/>
        <s v="SGJ "/>
        <s v="STRF"/>
        <s v="OAC"/>
      </sharedItems>
    </cacheField>
    <cacheField name="PRODUCTO" numFmtId="0">
      <sharedItems longText="1"/>
    </cacheField>
    <cacheField name="RECURSOS" numFmtId="0">
      <sharedItems/>
    </cacheField>
    <cacheField name="FACILITADOR_x000a_OAP" numFmtId="0">
      <sharedItems containsNonDate="0" containsString="0" containsBlank="1"/>
    </cacheField>
    <cacheField name="%_x000a_AVANCE_x000a_MARZO" numFmtId="0">
      <sharedItems containsString="0" containsBlank="1" containsNumber="1" containsInteger="1" minValue="0" maxValue="100"/>
    </cacheField>
    <cacheField name="OBSERVACIONES / EVIDENCIAS" numFmtId="0">
      <sharedItems containsBlank="1" longText="1"/>
    </cacheField>
    <cacheField name="SOLICITUD" numFmtId="0">
      <sharedItems containsBlank="1" longText="1"/>
    </cacheField>
    <cacheField name="%_x000a_AVANCE_x000a_JUNIO" numFmtId="0">
      <sharedItems containsString="0" containsBlank="1" containsNumber="1" containsInteger="1" minValue="5" maxValue="100"/>
    </cacheField>
    <cacheField name="OBSERVACIONES / EVIDENCIAS2" numFmtId="0">
      <sharedItems containsBlank="1" longText="1"/>
    </cacheField>
    <cacheField name="%_x000a_AVANCE_x000a_SEPTIEMBRE" numFmtId="0">
      <sharedItems containsString="0" containsBlank="1" containsNumber="1" containsInteger="1" minValue="5" maxValue="100" count="19">
        <n v="100"/>
        <n v="75"/>
        <n v="50"/>
        <n v="78"/>
        <n v="60"/>
        <n v="69"/>
        <n v="20"/>
        <n v="67"/>
        <n v="90"/>
        <m/>
        <n v="70"/>
        <n v="5"/>
        <n v="24"/>
        <n v="49"/>
        <n v="65"/>
        <n v="25"/>
        <n v="61"/>
        <n v="85"/>
        <n v="3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5">
  <r>
    <s v="1.1. TALENTO HUMANO"/>
    <s v="1.1. TALENTO HUMANO"/>
    <n v="1"/>
    <s v="Desarrollar una herramienta que permita identificar los servidores pertenecientes a grupos étnicos o en condición de discapacidad."/>
    <d v="2021-02-01T00:00:00"/>
    <d v="2021-06-30T00:00:00"/>
    <x v="0"/>
    <s v="Herramienta que permita identificar los servidores pertenecientes a grupos étnicos o en condición de discapacidad."/>
    <s v="STRH _x000a_Humanos / Tecnológicos"/>
    <m/>
    <n v="20"/>
    <s v="Se definió que la herramienta a diseñar e implementar será una encuesta - se programó reunión para el mes de abril con las profesionales del equipo SST, con el fin de definir lo relacionado con la población en situación de discapacidad."/>
    <m/>
    <n v="100"/>
    <s v="No fue necesario aplicar encuesta, sino que se solicitó al DASCD un reporte de l@s servidor@s registrad@s como pertenecientes a una etnia o con discapacidad, dado que esta información hace parte de la hv del SIDEAP .El 13 de mayo el IDU recibió el reporte"/>
  </r>
  <r>
    <m/>
    <s v="1.1. TALENTO HUMANO"/>
    <n v="2"/>
    <s v="Realizar un reconocimiento a los servidores que se desvinculan de la Entidad."/>
    <d v="2021-02-01T00:00:00"/>
    <d v="2021-12-31T00:00:00"/>
    <x v="0"/>
    <s v="Reconocimiento a los servidores que se desvinculan de la Entidad implementado."/>
    <s v="STRH _x000a_Humanos / Financieros"/>
    <m/>
    <n v="10"/>
    <s v="Se definió que el reconocimiento a realizarse será simbólico y se surtirá a través de la cuenta de correo electrónico del Subsistema efr: vivemejor@idu.gov.co - En marzo se definió la inclusión del tema en la agenda de la reunión de abril del equipo efr."/>
    <m/>
    <n v="50"/>
    <s v="El equipo efr definió realizar el reconocimiento a través de una carta, y en el caso de l@s pensionad@s una reunión con la participación de directiv@s. Entre abril y junio se realizó reconocimiento a Martha Corredor y Luis Cárdenas, quienes se pensionaron"/>
  </r>
  <r>
    <m/>
    <s v="1.1. TALENTO HUMANO"/>
    <n v="3"/>
    <s v="Complementar el protocolo antiacoso laboral con un componente específico de prevención de acoso sexual laboral."/>
    <d v="2021-02-01T00:00:00"/>
    <d v="2021-09-30T00:00:00"/>
    <x v="0"/>
    <s v="Documento del proceso de Gestión del Talento Humano adoptado en el SIG-MIPG que incorpore la temática de protocolo de &quot;prevención del acoso sexual laboral&quot; (término utilizado por la Secretaría Distrital de la Mujer en el documento/cartilla &quot;Acoso Laboral y Sexual Laboral Protocolo de Prevención y Atención&quot;)."/>
    <s v="STRH_x000a_Humanos"/>
    <m/>
    <n v="15"/>
    <s v="Se remitió al Comité de Convivencia la cartilla de prevención de acoso laboral y acoso sexual laboral de la Sec. General y la Sec. de la Mujer y el Protocolo Antiacoso Laboral del IDU, señalando la necesidad de actualizarlo y complementarlo con la STRH."/>
    <m/>
    <n v="30"/>
    <s v="Durante el mes de junio se revisó el Protocolo Antiacoso Laboral adoptado por el IDU, de cara a su actualización y está previsto realizar la actualización entre el mes de julio y agosto de manera articulada con el Comité de Convivencia Laboral y la OTC"/>
  </r>
  <r>
    <m/>
    <m/>
    <n v="55"/>
    <s v="Radicar ante el Departamento Administrativo del Servicio Civil Distrital - DASCD el estudio técnico, que soporte el fortalecimiento organizacional del Instituto,  consiste en la modificación de la estructura organizacional a través de la creación de 4 dependencias y la transformación de otras. Así como, la ampliación de la planta de personal en 104 cargos con ocasión de la modificación aludida."/>
    <d v="2020-06-01T00:00:00"/>
    <d v="2021-04-30T00:00:00"/>
    <x v="1"/>
    <s v="Estudio Técnico para el fortalecimiento organizacional de la Entidad radicado"/>
    <s v="SGGC, DTAF, STRH_x000a_ Humanos"/>
    <m/>
    <m/>
    <s v="N.A."/>
    <m/>
    <n v="100"/>
    <s v="El 19-04-21 se radicó el &quot;Estudio técnico del Fortalecimiento Organizacional del IDU&quot; ante el DASCD (Oficio 20215050589911 del 15-04-21). Se recibieron sugerencias y observaciones. Estas fueron respondidas con oficio 20215050889761 del 16-06-21."/>
  </r>
  <r>
    <m/>
    <m/>
    <n v="56"/>
    <s v="Complementar el formato de entrevista de retiro, con el fin de que se incluyan aspectos relacionados con los temas y pautas más importantes a tener en cuenta en el marco de las labores desarrolladas por el servidor que se retira del Instituto, de tal forma que resguarde la memoria institucional."/>
    <d v="2021-07-01T00:00:00"/>
    <d v="2021-08-31T00:00:00"/>
    <x v="0"/>
    <s v="Formato de entrevista de retiro actualizado"/>
    <s v="STRH_x000a_Humanos, tecnológicos"/>
    <m/>
    <m/>
    <s v="N.A."/>
    <m/>
    <m/>
    <s v="N.A."/>
  </r>
  <r>
    <s v="1.2. INTEGRIDAD"/>
    <s v="1.2. INTEGRIDAD"/>
    <n v="4"/>
    <s v="Divulgar los valores de integridad a través de Podcast."/>
    <d v="2021-02-01T00:00:00"/>
    <d v="2021-12-31T00:00:00"/>
    <x v="0"/>
    <s v="Divulgación de los valores de integridad realizada a través de podcast."/>
    <s v="STRH_x000a_Humanos / Tecnológicos"/>
    <m/>
    <n v="20"/>
    <s v="Entre el mes de febrero y marzo se han remitido a través Comunicaciones IDU cinco (5) Podcast a través de los cuales se divulgan y evidencia la vivencia de los Valores de Integridad de la Gente IDU."/>
    <m/>
    <n v="50"/>
    <s v="Entre el mes de abril y junio se han remitido a través Comunicaciones IDU ocho (8) Podcast a través de los cuales se divulgan y evidencia la vivencia de los Valores de Integridad de la Gente IDU."/>
  </r>
  <r>
    <m/>
    <m/>
    <n v="5"/>
    <s v="Analizar los resultados de la encuesta de percepción de integridad."/>
    <d v="2021-04-01T00:00:00"/>
    <d v="2021-06-30T00:00:00"/>
    <x v="0"/>
    <s v="Análisis de los resultados de la encuesta de percepción de integridad realizado."/>
    <s v="STRH_x000a_Humanos / Tecnológicos"/>
    <m/>
    <m/>
    <s v="N.A."/>
    <m/>
    <n v="100"/>
    <s v="La Encuesta se aplicó entre el abril y mayo. Entre mayo y junio se realizó el análisis de los resultados y se construyó una presentación así: Objetivo-Participación y Cobertura-Resultados Generales-Conclusiones y Recomendaciones-Plan Gestión Integridad   "/>
  </r>
  <r>
    <m/>
    <s v="1.2. INTEGRIDAD"/>
    <n v="57"/>
    <s v="En los casos de nombramiento ordinario y en provisionalidad, revisar durante el trámite de vinculación, si dentro de las personas registradas como parientes en el &quot;formato de publicación proactiva de Bienes y Rentas y registro de conflicto de intereses&quot;, a través del aplicativo del SIGEP (DAFP), hay alguna coincidencia con los servidores de la planta de personal del Instituto."/>
    <d v="2021-08-01T00:00:00"/>
    <d v="2021-12-31T00:00:00"/>
    <x v="0"/>
    <s v="Revisión realizada (pantallazo de la parte del ítem alusivo a conflicto de intereses SIGEP)"/>
    <s v="STRH_x000a_Humanos, tecnológicos"/>
    <m/>
    <m/>
    <s v="N.A."/>
    <m/>
    <m/>
    <s v="N.A."/>
  </r>
  <r>
    <s v="2.1. PLANEACIÓN INSTITUCIONAL"/>
    <s v="2.1. PLANEACIÓN INSTITUCIONAL"/>
    <n v="6"/>
    <s v="Ejecución del plan de acción para mejora de la política de Planeación Institucional en los componentes de: contexto estratégico, calidad de la planeación y liderazgo estratégico."/>
    <d v="2020-06-01T00:00:00"/>
    <d v="2021-03-31T00:00:00"/>
    <x v="2"/>
    <s v="Plan de Acción Política Planeación Institucional ejecutada."/>
    <s v="OAP_x000a_Consultoría_x000a_Humanos - apoyo áreas IDU"/>
    <m/>
    <n v="100"/>
    <s v="La planeación fue actualizada en 2021 cumpliendo la totalidad del plan definido."/>
    <m/>
    <n v="100"/>
    <s v="La planeación fue actualizada en 2021 cumpliendo la totalidad del plan definido"/>
  </r>
  <r>
    <m/>
    <s v="2.3. PLAN ANTICORRUPCIÓN"/>
    <n v="7"/>
    <s v="Definir e implementar el Plan Anticorrupción y Atención al Ciudadano de la vigencia."/>
    <d v="2021-01-01T00:00:00"/>
    <d v="2021-12-31T00:00:00"/>
    <x v="2"/>
    <s v="Plan Anticorrupción 2021."/>
    <s v="OTC, OAP áreas asociadas a PAAC_x000a_Humanos"/>
    <m/>
    <n v="25"/>
    <s v="El Plan Anticorrupción y Atención al Ciudadano se definió y publico en la WEB IDU, el primer reporte de seguimiento por ley se realiza con corte a Abril, antes del 10 día hábil siguiente al cuatrimestre."/>
    <m/>
    <n v="37"/>
    <s v="El % de avance se realiza con corte a 30 de abril, ya que por norma cada 4 meses se realiza el seguimiento al PAAC, consolidado y validado por la OCI. La implementación del PAAC se desarrolla de manera general conforme a lo planificado"/>
  </r>
  <r>
    <s v="2.2. GESTON PRESUPUESTAL Y EFICIENCIA DEL GASTO PÚBLICO"/>
    <s v="2.2. GESTON PRESUPUESTAL Y EFICIENCIA DEL GASTO PÚBLICO"/>
    <n v="8"/>
    <s v="Elaborar y presentar el anteproyecto de presupuesto IDU."/>
    <d v="2021-08-01T00:00:00"/>
    <d v="2021-12-31T00:00:00"/>
    <x v="2"/>
    <s v="Anteproyecto de presupuesto."/>
    <s v="STPC_x000a_OAP _x000a_Humanos"/>
    <m/>
    <m/>
    <s v="N.A."/>
    <m/>
    <m/>
    <s v="Actividades a ejecutar en el 2o semestre"/>
  </r>
  <r>
    <m/>
    <s v="2.2. GESTON PRESUPUESTAL Y EFICIENCIA DEL GASTO PÚBLICO"/>
    <n v="9"/>
    <s v="Gestionar y mantener actualizado el plan anual de adquisiciones."/>
    <d v="2021-01-01T00:00:00"/>
    <d v="2021-12-31T00:00:00"/>
    <x v="2"/>
    <s v="Plan Anual de adquisiciones actualizado y publicado."/>
    <s v="OAP _x000a_Humanos"/>
    <m/>
    <n v="25"/>
    <s v="Plan anual de adquisiciones publicado con fecha 19 de enero 2021, posteriormente se ha actualizado en 14 oportunidades con corte a 31 de marzo."/>
    <m/>
    <n v="50"/>
    <s v="Con corte a 30 de junio el plan anual de adquisiciones se ha actualizado en 33 oportunidades conforme a las necesidades."/>
  </r>
  <r>
    <m/>
    <s v="2.2. GESTON PRESUPUESTAL Y EFICIENCIA DEL GASTO PÚBLICO"/>
    <n v="10"/>
    <s v="Elaborar y presentar los estados financieros en febrero, abril, julio y octubre de 2021."/>
    <d v="2021-02-01T00:00:00"/>
    <d v="2021-12-31T00:00:00"/>
    <x v="3"/>
    <s v="Estados Financieros presentados."/>
    <s v="STPC_x000a_Humanos"/>
    <m/>
    <n v="25"/>
    <s v="Se reportó a la Contaduría General de la Nación los Estados Financieros de la vigencia 2020."/>
    <m/>
    <n v="50"/>
    <s v="Se reportó a la Contaduría General de la Nación los Estados Financieros del primer trimestre de 2021"/>
  </r>
  <r>
    <s v="3.2. GOBIERNO DIGITAL Y SEGURIDAD DIGITAL"/>
    <s v="3.2. GOBIERNO DIGITAL Y SEGURIDAD DIGITAL"/>
    <n v="11"/>
    <s v="Desarrollar las Fase II – Implementación y Fase III - Pruebas de Funcionalidad de la transición del protocolo IPV4 a IPV6, en la infraestructura tecnológica del IDU."/>
    <d v="2021-01-01T00:00:00"/>
    <d v="2021-06-30T00:00:00"/>
    <x v="4"/>
    <s v="Documentos de la Fase II y Fase III del modelo de Transición de IPv4 a IPv6 de acuerdo con la  Guía de Transición de IPv4 a_x000a_IPv6 para Colombia de MINTIC."/>
    <s v="STRT_x000a_Humanos"/>
    <m/>
    <n v="30"/>
    <s v="A la fecha está en desarrollo la Fase 2 Implementación, se han configurado:  Equipos de seguridad perimetral, Servidores con SO Linux."/>
    <m/>
    <n v="100"/>
    <s v="El contrato finalizó el 29/05/2021, se cubrieron la fase I: Planeación, fase II: Implementación, la documentación se encuentra en una carpeta compartida"/>
  </r>
  <r>
    <m/>
    <s v="3.2. GOBIERNO DIGITAL Y SEGURIDAD DIGITAL"/>
    <n v="12"/>
    <s v="Actualizar  el documento DU-TI-09 ESTRATEGIA DE PUBLICACION DE DATOS ABIERTOS, para la vigencia 2021."/>
    <d v="2021-01-01T00:00:00"/>
    <d v="2021-04-30T00:00:00"/>
    <x v="4"/>
    <s v="Estrategia de publicación de datos abiertos actualizada."/>
    <s v="STRT_x000a_Humanos"/>
    <m/>
    <n v="40"/>
    <s v="Se revisó el documento DU-TI-09, se proyecto la actualización del Marco normativo, se está ajustando la estrategia de actualización con las áreas dueñas de los sets de datos abiertos."/>
    <m/>
    <n v="100"/>
    <s v="El documento DU-TI-09 ESTRATEGIA DE PUBLICACION DE DATOS ABIERTOS, con solicitud 1301 en el sistema se actualizó y adoptó"/>
  </r>
  <r>
    <m/>
    <s v="3.2. GOBIERNO DIGITAL Y SEGURIDAD DIGITAL"/>
    <n v="13"/>
    <s v="Migración Intranet institucional."/>
    <d v="2021-01-01T00:00:00"/>
    <d v="2021-12-31T00:00:00"/>
    <x v="4"/>
    <s v="Intranet institucional migrada."/>
    <s v="STRT_x000a_Humanos"/>
    <m/>
    <n v="30"/>
    <s v="Se realiza la Configuración del Gestor y de la Base de datos de la Intranet en los servidores solicitados, mientras la Oficina Asesora de Comunicaciones realiza un mapeo de la Información. _x000a_Se solicita a Infraestructura Servidor sw04cc01 y Base de datos en un servidor dedicada para la Intranet._x000a_Se realizan mesa de trabajo con la Oficina Asesora de comunicaciones para definir la estructura de la Intranet."/>
    <m/>
    <n v="50"/>
    <s v="Se asiste a mesas de trabajo de los aspirantes para validación de conceptos técnicos para el cupo._x000a_Se apoya en la creación del Documento PERFIL REDISEÑO para la contratación del profesional para este rol."/>
  </r>
  <r>
    <m/>
    <s v="3.2. GOBIERNO DIGITAL Y SEGURIDAD DIGITAL"/>
    <n v="14"/>
    <s v="Cumplir con el 90% del plan de acción de implementación, sostenibilidad o mejora del Subsistema de Gestión de Seguridad de la Información."/>
    <d v="2021-01-01T00:00:00"/>
    <d v="2021-12-31T00:00:00"/>
    <x v="4"/>
    <s v="90% del plan de acción de implementación, sostenibilidad o mejora del Subsistema de Gestión de Seguridad de la Información."/>
    <s v="STRT_x000a_Humanos"/>
    <m/>
    <n v="29"/>
    <s v="De un total de 84 tareas, han finalizado 6, 15 están en estado &quot;En ejecución&quot;, y 27 están en estado &quot;Iniciado&quot;."/>
    <m/>
    <n v="51"/>
    <s v="Se tiene un avance del 51% de las 84 tareas del plan, 20 está finalizadas, 25 están en estado &quot;En Ejecución&quot;,  19 en estado &quot;Iniciada&quot; y 20 aún no han iniciado."/>
  </r>
  <r>
    <m/>
    <s v="3.2. GOBIERNO DIGITAL Y SEGURIDAD DIGITAL"/>
    <n v="15"/>
    <s v="Contratar los servicios de consultoría para desarrollar la ejecución del segundo ciclo de Arquitectura empresarial Alineado con el marco de referencia de Arquitectura empresarial para la gestión de tecnologías de la información del Estado Colombiano."/>
    <d v="2021-01-01T00:00:00"/>
    <d v="2021-08-30T00:00:00"/>
    <x v="4"/>
    <s v="Contrato adjudicado."/>
    <s v="STRT_x000a_Humanos"/>
    <m/>
    <n v="20"/>
    <s v="Está en estudio de mercado, con plazo para recibir cotizaciones hasta el 19 de abril."/>
    <m/>
    <n v="30"/>
    <s v="El proceso se encuentra publicado en PRE PLIEGOS"/>
  </r>
  <r>
    <s v="3.3. DEFENSA JURÍDICA"/>
    <s v="3.3. DEFENSA JURÍDICA"/>
    <n v="17"/>
    <s v="Realizar seguimiento a la gestión del apoderado externo sobre los procesos que se le hayan asignado."/>
    <d v="2021-01-01T00:00:00"/>
    <d v="2021-12-31T00:00:00"/>
    <x v="5"/>
    <s v=" Informes de apoderados externos"/>
    <s v="Equipo Administrativo - Humanos DTGJ SGJ_x000a_Tecnológicos - SIPROJ"/>
    <m/>
    <n v="25"/>
    <s v="Se recibió informe de gestión de dos abogados externos los cuales fueron actualizados en SIPROJ."/>
    <s v="Requerimos, se elimina la palabra permanente sobre la actividad y se modifique el producto para que quede de la siguiente forma: Informes de apoderados externos. Lo anterior justificado bajo el hecho de que el  seguimiento que el área realiza sobre los apoderados externos adscritos a la DTGJ, corresponde a los informes mensuales aportados para el pago y a las revisiones aleatorias a los procesos realizadas por el área."/>
    <n v="50"/>
    <s v="Se recibieron dos informes de gestión de apoderados externos los cuales fueron actualizados en SIPROJ"/>
  </r>
  <r>
    <m/>
    <s v="3.3. DEFENSA JURÍDICA"/>
    <n v="18"/>
    <s v="Gestionar que la normatividad asociada a la defensa jurídica se encuentran en constante actualización."/>
    <d v="2021-06-30T00:00:00"/>
    <d v="2021-12-31T00:00:00"/>
    <x v="5"/>
    <s v="Actualización Normograma."/>
    <s v="Equipo Administrativo - Humanos DTGJ SGJ_x000a_Tecnológicos - SIPROJ"/>
    <m/>
    <n v="25"/>
    <s v="Se remitió de manera oportuna la actualización del normograma de la DTGJ."/>
    <m/>
    <n v="50"/>
    <s v="Se remitió el 26 de marzo de 2021 correo electrónico a la SGJ con las modificaciones pertinentes para la actualización del normograma"/>
  </r>
  <r>
    <m/>
    <s v="3.3. DEFENSA JURÍDICA"/>
    <n v="19"/>
    <s v="Actualización repositorio de los casos que lleva la entidad."/>
    <d v="2021-06-30T00:00:00"/>
    <d v="2021-12-31T00:00:00"/>
    <x v="5"/>
    <s v="Fichas de relatoría elaboradas por los Abogados de las sentencias ejecutoriadas."/>
    <s v="Equipo Administrativo - Humanos DTGJ_x000a_Tecnológicos - SIPROJ"/>
    <m/>
    <n v="25"/>
    <s v="Se envío correo electrónico para publicación de ficha de relatoria del proceso 2007-00333. "/>
    <m/>
    <n v="50"/>
    <s v="Se reportaron 18 fichas de relatoria para ser publicadas en la intranet"/>
  </r>
  <r>
    <m/>
    <s v="3.3. DEFENSA JURÍDICA"/>
    <n v="20"/>
    <s v="Informe semestral sobre la adecuación de las políticas de prevención en las diferentes áreas del IDU."/>
    <d v="2021-06-30T00:00:00"/>
    <d v="2021-12-31T00:00:00"/>
    <x v="5"/>
    <s v="Informe semestral al comité de conciliación sobre aplicación de las políticas de prevención de daño antijurídico."/>
    <s v="Equipo Administrativo - Humanos DTGJ_x000a_Tecnológicos - SIPROJ"/>
    <m/>
    <n v="50"/>
    <s v="En el Comité de Conciliación celebrado el 24 de febrero de 2021 Acta 4 de 2021 se presentó el Informe de Seguimiento de las Políticas de Prevención del Daño Antijurídico de la vigencia 2020."/>
    <s v="Requerimos incluir _x000a_la palabra semestral en el producto."/>
    <n v="50"/>
    <s v="En el Comité de Conciliación celebrado el 24 de febrero de 2021 Acta 4 de 2021 se presento el informe de Informe de Seguimiento de las Políticas de Prevención del Daño Antijurídico de la vigencia 2020"/>
  </r>
  <r>
    <m/>
    <s v="3.3. DEFENSA JURÍDICA"/>
    <n v="21"/>
    <s v="Medir y evaluar la tasa de éxito procesal de la entidad."/>
    <d v="2021-12-01T00:00:00"/>
    <d v="2021-12-31T00:00:00"/>
    <x v="5"/>
    <s v="Tasa de éxito procesal de la entidad - SIPROJ."/>
    <s v="Equipo Administrativo - Humanos DTGJ_x000a_Tecnológicos - SIPROJ"/>
    <m/>
    <n v="25"/>
    <s v="Se tiene reporte Siproj de tasa de éxito procesal primer trimestre 2021 "/>
    <m/>
    <n v="50"/>
    <s v="Se anexa reporte SIPROJ con la tasa de éxito procesal del segundo semestre 2021"/>
  </r>
  <r>
    <m/>
    <s v="3.3. DEFENSA JURÍDICA"/>
    <n v="22"/>
    <s v="Realizar seguimiento al cumplimiento oportuno del pago de las sentencias y conciliaciones durante los 10 meses siguientes a la ejecutoría."/>
    <d v="2021-12-01T00:00:00"/>
    <d v="2021-12-31T00:00:00"/>
    <x v="5"/>
    <s v="Informe anual de pagos efectuados por concepto de sentencias judiciales._x000a_"/>
    <s v="Equipo Administrativo - Humanos DTGJ_x000a_Tecnológicos - SIPROJ"/>
    <m/>
    <n v="25"/>
    <s v="Durante el primer trimestre de 2021 no se realizo ningún pago de sentencias judiciales."/>
    <s v="Requerimos se modifique la redacción del producto a: Informe anual de pagos efectuados por concepto de sentencias judiciales. Lo anterior, dado que el entregable finalmente es un informe donde se evidencia el cumplimiento de los términos para el pago, que en últimas no corresponde a un seguimiento."/>
    <n v="50"/>
    <s v="Se giraron 4 sentencias judiciales de reservas 2020"/>
  </r>
  <r>
    <m/>
    <s v="3.3. DEFENSA JURÍDICA"/>
    <n v="23"/>
    <s v="Identificar y  evaluar los procesos en los que actúa como demandante."/>
    <d v="2021-12-01T00:00:00"/>
    <d v="2021-12-31T00:00:00"/>
    <x v="5"/>
    <s v="Fallos favorables en los que actúa como demandante el IDU."/>
    <s v="Equipo Administrativo - Humanos DTGJ_x000a_Tecnológicos - SIPROJ"/>
    <m/>
    <n v="25"/>
    <s v="En el primer trimestre de 2021 no se notificaron sentencias de procesos iniciados por IDU"/>
    <m/>
    <n v="50"/>
    <s v="En el segundo semestre de 2021 se genero una sentencia favorable ejecutoriada del proceso 2003-01109"/>
  </r>
  <r>
    <m/>
    <s v="3.3. DEFENSA JURÍDICA"/>
    <n v="24"/>
    <s v="Medir y evaluar la tasa de éxito procesal en repetición."/>
    <d v="2021-12-01T00:00:00"/>
    <d v="2021-12-31T00:00:00"/>
    <x v="5"/>
    <s v="Tasa de éxito procesal en repetición - SIPROJ."/>
    <s v="Equipo Administrativo - Humanos DTGJ_x000a_Tecnológicos - SIPROJ"/>
    <m/>
    <n v="25"/>
    <s v="Durante el primer trimestre no se notificaron fallos de acciones de repetición."/>
    <m/>
    <n v="50"/>
    <s v="Durante el segundo trimestre de 2021 se notificaron a la Entidad 3 Sentencias desfavorables de Acción de Repetición. Procesos 2005-01554, 2017-00078, 2017-00199"/>
  </r>
  <r>
    <m/>
    <s v="3.3. DEFENSA JURÍDICA"/>
    <n v="25"/>
    <s v="Mantener actualizado el sistema único de información Distrital SIPROJ."/>
    <d v="2021-01-01T00:00:00"/>
    <d v="2021-12-31T00:00:00"/>
    <x v="5"/>
    <s v="SIPROJ Actualizado."/>
    <s v="Equipo Administrativo - Humanos DTGJ_x000a_Tecnológicos - SIPROJ"/>
    <m/>
    <n v="25"/>
    <s v="Los abogados de la Dirección Técnica de Gestión Judicial mantienen actualizado el SIPROJ según los movimientos registrados en rama judicial."/>
    <m/>
    <n v="50"/>
    <s v="Los abogados de la Dirección Técnica de Gestión Judicial mantienen actualizado el SIPROJ según los movimientos registrados en rama judicial."/>
  </r>
  <r>
    <s v="3.4. SERVICIO AL CIUADADANO"/>
    <s v="3.4. SERVICIO AL CIUADADANO"/>
    <n v="26"/>
    <s v="Determinar los documentos de interés general para la ciudadanía que deban ser traducidos en lenguaje incluyente (Braille, señas)."/>
    <d v="2021-04-05T00:00:00"/>
    <d v="2021-11-30T00:00:00"/>
    <x v="6"/>
    <s v="Matriz de identificación de documentos. "/>
    <s v="OTC _x000a_Humanos"/>
    <m/>
    <m/>
    <s v="N.A."/>
    <m/>
    <n v="100"/>
    <s v="Se elaboró matriz de priorización de los documentos propuestos para traducción a lenguaje incluyente (braile/señas)"/>
  </r>
  <r>
    <m/>
    <s v="3.4. SERVICIO AL CIUADADANO"/>
    <n v="27"/>
    <s v="Seguimiento a la solicitud de mejora al CHAT, presentada a la Subdirección Técnica de Recursos Tecnológicos."/>
    <d v="2021-02-01T00:00:00"/>
    <d v="2021-03-31T00:00:00"/>
    <x v="6"/>
    <s v="Memorando de solicitud de información a la STRT."/>
    <s v="OTC _x000a_Humanos"/>
    <m/>
    <n v="100"/>
    <s v="Se remitió memorando a STRT solicitando avances en la solicitud de mejora al CHAT"/>
    <m/>
    <n v="100"/>
    <s v="Se remitió memorando a STRT solicitando avances en la solicitud de mejora al CHAT"/>
  </r>
  <r>
    <m/>
    <s v="3.4. SERVICIO AL CIUADADANO"/>
    <n v="28"/>
    <s v="Realizar dos sensibilizaciones  dirigidas a los  servidores públicos que atienden servicio   al ciudadano    sobre protocolos de atención   incluyente."/>
    <d v="2021-03-31T00:00:00"/>
    <d v="2021-11-30T00:00:00"/>
    <x v="6"/>
    <s v="2 Actas."/>
    <s v="OTC _x000a_Humanos"/>
    <m/>
    <m/>
    <s v="N.A."/>
    <m/>
    <m/>
    <m/>
  </r>
  <r>
    <m/>
    <s v="3.4. SERVICIO AL CIUADADANO"/>
    <n v="29"/>
    <s v="Traducir a lenguaje claro 2 respuestas tipo al ciudadano."/>
    <d v="2021-02-15T00:00:00"/>
    <d v="2021-11-30T00:00:00"/>
    <x v="6"/>
    <s v="2 plantillas de respuesta."/>
    <s v="OTC _x000a_Humanos"/>
    <m/>
    <n v="0"/>
    <m/>
    <m/>
    <n v="70"/>
    <s v="Se tradujo a lenguaje claro la carta del trato digno."/>
  </r>
  <r>
    <m/>
    <m/>
    <n v="58"/>
    <s v="Caracterizar los documentos: respuesta ciudadana tipo (DTP) y la carta de trato digno."/>
    <d v="2021-06-01T00:00:00"/>
    <s v="30-ago_x0002_21"/>
    <x v="6"/>
    <s v="2 caracterizaciones"/>
    <s v="OTC _x000a_Humanos"/>
    <m/>
    <n v="0"/>
    <m/>
    <m/>
    <n v="100"/>
    <s v="Se caracterizó la carta del trato digno y una respuesta de la DTP"/>
  </r>
  <r>
    <m/>
    <m/>
    <n v="59"/>
    <s v="Coordinar con STRH para promocionar al interior de la entidad, el curso de lenguaje claro del DNP."/>
    <d v="2021-07-01T00:00:00"/>
    <d v="2021-09-30T00:00:00"/>
    <x v="6"/>
    <s v="Al menos 2 Piezas de comunicación divulgadas"/>
    <s v="Humanos de la OTC y STRH, tecnológicos"/>
    <m/>
    <n v="0"/>
    <m/>
    <m/>
    <m/>
    <s v="N.A."/>
  </r>
  <r>
    <s v="3.5. TRÁMITES"/>
    <s v="3.5. TRÁMITES"/>
    <n v="30"/>
    <s v="Divulgar a la ciudadanía y a la gente IDU los trámites y servicios de la entidad, utilizando piezas gráficas de comunicación digital."/>
    <d v="2021-03-15T00:00:00"/>
    <d v="2021-12-15T00:00:00"/>
    <x v="6"/>
    <s v="Piezas de comunicación."/>
    <s v="OTC _x000a_Humanos"/>
    <m/>
    <m/>
    <m/>
    <m/>
    <n v="50"/>
    <s v="Actualmente tenemos elaboradas 14 piezas de comunicación de tramites y servicios del IDU, las cuales serán divulgadas en el transcurso del mes de julio del año en curso."/>
  </r>
  <r>
    <m/>
    <s v="3.5. TRÁMITES"/>
    <n v="31"/>
    <s v="Hacer una revisión de los trámites del IDU frente al Plan de Desarrollo vigente para identificar su relación con las metas."/>
    <d v="2021-03-15T00:00:00"/>
    <d v="2021-12-15T00:00:00"/>
    <x v="6"/>
    <s v="Matriz de relacionamiento de trámites con las metas de plan de desarrollo."/>
    <s v="OTC _x000a_Humanos"/>
    <m/>
    <m/>
    <m/>
    <m/>
    <m/>
    <m/>
  </r>
  <r>
    <m/>
    <s v="3.5. TRÁMITES"/>
    <n v="32"/>
    <s v="Gestionar mesa de trabajo con el fin de mejorar la accesibilidad del portal de valorización de acuerdo a la Norma Técnica de Accesibilidad 5854."/>
    <d v="2021-02-08T00:00:00"/>
    <d v="2021-04-30T00:00:00"/>
    <x v="6"/>
    <s v="Memorando."/>
    <s v="OTC _x000a_Humanos"/>
    <m/>
    <n v="100"/>
    <s v="Se gestiono mesa de trabajo con la STRT para mejorar accesibilidad del portal de valorización mediante memorando"/>
    <m/>
    <n v="100"/>
    <s v="se gestiono mesa de trabajo con la STRT para mejorar accesibilidad del portal de valorización mediante memorando"/>
  </r>
  <r>
    <m/>
    <s v="3.5. TRÁMITES"/>
    <n v="33"/>
    <s v="Monitoreo al registro de eventos de riesgos materializados, asociados a trámites y servicios."/>
    <d v="2021-04-01T00:00:00"/>
    <d v="2021-12-31T00:00:00"/>
    <x v="2"/>
    <s v="Reporte de riesgos materializados asociados con trámites y servicios."/>
    <s v="OTC _x000a_Humanos"/>
    <m/>
    <m/>
    <s v="N.A. _x000a_Los reportes por parte de las dependencias se realiza el 7 de mayo. A 31 de marzo 2021 no se ha registrado ningún evento materializado que afecte los tramites y servicios."/>
    <m/>
    <n v="50"/>
    <s v="El monitoreo a los eventos se realiza conforme a lo especificado en el manual de riesgos. A la fecha de corte no se ha reportado materialización en esta vigencia que afecte a un tramite o servicio."/>
  </r>
  <r>
    <s v="3.6. PARTICIPACION CIUDADANA"/>
    <s v="3.6. PARTICIPACION CIUDADANA"/>
    <n v="34"/>
    <s v="Actualizar y publicar el Plan de Gestión Social y Participación Ciudadana con las recomendaciones de la ciudadanía."/>
    <d v="2021-01-01T00:00:00"/>
    <d v="2021-03-31T00:00:00"/>
    <x v="6"/>
    <s v="Documento adoptado."/>
    <s v="OTC _x000a_Humanos"/>
    <m/>
    <n v="90"/>
    <s v="El documento del Plan de Gestión se encuentra actualizado hace falta el trámite de adopción en el sistema CHIE._x000a_Riesgo medio: Existe un capitulo de articulación interinstitucional que por los aprendizajes del proyecto corredor verde séptima, requiere ser modificado y presentó demoras en la construcción del mismo."/>
    <m/>
    <n v="100"/>
    <s v="El documento se adoptó institucionalmente en el mes de abril, habiendo sido actualizado sobre la base de las propuestas ciudadanas de las líneas de acción y las actividades para 2021."/>
  </r>
  <r>
    <m/>
    <s v="3.6. PARTICIPACION CIUDADANA"/>
    <n v="35"/>
    <s v="Publicar el resultado del seguimiento trimestral al Plan de Gestión Social y Participación Ciudadana."/>
    <d v="2021-04-01T00:00:00"/>
    <d v="2021-12-31T00:00:00"/>
    <x v="6"/>
    <s v="Publicación página WEB."/>
    <s v="OTC _x000a_Humanos"/>
    <m/>
    <m/>
    <s v="N.A."/>
    <m/>
    <n v="34"/>
    <s v="Se realizó la publicación en página WEB del seguimiento trimestral del Plan de Gestión Social y Participación Ciudadana."/>
  </r>
  <r>
    <m/>
    <s v="3.6. PARTICIPACION CIUDADANA"/>
    <n v="36"/>
    <s v="Actualizar la Política de Gestión Social y Participación Ciudadana, y socializar versión resultante"/>
    <d v="2021-01-15T00:00:00"/>
    <d v="2021-10-30T00:00:00"/>
    <x v="6"/>
    <s v="Documento adoptado."/>
    <s v="OTC _x000a_Humanos"/>
    <m/>
    <n v="10"/>
    <s v="Se avanzó en la identificación de indicadores de la política, lo cual a su vez determino a partir de mesas de trabajo la necesidad de ajuste para cada objetivo planteado._x000a_Riesgo medio: Suspensión de actividades por coyuntura de contratos PSP de la OTC."/>
    <s v="20211250158873_x000a__x000a_Se solicita la actualización de las fechas de inicio de la actividad, dicha actividad solo empezó a realizarse en el mes de mayo, con el ingreso de los profesionales de prestación de servicios encargados del tema."/>
    <n v="80"/>
    <s v="Se conforma el equipo de gestores encargado de la actualización a través de mesas de trabajo y entrevistas a profundidad. La sistematización de la información y la actualización del documento están en proceso. "/>
  </r>
  <r>
    <m/>
    <s v="3.6. PARTICIPACION CIUDADANA"/>
    <n v="37"/>
    <s v="Actualizar cuatro documentos que operacionalizan la Política, y socializar versiones resultantes."/>
    <d v="2021-04-01T00:00:00"/>
    <d v="2021-12-31T00:00:00"/>
    <x v="6"/>
    <s v="4 Documentos adoptados."/>
    <s v="OTC _x000a_Humanos"/>
    <m/>
    <m/>
    <s v="N.A."/>
    <m/>
    <n v="15"/>
    <s v="Se conforma el primer listado de necesidades de actualización de la Guía de Gestión Social y Participación Ciudadana. "/>
  </r>
  <r>
    <s v="3.7. RENDICIÓN DE CUENTAS"/>
    <s v="3.7. RENDICIÓN DE CUENTAS"/>
    <n v="38"/>
    <s v="Realizar mesas de diálogo que involucren a los diferentes grupos de valor identificados por la Entidad."/>
    <d v="2021-02-01T00:00:00"/>
    <d v="2021-12-31T00:00:00"/>
    <x v="6"/>
    <s v="Mesas de diálogo realizadas."/>
    <s v="OTC _x000a_Humanos"/>
    <m/>
    <n v="20"/>
    <s v="Se realizó el 2 de marzo mesa de dialogo ciudadano con el grupo de valor &quot;Ciclistas y/o biciusuarios&quot;"/>
    <m/>
    <n v="25"/>
    <s v="Se están realizando las gestiones de logísticas y de articulación al interior de la Entidad y con la Secretaría Distrital de Movilidad, para realizar la mesa sobre accesibilidad universal. "/>
  </r>
  <r>
    <m/>
    <s v="3.7. RENDICIÓN DE CUENTAS"/>
    <n v="39"/>
    <s v="Consolidar y publicar en el formato adoptado por la Entidad la información de todos los espacios de diálogo."/>
    <d v="2021-02-01T00:00:00"/>
    <d v="2021-12-31T00:00:00"/>
    <x v="6"/>
    <s v="Informe publicado en página web."/>
    <s v="OTC _x000a_Humanos"/>
    <m/>
    <n v="0"/>
    <m/>
    <m/>
    <m/>
    <m/>
  </r>
  <r>
    <s v="3.8. MEJORA NORMATIVA"/>
    <s v="3.8. MEJORA NORMATIVA"/>
    <n v="40"/>
    <s v="Garantizar los contenidos vigentes de las disposiciones y regulaciones normativas expedidas por el Instituto en la web de la entidad."/>
    <d v="2021-03-01T00:00:00"/>
    <d v="2021-12-31T00:00:00"/>
    <x v="7"/>
    <s v="Actualización y seguimiento al micrositio &quot;Transparencia/Normatividad&quot;, en la página web de la entidad. (www.idu.gov.co)."/>
    <s v="SGJ _x000a_Humanos"/>
    <m/>
    <n v="25"/>
    <s v="A 31 de marzo se han realizado cinco actualizaciones normativas de los procesos del mapa de procesos; adicionalmente se realizó la actualización del normograma covid-19, así mismo en la página WEB Régimen Legal  se han actualizado 6 resoluciones IDU."/>
    <m/>
    <n v="50"/>
    <s v="Como resultado de la gestión para la implementación del micrositio web de normatividad se crearon contenidos más claros y accesibles para el usuario, y nos encontramos en proceso de actualización normativa. "/>
  </r>
  <r>
    <m/>
    <s v="3.8. MEJORA NORMATIVA"/>
    <n v="41"/>
    <s v="Revisar y actualizar los documentos jurídicos que soportan cada uno de los procesos existentes en el Instituto (Normograma). "/>
    <d v="2021-06-01T00:00:00"/>
    <d v="2021-12-31T00:00:00"/>
    <x v="7"/>
    <s v="Actualización del Normograma Institucional."/>
    <s v="SGJ _x000a_Humanos"/>
    <m/>
    <n v="10"/>
    <s v="Durante este trimestre se actualizaron 5 normogramas del mapa del mapa de procesos y se dio inicio a la actualización semestral de los 22 normogramas."/>
    <m/>
    <n v="50"/>
    <s v="Durante el segundo trimestre se concluyó la actualización semestral de los 22 normogramas, y adicionalmente se realizaron dos actualizaciones parciales de los procesos de innovación y gestión del conocimiento y prácticas integrales de gestión. "/>
  </r>
  <r>
    <m/>
    <s v="3.8. MEJORA NORMATIVA"/>
    <n v="42"/>
    <s v="Dar cumplimiento a la Circular 25-2020 de la Secretaría Jurídica Distrital (Trámite de Publicación de Proyectos de Actos Administrativos para observaciones ciudadanas)."/>
    <d v="2021-02-05T00:00:00"/>
    <d v="2021-12-31T00:00:00"/>
    <x v="7"/>
    <s v="Envío de la comunicación mensual a la Secretaría Jurídica Distrital (5 primeros días de cada mes vencido)."/>
    <s v="SGJ _x000a_Humanos"/>
    <m/>
    <n v="25"/>
    <s v="Se ha enviado mensualmente a la Secretaría Jurídica Distrital el oficio en cumplimiento de la Circular 25 de 2020."/>
    <m/>
    <n v="50"/>
    <s v="Se remitieron los informes correspondientes de abril, mayo y junio, dentro de los tiempos estipulados, a la Secretaría Jurídica Distrital en cumplimiento de la Circular 25 de 2020 de la SJD. "/>
  </r>
  <r>
    <m/>
    <s v="3.8. MEJORA NORMATIVA"/>
    <n v="43"/>
    <s v="Apoyo jurídico en la revisión y/o ajuste al Manual de Supervisión e Interventoría del IDU."/>
    <d v="2021-02-01T00:00:00"/>
    <d v="2021-12-31T00:00:00"/>
    <x v="7"/>
    <s v="Manual de Supervisión e Interventoría de la Entidad revisado y/o ajustado."/>
    <s v="SGJ _x000a_Humanos"/>
    <m/>
    <n v="10"/>
    <s v="Se conformó el equipo de trabajo Jurídico para la realización de la revisión y ajuste del manual"/>
    <m/>
    <n v="30"/>
    <s v="Como resultado de las convocatorias de las mesas de trabajo del equipo asignado, se está prestando el apoyo jurídico en dichas mesas, para la revisión de un primer avance al proyecto de modificación al Manual de Supervisión e Interventoría."/>
  </r>
  <r>
    <s v="3.9 GESTIÓN AMBIENTAL"/>
    <s v="3.9 GESTIÓN AMBIENTAL"/>
    <n v="44"/>
    <s v="Monitoreo de los riesgos ambientales a los cuales están expuestos los procesos de la Entidad."/>
    <d v="2021-04-01T00:00:00"/>
    <d v="2021-12-31T00:00:00"/>
    <x v="2"/>
    <s v="Reporte de riesgos ambientales  materializados."/>
    <s v="OAP Apoyo SGDU_x000a_Humanos"/>
    <m/>
    <n v="5"/>
    <s v="Mediante memorando 20211150042343 se estableció el plan de trabajo de la actualización de los riesgo de la entidad donde se abarca los riesgos ambientales."/>
    <m/>
    <n v="5"/>
    <s v="En el mes de abril y mayo se actualizaron las matrices de oportunidades "/>
  </r>
  <r>
    <s v="5.1. GESTIÓN DOCUMENTAL"/>
    <s v="5.1. GESTIÓN DOCUMENTAL"/>
    <n v="45"/>
    <s v="Dar continuidad a la organización del fondo documental acumulado del IDU, lo cual se realizará conforme con lo establecido en las TVD (Tabla de Valoración Documental). Fase I Eliminación._x000a_Fase I Eliminación: 01/02/2020 A 31/01/2021_x000a_Fase II Selección: 01/01/2021 A 31/12/2024_x000a_Fase III Conservación Total: 01/01/2021 A 31/12/2024."/>
    <d v="2021-07-01T00:00:00"/>
    <d v="2021-12-31T00:00:00"/>
    <x v="8"/>
    <s v="Fase I Eliminación - Fondo Documental Acumulado Organizado."/>
    <s v="STRF_x000a_Humanos_x000a_Financieros"/>
    <m/>
    <m/>
    <s v="N.A."/>
    <m/>
    <n v="5"/>
    <s v="Se elaboraron y enviaron los memorandos para la aprobación primaria de la elaboración documental por parte de las dependencias. Se están programando reuniones para la explicación de las actividades a realizar. "/>
  </r>
  <r>
    <m/>
    <s v="5.1. GESTIÓN DOCUMENTAL"/>
    <n v="46"/>
    <s v="Organizar el fondo documental acumulado del IDU, lo cual se realizará conforme con lo establecido en las TVD (Tabla de Valoración Documental). Fase II Selección."/>
    <d v="2022-01-02T00:00:00"/>
    <d v="2023-12-31T00:00:00"/>
    <x v="8"/>
    <s v="Fase II Selección - Fondo Documental Acumulado Organizado."/>
    <s v="STRF_x000a_Humanos_x000a_Financieros"/>
    <m/>
    <m/>
    <s v="N.A."/>
    <m/>
    <m/>
    <s v="N.A."/>
  </r>
  <r>
    <m/>
    <s v="5.1. GESTIÓN DOCUMENTAL"/>
    <n v="47"/>
    <s v="Organizar el fondo documental acumulado del IDU, lo cual se realizará conforme con lo establecido en las TVD (Tabla de Valoración Documental). Fase III Conservación Total."/>
    <d v="2024-01-02T00:00:00"/>
    <d v="2025-12-31T00:00:00"/>
    <x v="8"/>
    <s v="Fase III Conservación Total - Fondo Documental Acumulado Organizado."/>
    <s v="STRF_x000a_Financieros"/>
    <m/>
    <m/>
    <s v="N.A."/>
    <m/>
    <m/>
    <s v="N.A."/>
  </r>
  <r>
    <m/>
    <s v="5.1. GESTIÓN DOCUMENTAL"/>
    <n v="48"/>
    <s v="Actualizar la TRD (Tabla de Retención Documental)."/>
    <d v="2021-01-15T00:00:00"/>
    <d v="2021-11-30T00:00:00"/>
    <x v="8"/>
    <s v="Tabla de Retención Documental - TRD Actualizada."/>
    <s v="STRF_x000a_Humanos_x000a_Financieros"/>
    <m/>
    <n v="0"/>
    <s v="Se adjudico el contrato IDU-1664-2020. El cual se encuentra en ejecución y actualmente se están realizando las entrevistas con las dependencias."/>
    <m/>
    <n v="30"/>
    <s v="Se están realizando las revisiones de las TRD entregadas por el contratista, a la fecha se han aprobado por parte del IDU 11 tablas de las cuales esta pendiente la presentación final a cada dependencia."/>
  </r>
  <r>
    <m/>
    <s v="5.1. GESTIÓN DOCUMENTAL"/>
    <n v="49"/>
    <s v="Elaborar e implementar el Sistema de Gestión del Documento Electrónico de Archivo - SGDEA."/>
    <d v="2022-01-02T00:00:00"/>
    <d v="2023-12-31T00:00:00"/>
    <x v="8"/>
    <s v="Sistema de Gestión del Documento Electrónico de Archivo - SGDEA."/>
    <s v="STRF_x000a_Financieros"/>
    <m/>
    <m/>
    <s v="N.A."/>
    <m/>
    <m/>
    <s v="N.A."/>
  </r>
  <r>
    <m/>
    <m/>
    <n v="60"/>
    <s v="Servicios de implementación del Sistema Integrado de Conservación para el IDU. Año 2022"/>
    <d v="2022-02-01T00:00:00"/>
    <d v="2022-12-31T00:00:00"/>
    <x v="8"/>
    <s v="Sistema Integrado de Conservación implementado (anualmente se realizan compras, de acuerdo con el presupuesto asignado)."/>
    <s v="Presupuesto por asignar"/>
    <m/>
    <m/>
    <s v="N.A."/>
    <m/>
    <m/>
    <s v="N.A."/>
  </r>
  <r>
    <m/>
    <m/>
    <n v="61"/>
    <s v="Servicios de implementación del Sistema Integrado de Conservación para el IDU. Año 2023"/>
    <d v="2023-02-01T00:00:00"/>
    <d v="2023-12-31T00:00:00"/>
    <x v="8"/>
    <s v="Sistema Integrado de Conservación implementado (anualmente se realizan compras, de acuerdo con el presupuesto asignado)."/>
    <s v="Presupuesto por asignar"/>
    <m/>
    <m/>
    <s v="N.A."/>
    <m/>
    <m/>
    <s v="N.A."/>
  </r>
  <r>
    <m/>
    <m/>
    <n v="62"/>
    <s v="Servicios de implementación del Sistema Integrado de Conservación para el IDU. Año 2024"/>
    <d v="2024-02-01T00:00:00"/>
    <d v="2024-12-31T00:00:00"/>
    <x v="8"/>
    <s v="Sistema Integrado de Conservación implementado (anualmente se realizan compras, de acuerdo con el presupuesto asignado)."/>
    <s v="Presupuesto por asignar"/>
    <m/>
    <m/>
    <s v="N.A."/>
    <m/>
    <m/>
    <s v="N.A."/>
  </r>
  <r>
    <s v="5.2. TRANSPARENCA Y ACCESO A LA INORMACIÓN Y LUCHA CONTRA LA CORRUPCIÓN"/>
    <s v="5.2. TRANSPARENCIA Y ACCESO A LA INFORMACIÓN Y LUCHA CONTRA LA CORRUPCIÓN"/>
    <n v="50"/>
    <s v="Definir y ejecutar el plan para implementación y sostenibilidad de la Política de Transparencia y Acceso a la Información Pública."/>
    <d v="2021-01-01T00:00:00"/>
    <d v="2021-12-31T00:00:00"/>
    <x v="2"/>
    <s v="Estrategia de Transparencia y acceso a la información."/>
    <s v="OAP - Apoyo áreas asociadas _x000a_Humanos"/>
    <m/>
    <n v="100"/>
    <s v="Se definió en el PAAC, documento oficializado el 26/01/2021: https://www.idu.gov.co/Archivos_Portal/2021/Transparencia/Planeacion/Plan-Anticorrupcion/01-enero/PLAN-ANTICORRUPCION-Y-ATENCION-AL-CIUDADANO-PAAC-2021-V8.pdf"/>
    <m/>
    <n v="100"/>
    <s v="Se definió en el PAAC, documento oficializado el 26/01/2021: https://www.idu.gov.co/Archivos_Portal/2021/Transparencia/Planeacion/Plan-Anticorrupcion/01-enero/PLAN-ANTICORRUPCION-Y-ATENCION-AL-CIUDADANO-PAAC-2021-V8.pdf"/>
  </r>
  <r>
    <m/>
    <s v="5.2. TRANSPARENCIA Y ACCESO A LA INFORMACIÓN Y LUCHA CONTRA LA CORRUPCIÓN"/>
    <s v="50.1"/>
    <s v="Revisión de los link´s de cumplimiento ley de transparencia y normas complementarias. "/>
    <d v="2021-01-30T00:00:00"/>
    <d v="2021-12-30T00:00:00"/>
    <x v="9"/>
    <s v="Esquema de publicación en cumplimiento"/>
    <s v="Equipo de Transparencia IDU_x000a_Tecnológicos"/>
    <m/>
    <n v="25"/>
    <s v="Se realizó el seguimiento trimestral (ene-feb-mar)  junto al equipo de transparencia IDU, verificando el funcionamiento de los enlaces y su disponibilidad en la web, estos se relacionan en el documento adjunto Seguimiento-Matriz-Detallada 31/03/21."/>
    <m/>
    <n v="50"/>
    <s v="Se realizó el seguimiento trimestral (ene-feb-mar) junto al equipo de transparencia IDU, verificando el funcionamiento de los enlaces y su disponibilidad en la web, estos se relacionan en el documento adjunto Seguimiento-Matriz-Detallada 30/06/2021"/>
  </r>
  <r>
    <m/>
    <s v="5.2. TRANSPARENCIA Y ACCESO A LA INFORMACIÓN Y LUCHA CONTRA LA CORRUPCIÓN"/>
    <s v="50.2"/>
    <s v="Realizar seguimiento de la percepción de imagen de la entidad a partir de la satisfacción ciudadana por la atención de PQRSD en los canales que maneja la OTC."/>
    <d v="2021-04-30T00:00:00"/>
    <d v="2022-01-15T00:00:00"/>
    <x v="6"/>
    <s v=" Informe de satisfacción PQRSD que incluye el reporte de imagen de la entidad frente a la ciudadanía encuestada, publicado en la página web."/>
    <s v="OTC - OAC _x000a_Humanos_x000a_Tecnológicos"/>
    <m/>
    <m/>
    <m/>
    <m/>
    <m/>
    <m/>
  </r>
  <r>
    <m/>
    <s v="5.2. TRANSPARENCIA Y ACCESO A LA INFORMACIÓN Y LUCHA CONTRA LA CORRUPCIÓN"/>
    <s v="50.3"/>
    <s v="Mantener y actualizar en el sitio web oficial de la entidad una sección identificada con el nombre de &quot;Transparencia y Acceso a la Información Pública&quot;."/>
    <d v="2021-01-30T00:00:00"/>
    <d v="2021-12-30T00:00:00"/>
    <x v="9"/>
    <s v="En el sitio web oficial de la Entidad una sección identificada con el nombre de &quot;Transparencia y Acceso a la Información Pública&quot;"/>
    <s v="Tecnológicos_x000a_Web Master_x000a_Líder OAP Transparencia "/>
    <m/>
    <n v="25"/>
    <s v="Se encuentra dispuesto en la web dicha sección, en el link: https://www.idu.gov.co/page/ley-1712-de-2014 ."/>
    <m/>
    <n v="50"/>
    <s v="Se encuentra garantizado en la web IDU https://www.idu.gov.co/page/ley-1712-de-2014"/>
  </r>
  <r>
    <m/>
    <s v="5.2. TRANSPARENCIA Y ACCESO A LA INFORMACIÓN Y LUCHA CONTRA LA CORRUPCIÓN"/>
    <s v="50.4"/>
    <s v="Dar continuidad a la promoción en el interior del IDU de la Ley de Transparencia y acceso a la Información Pública (Ley 1712 de 2014) y sus normas complementarias."/>
    <d v="2021-06-30T00:00:00"/>
    <d v="2021-12-30T00:00:00"/>
    <x v="2"/>
    <s v="Difusión en medios internos de comunicación de la ley de Transparencia"/>
    <s v="Equipo OAC"/>
    <m/>
    <m/>
    <s v="N.A."/>
    <m/>
    <n v="20"/>
    <s v="Se realizó la estrategia comunicación en conjunto con la OAC, para comenzar la difusión a partir del mes de julio. "/>
  </r>
  <r>
    <m/>
    <s v="5.2. TRANSPARENCIA Y ACCESO A LA INFORMACIÓN Y LUCHA CONTRA LA CORRUPCIÓN"/>
    <s v="50.5"/>
    <s v="Realizar seguimiento trimestralmente a la gestión en el tema de transparencia y acceso a la información pública, a través de reuniones de seguimiento."/>
    <d v="2021-01-30T00:00:00"/>
    <d v="2021-12-30T00:00:00"/>
    <x v="2"/>
    <s v="Actas de reunión de seguimiento y el reporte del PAAC cuatrimestral"/>
    <s v="Líder OAP Transparencia "/>
    <m/>
    <n v="25"/>
    <s v="En enero se definieron reuniones trimestrales, la próxima se hará en abril una vez firmen los contratistas que apoyan esta labor."/>
    <m/>
    <n v="50"/>
    <s v="Esta actividad realizó en enero, abril  y se definieron reuniones trimestrales, la próxima se hará en julio y octubre de 2021."/>
  </r>
  <r>
    <m/>
    <s v="5.2. TRANSPARENCIA Y ACCESO A LA INFORMACIÓN Y LUCHA CONTRA LA CORRUPCIÓN"/>
    <s v="50.6"/>
    <s v="Realizar seguimiento y actualización del Índice de Información Reservada y Clasificada de la entidad."/>
    <d v="2021-06-30T00:00:00"/>
    <d v="2021-12-30T00:00:00"/>
    <x v="4"/>
    <s v="Índice de Información Reservada y Clasificada de la entidad actualizado"/>
    <s v="Líder  SGGC-STRT Transparencia "/>
    <m/>
    <m/>
    <s v="N.A."/>
    <m/>
    <n v="35"/>
    <s v="Se tiene el Índice de información clasificada y reservada disponible en la web de la Entidad"/>
  </r>
  <r>
    <m/>
    <s v="5.2. TRANSPARENCIA Y ACCESO A LA INFORMACIÓN Y LUCHA CONTRA LA CORRUPCIÓN"/>
    <s v="50.7"/>
    <s v="Realizar seguimiento y actualización del Registro de Activos de Información"/>
    <d v="2021-06-30T00:00:00"/>
    <d v="2021-12-30T00:00:00"/>
    <x v="4"/>
    <s v="Registro de Activos  de información Transparencia y acceso a la información pública actualizado."/>
    <s v="Líder  SGGC-STRT Transparencia "/>
    <m/>
    <m/>
    <s v="N.A."/>
    <m/>
    <m/>
    <s v="N.A."/>
  </r>
  <r>
    <m/>
    <s v="5.2. TRANSPARENCIA Y ACCESO A LA INFORMACIÓN Y LUCHA CONTRA LA CORRUPCIÓN"/>
    <s v="50.8"/>
    <s v="Realizar seguimiento y actualización del Esquema de Publicación de la web IDU de la entidad (www.idu.gov.co)."/>
    <d v="2021-06-30T00:00:00"/>
    <d v="2021-12-30T00:00:00"/>
    <x v="9"/>
    <s v="Esquema de publicación actualizado"/>
    <s v="Tecnológicos_x000a_Web Master"/>
    <m/>
    <n v="10"/>
    <s v="Se encuentra en actualización de acuerdo con la nueva disposición de los contenidos en página web, estos_x000a_por directrices de la nueva normativa Resolución MinTic 1519 de 2020 y sus anexos. Una vez actualizado, se socializará con las áreas."/>
    <m/>
    <n v="50"/>
    <s v="Se realizo la actualización del documento esquema de publicación, socializándolo con las áreas y consolidando las observaciones. Este documento esta disponible en la página WEB desde el 30/06/2021"/>
  </r>
  <r>
    <m/>
    <s v="5.2. TRANSPARENCIA Y ACCESO A LA INFORMACIÓN Y LUCHA CONTRA LA CORRUPCIÓN"/>
    <s v="50.9"/>
    <s v="Realizar seguimiento y actualización del Programa de Gestión Documental de la entidad."/>
    <d v="2021-06-30T00:00:00"/>
    <d v="2021-12-30T00:00:00"/>
    <x v="8"/>
    <s v="Programa de Gestión Documental de la entidad"/>
    <s v="Líder STRF Gestión Documental Transparencia "/>
    <m/>
    <n v="22"/>
    <s v="De las 70 actividades programadas para la vigencia 2021, se han ejecutado a 31 de marzo un total de 16 actividades."/>
    <m/>
    <n v="37"/>
    <s v="A la fecha se han cumplido 26 actividades, programadas a 30 de junio de 2021. El cronograma se viene ejecutando sin novedades."/>
  </r>
  <r>
    <m/>
    <s v="5.2. TRANSPARENCIA Y ACCESO A LA INFORMACIÓN Y LUCHA CONTRA LA CORRUPCIÓN"/>
    <s v="50.10"/>
    <s v="Optimizar la navegabilidad y usabilidad de la  página web IDU, que permita el acceso a la información a la población con discapacidad (ej. videos con lenguaje de señas o con subtítulos)."/>
    <d v="2021-06-30T00:00:00"/>
    <d v="2021-12-30T00:00:00"/>
    <x v="4"/>
    <s v="Web site con calificación A y AA"/>
    <s v="Equipo STRT-OAC-SGGC- OAP_x000a_Tecnológicos"/>
    <m/>
    <n v="20"/>
    <s v="Se realiza plan de trabajo con la Oficina Asesora de Comunicaciones para el Nivel de cumplimiento AA del portal web de la Entidad"/>
    <m/>
    <n v="40"/>
    <s v="Se hace primer diagnostico de accesibilidad Nivel A para el tramite de licencias de excavación  y se hace el plan de trabajo para darle cumplimiento._x000a_Se hace primer diagnostico de accesibilidad Nivel A para el tramite de estado de radicación de espacio publico y se hace el plan de trabajo para darle cumplimiento._x000a_Se hace primer diagnostico de accesibilidad Nivel A para el tramite de radicación de espacio publico y se hace el plan de trabajo para darle cumplimiento a este."/>
  </r>
  <r>
    <m/>
    <s v="5.2. TRANSPARENCIA Y ACCESO A LA INFORMACIÓN Y LUCHA CONTRA LA CORRUPCIÓN"/>
    <s v="50.11"/>
    <s v="Garantizar que los funcionarios y contratistas (Gente IDU) de la entidad conozcan la Ley de Transparencia y acceso a la información pública."/>
    <d v="2021-06-30T00:00:00"/>
    <d v="2021-12-30T00:00:00"/>
    <x v="0"/>
    <s v="Inducción y reinducción de la gente IDU"/>
    <s v="Equipo STRH"/>
    <m/>
    <m/>
    <s v="N.A."/>
    <m/>
    <m/>
    <s v="N.A."/>
  </r>
  <r>
    <s v="5.3. GESTIÓN DE LA INFORMACIÓN ESTADÍSTICA"/>
    <s v="5.3. GESTIÓN DE LA INFORMACIÓN ESTADÍSTICA"/>
    <n v="51"/>
    <s v="Definir y ejecutar el Plan para implementación y sostenibilidad de la Política de Gestión de la información estadística."/>
    <d v="2021-02-15T00:00:00"/>
    <d v="2021-12-31T00:00:00"/>
    <x v="2"/>
    <s v="Plan Política para gestión de la Información Estadística."/>
    <s v="OAP - Apoyo DTE - OTC_x000a_Humanos"/>
    <m/>
    <n v="25"/>
    <s v="Se elaboro y definió el plan de trabajo para la vigencia 2021"/>
    <m/>
    <n v="25"/>
    <s v="Se adelantaron las actividades 1 y 2 la 2 actividad termina en agosto del año "/>
  </r>
  <r>
    <m/>
    <s v="5.3. GESTIÓN DE LA INFORMACIÓN ESTADÍSTICA"/>
    <s v="51.1"/>
    <s v=" Revisar los inventarios de activos de información publicados en la web de la SDP."/>
    <d v="2021-06-01T00:00:00"/>
    <d v="2021-06-30T00:00:00"/>
    <x v="2"/>
    <s v="Documento de revisión de los inventarios de activos de información publicados en la web de la SDP."/>
    <s v="OAP - Apoyo DTE - OTC_x000a_Humanos"/>
    <m/>
    <n v="5"/>
    <s v="Se realizo reunión el pasado 18 de enero donde se inicio la revisión de los inventarios publicados en  el portal de la SDP con el fin de iniciar la verificación de los mismo."/>
    <m/>
    <n v="5"/>
    <s v="Se reviso la matriz proporcionada por la SDP donde se analizaron los activos de información, donde encontraron registros susceptibles de cambio ante la SDP, labor q se encuentra en  proceso"/>
  </r>
  <r>
    <m/>
    <s v="5.3. GESTIÓN DE LA INFORMACIÓN ESTADÍSTICA"/>
    <s v="51.2"/>
    <s v="Validar la información con las áreas de los inventarios de información que produce el IDU."/>
    <d v="2021-07-01T00:00:00"/>
    <d v="2021-08-31T00:00:00"/>
    <x v="2"/>
    <s v="Documento de validación de la información con las áreas de los inventarios de información que produce el IDU."/>
    <s v="OAP - Apoyo DTE - OTC_x000a_Humanos"/>
    <m/>
    <m/>
    <s v="N.A."/>
    <m/>
    <m/>
    <s v="N.A."/>
  </r>
  <r>
    <m/>
    <s v="5.3. GESTIÓN DE LA INFORMACIÓN ESTADÍSTICA"/>
    <s v="51.3"/>
    <s v=" Validar inventario de oferta. "/>
    <d v="2021-09-01T00:00:00"/>
    <d v="2021-10-31T00:00:00"/>
    <x v="2"/>
    <s v=" Documento de validación inventario de oferta. "/>
    <s v="OAP - Apoyo DTE - OTC_x000a_Humanos"/>
    <m/>
    <m/>
    <s v="N.A."/>
    <m/>
    <m/>
    <s v="N.A."/>
  </r>
  <r>
    <m/>
    <s v="5.3. GESTIÓN DE LA INFORMACIÓN ESTADÍSTICA"/>
    <s v="51.4"/>
    <s v="Validar inventario de demanda de información."/>
    <d v="2021-09-01T00:00:00"/>
    <d v="2021-10-31T00:00:00"/>
    <x v="2"/>
    <s v="Documento de validación de inventario de demanda de información."/>
    <s v="OAP - Apoyo DTE - OTC_x000a_Humanos"/>
    <m/>
    <m/>
    <s v="N.A."/>
    <m/>
    <m/>
    <s v="N.A."/>
  </r>
  <r>
    <m/>
    <s v="5.3. GESTIÓN DE LA INFORMACIÓN ESTADÍSTICA"/>
    <s v="51.5"/>
    <s v="Realizar diagnóstico de la información publicada en la web de la entidad."/>
    <d v="2021-11-01T00:00:00"/>
    <d v="2021-11-30T00:00:00"/>
    <x v="2"/>
    <s v="Diagnóstico de la información publicada en la web de la entidad."/>
    <s v="OAP - Apoyo DTE - OTC_x000a_Humanos"/>
    <m/>
    <m/>
    <s v="N.A."/>
    <m/>
    <m/>
    <s v="N.A."/>
  </r>
  <r>
    <m/>
    <s v="5.3. GESTIÓN DE LA INFORMACIÓN ESTADÍSTICA"/>
    <s v="51.6"/>
    <s v="Validar información de demanda de otras entidades frente al IDU."/>
    <d v="2021-11-01T00:00:00"/>
    <d v="2021-12-31T00:00:00"/>
    <x v="2"/>
    <s v="Documento de validación de información de demanda de otras entidades frente al IDU."/>
    <s v="OAP - Apoyo DTE - OTC_x000a_Humanos"/>
    <m/>
    <m/>
    <s v="N.A."/>
    <m/>
    <m/>
    <s v="N.A."/>
  </r>
  <r>
    <s v="6. GESTIÓN DEL CONOCMIENTO Y LA INNOVACIÓN"/>
    <s v="6. GESTIÓN DEL CONOCIMIENTO Y LA INNOVACIÓN"/>
    <n v="52"/>
    <s v="Plan de implementación y sostenibilidad para mejora de la Política de Gestión del Conocimiento y la Innovación."/>
    <d v="2021-01-04T00:00:00"/>
    <d v="2021-12-31T00:00:00"/>
    <x v="2"/>
    <s v="Plan Política de Gestión del Conocimiento y la Innovación."/>
    <s v="OAP - Apoyo STRH-DTE_x000a_Humanos"/>
    <m/>
    <n v="67"/>
    <s v="Según el instrumento plan de acción definido en el formato FO-AC-24."/>
    <m/>
    <n v="67"/>
    <s v="Según el instrumento plan de acción definido en el formato FO-AC-24."/>
  </r>
  <r>
    <m/>
    <s v="6. GESTIÓN DEL CONOCIMIENTO Y LA INNOVACIÓN"/>
    <s v="52.1"/>
    <s v="Crear una propuesta para generar cocreación e ideación en la entidad."/>
    <d v="2020-11-01T00:00:00"/>
    <d v="2021-04-15T00:00:00"/>
    <x v="2"/>
    <s v="Propuesta para generar cocreación e ideación en la entidad elaborada."/>
    <s v="Equipo Gestión de conocimiento"/>
    <m/>
    <n v="100"/>
    <s v="La propuesta es replicar el ejercicio realizado en corredor verde."/>
    <m/>
    <m/>
    <s v="Cumplida"/>
  </r>
  <r>
    <m/>
    <m/>
    <s v="52.2"/>
    <s v="Identificar los procesos o actividades donde pueden aplicarse pruebas de experimentación."/>
    <d v="2020-11-01T00:00:00"/>
    <d v="2021-04-15T00:00:00"/>
    <x v="2"/>
    <s v=" Documento con la definición de los procesos o actividades donde pueden aplicarse pruebas de experimentación."/>
    <s v="Equipo Gestión de conocimiento"/>
    <m/>
    <n v="100"/>
    <s v="En enero de 2021 la DTE definió por medio del instructivo IN-IC-14 METODOLOGÍA PARA EL SEGUIMIENTO A TRAMOS TESTIGO EN PAVIMENTOS DE LA MALLA VIAL DE BOGOTA D.C., la aplicabilidad de la experimentación en los procesos misionales de la Entidad."/>
    <m/>
    <m/>
    <s v="Cumplida"/>
  </r>
  <r>
    <m/>
    <m/>
    <s v="52.3"/>
    <s v="Definir una propuesta sobre los métodos para aplicar procesos de innovación en el IDU, de acuerdo con las características y recursos del Instituto."/>
    <d v="2021-01-11T00:00:00"/>
    <d v="2021-07-16T00:00:00"/>
    <x v="2"/>
    <s v="Propuesta sobre los métodos para aplicar procesos de innovación en el IDU."/>
    <s v="Equipo Gestión de conocimiento"/>
    <m/>
    <n v="30"/>
    <s v="Fueron identificadas lecturas claves que sirven para el tema y han sido realizadas mesas de trabajo en el marco del proyecto estratégico"/>
    <m/>
    <n v="100"/>
    <s v="Fue realizada la propuesta para aplicar los métodos de innovación en el marco del laboratorio de innovación a través de desing thinking."/>
  </r>
  <r>
    <m/>
    <s v="6. GESTIÓN DEL CONOCIMIENTO Y LA INNOVACIÓN"/>
    <s v="52.4"/>
    <s v="Describir una metodología para realizar seguimiento al fortalecimiento de capacidades en innovación determinadas en el Plan Estratégico de Talento Humano."/>
    <d v="2021-02-01T00:00:00"/>
    <d v="2021-04-15T00:00:00"/>
    <x v="2"/>
    <s v="Metodología para realizar seguimiento al fortalecimiento de capacidades en innovación determinadas en el Plan Estratégico de Talento Humano."/>
    <s v="Equipo Gestión de conocimiento-STRT"/>
    <m/>
    <n v="100"/>
    <s v="Las capacidades de innovación tienen dos perspectivas: La primera, competencias en el uso de TI , medidas por el perfil digital, y la segunda en el PIC, donde se desarrollan competencias blandas y existe un mecanismo para medir el aprendizaje."/>
    <m/>
    <n v="100"/>
    <s v="Las capacidades de innovación tienen dos perspectivas: La primera, competencias en el uso de TI , medidas por el perfil digital, y la segunda en el PIC, donde se desarrollan competencias blandas y existe un mecanismo para medir el aprendizaje."/>
  </r>
  <r>
    <m/>
    <s v="6. GESTIÓN DEL CONOCIMIENTO Y LA INNOVACIÓN"/>
    <s v="52.5"/>
    <s v="Identificar y evaluar el estado de funcionamiento de las herramientas de uso y apropiación del conocimiento."/>
    <d v="2020-10-21T00:00:00"/>
    <d v="2021-03-31T00:00:00"/>
    <x v="2"/>
    <s v="Documento con la identificación y evaluación del estado de funcionamiento de las herramientas de uso y apropiación del conocimiento."/>
    <s v="Equipo Gestión de conocimiento-STRT"/>
    <m/>
    <n v="66"/>
    <s v="Fue diseñada la encuesta y solicitada a comunicaciones la divulgación para facilitar su diligenciamiento por parte de los servidores públicos de la entidad."/>
    <m/>
    <n v="100"/>
    <s v="Fue aplicada la encuesta, elaborado el informe y analizado en el equipo de trabajo"/>
  </r>
  <r>
    <m/>
    <s v="6. GESTIÓN DEL CONOCIMIENTO Y LA INNOVACIÓN"/>
    <s v="52.6"/>
    <s v="Estructurar una propuesta de repositorio de buenas prácticas y lecciones aprendidas."/>
    <d v="2020-10-13T00:00:00"/>
    <d v="2021-04-15T00:00:00"/>
    <x v="2"/>
    <s v="Propuesta de repositorio de buenas prácticas y lecciones aprendidas."/>
    <s v="Equipo Gestión de conocimiento"/>
    <m/>
    <n v="100"/>
    <s v="Fue analizado el aplicativo git hub el cual no cumple con las necesidades requeridas, en este sentido, la mejor opción, analizada en conjunto con la Líder del OpenErp es realizar un desarrollo sobre el módulo Sue: Gestión de Conocimiento."/>
    <m/>
    <n v="100"/>
    <s v="Fue analizado el aplicativo  git hub el cual no cumple con las necesidades requeridas, en este sentido, la mejor opción, analizada en conjunto con la Líder del OpenErp es realizar un desarrollo sobre el módulo Sue: Gestión de Conocimiento."/>
  </r>
  <r>
    <m/>
    <s v="6. GESTIÓN DEL CONOCIMIENTO Y LA INNOVACIÓN"/>
    <s v="52.7"/>
    <s v="Proponer un directorio de paginas azul donde sean incorporados la referencia a los saberes de la Gente IDU."/>
    <d v="2020-10-13T00:00:00"/>
    <d v="2021-04-15T00:00:00"/>
    <x v="2"/>
    <s v="Directorio donde se incorpora la referencia a los saberes de la Gente IDU."/>
    <s v="Equipo Gestión de conocimiento-STRT"/>
    <m/>
    <n v="100"/>
    <s v="Fue analizado el aplicativo Google currents sobre el cual la OAC y STRH están ultimando detalles para su aplicación a nivel institucional, oportunidad de oro para facilitar la implementación del Directorio de páginas azules."/>
    <m/>
    <n v="100"/>
    <s v="Fue analizado el aplicativo  Google currents sobre el cual la OAC y STRH están ultimando detalles para su aplicación a nivel institucional, oportunidad de oro para facilitar la implementación del Directorio de páginas azules."/>
  </r>
  <r>
    <m/>
    <s v="6. GESTIÓN DEL CONOCIMIENTO Y LA INNOVACIÓN"/>
    <s v="52.8"/>
    <s v="Elaborar un protocolo de análisis de datos e información articulado con los lideres de las operaciones estadísticas de la entidad."/>
    <d v="2021-01-11T00:00:00"/>
    <d v="2021-03-31T00:00:00"/>
    <x v="2"/>
    <s v="Protocolo de análisis de datos e información articulado con los lideres de las operaciones estadísticas de la entidad."/>
    <s v="Equipo Gestión de conocimiento"/>
    <m/>
    <n v="10"/>
    <s v="Se realizó una reunión con OTC para aprovechar los especialistas en estadística del área."/>
    <m/>
    <n v="50"/>
    <s v="Fue elaborada la estructura del documento y los dos primeros capítulos."/>
  </r>
  <r>
    <m/>
    <s v="6. GESTIÓN DEL CONOCIMIENTO Y LA INNOVACIÓN"/>
    <s v="52.9"/>
    <s v="Identificar la necesidad de usar herramientas analíticas de datos en los procesos misionales o en los procesos que generen operaciones estadísticas."/>
    <d v="2021-01-11T00:00:00"/>
    <d v="2021-03-31T00:00:00"/>
    <x v="2"/>
    <s v="Documento en el que se identificar la necesidad de usar herramientas analíticas de datos en los procesos misionales o en los procesos que generen operaciones estadísticas."/>
    <s v="Equipo Gestión de conocimiento-Responsables Operaciones estadísticas-STRTR"/>
    <m/>
    <n v="10"/>
    <s v="Basados en la capacitación de six sigma existe la posibilidad de utilizar minitab como herramienta para el análisis de datos."/>
    <m/>
    <n v="50"/>
    <s v="En el marco del protocolo en construcción han sido identificadas dos herramientas, está pendiente la terminación del protocolo para confirmar que no se requieran más."/>
  </r>
  <r>
    <m/>
    <s v="6. GESTIÓN DEL CONOCIMIENTO Y LA INNOVACIÓN"/>
    <s v="52.10"/>
    <s v="Definir estrategia de comunicación para la gestión de conocimiento."/>
    <d v="2021-02-01T00:00:00"/>
    <d v="2021-05-31T00:00:00"/>
    <x v="2"/>
    <s v="Documento con la  estrategia de comunicación para la gestión de conocimiento."/>
    <s v="Equipo Gestión de conocimiento -OAC"/>
    <m/>
    <m/>
    <m/>
    <m/>
    <n v="100"/>
    <s v="Fue incorporada la Gestión de conocimiento a la plan de comunicaciones de los subsistemas. Disponible en SUE"/>
  </r>
  <r>
    <m/>
    <s v="6. GESTIÓN DEL CONOCIMIENTO Y LA INNOVACIÓN"/>
    <s v="52.11"/>
    <s v="Identificar posibles actores para generar alianzas estratégicas que fortalezcan acciones de gestión de conocimiento e innovación en su entidad."/>
    <d v="2021-02-01T00:00:00"/>
    <d v="2021-05-31T00:00:00"/>
    <x v="2"/>
    <s v="Documento en el que se identifican actores para generar alianzas estratégicas que fortalezcan acciones de gestión de conocimiento e innovación."/>
    <s v="Equipo Gestión de conocimiento"/>
    <m/>
    <m/>
    <m/>
    <m/>
    <n v="100"/>
    <s v="En equipo fue elaborado el documento de alianzas estratégicas para la gestión de conocimiento"/>
  </r>
  <r>
    <s v="7. DIMENSIÓN DE CONTROL INTERNO"/>
    <s v="7. DIMENSIÓN DE CONTROL INTERNO"/>
    <n v="53"/>
    <s v="Definir e implementar el Plan de Acción para la administración de riesgos por procesos."/>
    <d v="2021-02-15T00:00:00"/>
    <d v="2021-12-31T00:00:00"/>
    <x v="2"/>
    <s v="Plan de Acción de Administración de Riesgos."/>
    <s v="OAP_x000a_Humanos"/>
    <m/>
    <n v="30"/>
    <s v="El plan contiene 23 actividades. En el 1er. trim. 2021 se finalizaron un total de 7 actividades, en proceso 2; la actualización del documento de política y el manual de riesgos se espera finalizarlas en el mes de abril"/>
    <m/>
    <n v="52"/>
    <s v="De 23 actividades programadas para el año, se han ejecutado 12, entre ellas se actualizó el Documento Política de riesgos, los monitoreos a las matrices de riesgos, actualización de las matrices de oportunidades"/>
  </r>
  <r>
    <m/>
    <m/>
    <n v="54"/>
    <s v="Elaborar el mapa de aseguramiento IDU para los aspectos claves institucionales."/>
    <d v="2021-04-01T00:00:00"/>
    <d v="2021-12-31T00:00:00"/>
    <x v="2"/>
    <s v="Mapa de Aseguramiento Institucional."/>
    <s v="OAP_x000a_Humanos"/>
    <m/>
    <n v="30"/>
    <s v="Se definió la metodología, se adoptó el formato de mapas. Al 31 marzo se cuenta con 4 aspectos claves revisados. El objetivo es analizar 10"/>
    <m/>
    <n v="70"/>
    <s v="De 11 aspectos claves se han registrado 9 análisis de mapas de aseguramiento, quedando pendiente 2 y las revisiones por parte de las dependencias asociadas a los aspectos claves."/>
  </r>
  <r>
    <m/>
    <m/>
    <n v="63"/>
    <s v="Enviar invitación al representante legal y a la alta dirección (Subdirectores(as) Generales(as)) para que desarrollen el Curso Virtual de Integridad"/>
    <d v="2021-06-01T00:00:00"/>
    <d v="2021-12-31T00:00:00"/>
    <x v="0"/>
    <s v="Invitación enviada"/>
    <s v="STRH _x000a_Humanos, tecnológicos"/>
    <m/>
    <m/>
    <s v="N.A."/>
    <m/>
    <n v="10"/>
    <s v="Se realizó consulta a la OCI en relación con algunas inquietudes sobre el Curso de Gestión de Integridad. Durante el mes de junio se recibió la información de la OCI a partir del concepto emitido por el DAFP en lo que respecta al tema. "/>
  </r>
  <r>
    <m/>
    <m/>
    <n v="64"/>
    <s v="Actualizar el instrumento para registrar el contexto estratégico del riesgo formato FO-PE-04 donde se incluya el factor Fiscal."/>
    <d v="2021-08-01T00:00:00"/>
    <d v="2021-09-30T00:00:00"/>
    <x v="2"/>
    <s v="FO-PE-04 Contexto Estratégico del Riesgo adoptado"/>
    <s v="OAP _x000a_Humanos, tecnológicos"/>
    <m/>
    <m/>
    <s v="N.A."/>
    <m/>
    <m/>
    <s v="N.A."/>
  </r>
  <r>
    <m/>
    <m/>
    <n v="65"/>
    <s v="Adoptar el instructivo para tipificar, estimar, asignar y monitorear riesgos de la contratación – IDU. (el Instructivo describe las acciones e instrumentos para realizar el seguimiento a los riesgos)"/>
    <d v="2021-05-10T00:00:00"/>
    <d v="2021-06-30T00:00:00"/>
    <x v="2"/>
    <s v="Instructivo para tipificar, estimar, asignar y monitorear riesgos de la contratación – IDU adoptado"/>
    <s v="OAP _x000a_Humanos, tecnológicos"/>
    <m/>
    <m/>
    <s v="N.A."/>
    <m/>
    <n v="80"/>
    <s v="El instructivo se elaboró por parte de la Asesoría SES COLOMBIA, y se incluyó en el SUE para aprobación, está pendiente finalizar la adopción esperando concepto CCE. por cambios normativos._x000a__x000a_Riesgo bajo: Se esperaba que el documento quedara adoptado en el mes de junio, sin embargo, dada la incertidumbre con respecto a la preforma establecida por CCE, se solicitó concepto para la aplicación de la metodología IDU. El concepto no ha llegado, por lo que se realizará los ajustes en la propuesta para abordar lo items planteados inicialmente por CCE."/>
  </r>
  <r>
    <m/>
    <m/>
    <n v="66"/>
    <s v="Modificar el formato de Anexo Matriz de Riesgos del contrato con criterios para realizar los seguimientos a los riesgos del contrato."/>
    <d v="2021-05-10T00:00:00"/>
    <d v="2021-06-30T00:00:00"/>
    <x v="2"/>
    <s v="Formato Anexo Matriz de Riesgos del contrato con esquema para el seguimiento a los riesgos"/>
    <s v="OAP _x000a_Humanos, tecnológicos"/>
    <m/>
    <m/>
    <s v="N.A."/>
    <m/>
    <n v="80"/>
    <s v="El formato se elaboró por parte de la Asesoría SES COLOMBIA, y se incluyó en el SUE para aprobación, está pendiente finalizar la adopción esperando concepto CCE. por cambios normativos."/>
  </r>
  <r>
    <m/>
    <m/>
    <n v="67"/>
    <s v="Ajustar el manual de riesgos para considerar las mejoras propuestas para la gestión de riesgos en entidades públicas establecidas en la Guía de Administración de Riesgos Versión 5 del DAFP. Esta metodología se aplicará para las matrices de riesgos 2022."/>
    <d v="2021-08-01T00:00:00"/>
    <d v="2021-12-20T00:00:00"/>
    <x v="2"/>
    <s v="MG-PE-18 Manual de Riesgos versión 11 adoptado"/>
    <s v="OAP _x000a_Humanos, tecnológicos"/>
    <m/>
    <m/>
    <s v="N.A."/>
    <m/>
    <m/>
    <s v="N.A."/>
  </r>
  <r>
    <m/>
    <m/>
    <n v="68"/>
    <s v="Ajustar la guía de líneas de defensa IDU , conforme a lo descrito en la Guía de Administración de Riesgos Versión 5 del DAFP."/>
    <d v="2021-08-01T00:00:00"/>
    <d v="2021-12-20T00:00:00"/>
    <x v="2"/>
    <s v="MG-PE-18 Manual de Riesgos versión 11 adoptado"/>
    <s v="OAP _x000a_Humanos, tecnológicos"/>
    <m/>
    <m/>
    <s v="N.A."/>
    <m/>
    <m/>
    <s v="N.A."/>
  </r>
</pivotCacheRecords>
</file>

<file path=xl/pivotCache/pivotCacheRecords2.xml><?xml version="1.0" encoding="utf-8"?>
<pivotCacheRecords xmlns="http://schemas.openxmlformats.org/spreadsheetml/2006/main" xmlns:r="http://schemas.openxmlformats.org/officeDocument/2006/relationships" count="95">
  <r>
    <x v="0"/>
    <s v="Herramienta que permita identificar los servidores pertenecientes a grupos étnicos o en condición de discapacidad."/>
    <s v="STRH _x000a_Humanos / Tecnológicos"/>
    <m/>
    <n v="20"/>
    <s v="Se definió que la herramienta a diseñar e implementar será una encuesta - se programó reunión para el mes de abril con las profesionales del equipo SST, con el fin de definir lo relacionado con la población en situación de discapacidad."/>
    <m/>
    <n v="100"/>
    <s v="No fue necesario aplicar encuesta, sino que se solicitó al DASCD un reporte de l@s servidor@s registrad@s como pertenecientes a una etnia o con discapacidad, dado que esta información hace parte de la hv del SIDEAP .El 13 de mayo el IDU recibió el reporte"/>
    <x v="0"/>
  </r>
  <r>
    <x v="0"/>
    <s v="Reconocimiento a los servidores que se desvinculan de la Entidad implementado."/>
    <s v="STRH _x000a_Humanos / Financieros"/>
    <m/>
    <n v="10"/>
    <s v="Se definió que el reconocimiento a realizarse será simbólico y se surtirá a través de la cuenta de correo electrónico del Subsistema efr: vivemejor@idu.gov.co - En marzo se definió la inclusión del tema en la agenda de la reunión de abril del equipo efr."/>
    <m/>
    <n v="50"/>
    <s v="El equipo efr definió realizar el reconocimiento a través de una carta, y en el caso de l@s pensionad@s una reunión con la participación de directiv@s. Entre abril y junio se realizó reconocimiento a Martha Corredor y Luis Cárdenas, quienes se pensionaron"/>
    <x v="1"/>
  </r>
  <r>
    <x v="0"/>
    <s v="Documento del proceso de Gestión del Talento Humano adoptado en el SIG-MIPG que incorpore la temática de protocolo de &quot;prevención del acoso sexual laboral&quot; (término utilizado por la Secretaría Distrital de la Mujer en el documento/cartilla &quot;Acoso Laboral y Sexual Laboral Protocolo de Prevención y Atención&quot;)."/>
    <s v="STRH_x000a_Humanos"/>
    <m/>
    <n v="15"/>
    <s v="Se remitió al Comité de Convivencia la cartilla de prevención de acoso laboral y acoso sexual laboral de la Sec. General y la Sec. de la Mujer y el Protocolo Antiacoso Laboral del IDU, señalando la necesidad de actualizarlo y complementarlo con la STRH."/>
    <m/>
    <n v="30"/>
    <s v="Durante el mes de junio se revisó el Protocolo Antiacoso Laboral adoptado por el IDU, de cara a su actualización y está previsto realizar la actualización entre el mes de julio y agosto de manera articulada con el Comité de Convivencia Laboral y la OTC"/>
    <x v="0"/>
  </r>
  <r>
    <x v="1"/>
    <s v="Estudio Técnico para el fortalecimiento organizacional de la Entidad radicado"/>
    <s v="SGGC, DTAF, STRH_x000a_ Humanos"/>
    <m/>
    <m/>
    <s v="N.A."/>
    <m/>
    <n v="100"/>
    <s v="El 19-04-21 se radicó el &quot;Estudio técnico del Fortalecimiento Organizacional del IDU&quot; ante el DASCD (Oficio 20215050589911 del 15-04-21). Se recibieron sugerencias y observaciones. Estas fueron respondidas con oficio 20215050889761 del 16-06-21."/>
    <x v="0"/>
  </r>
  <r>
    <x v="0"/>
    <s v="Formato de entrevista de retiro actualizado"/>
    <s v="STRH_x000a_Humanos, tecnológicos"/>
    <m/>
    <m/>
    <s v="N.A."/>
    <m/>
    <m/>
    <s v="N.A."/>
    <x v="2"/>
  </r>
  <r>
    <x v="0"/>
    <s v="Divulgación de los valores de integridad realizada a través de podcast."/>
    <s v="STRH_x000a_Humanos / Tecnológicos"/>
    <m/>
    <n v="20"/>
    <s v="Entre el mes de febrero y marzo se han remitido a través Comunicaciones IDU cinco (5) Podcast a través de los cuales se divulgan y evidencia la vivencia de los Valores de Integridad de la Gente IDU."/>
    <m/>
    <n v="50"/>
    <s v="Entre el mes de abril y junio se han remitido a través Comunicaciones IDU ocho (8) Podcast a través de los cuales se divulgan y evidencia la vivencia de los Valores de Integridad de la Gente IDU."/>
    <x v="1"/>
  </r>
  <r>
    <x v="0"/>
    <s v="Análisis de los resultados de la encuesta de percepción de integridad realizado."/>
    <s v="STRH_x000a_Humanos / Tecnológicos"/>
    <m/>
    <m/>
    <s v="N.A."/>
    <m/>
    <n v="100"/>
    <s v="La Encuesta se aplicó entre el abril y mayo. Entre mayo y junio se realizó el análisis de los resultados y se construyó una presentación así: Objetivo-Participación y Cobertura-Resultados Generales-Conclusiones y Recomendaciones-Plan Gestión Integridad   "/>
    <x v="0"/>
  </r>
  <r>
    <x v="0"/>
    <s v="Revisión realizada (pantallazo de la parte del ítem alusivo a conflicto de intereses SIGEP)"/>
    <s v="STRH_x000a_Humanos, tecnológicos"/>
    <m/>
    <m/>
    <s v="N.A."/>
    <m/>
    <m/>
    <s v="N.A."/>
    <x v="2"/>
  </r>
  <r>
    <x v="2"/>
    <s v="Plan de Acción Política Planeación Institucional ejecutada."/>
    <s v="OAP_x000a_Consultoría_x000a_Humanos - apoyo áreas IDU"/>
    <m/>
    <n v="100"/>
    <s v="La planeación fue actualizada en 2021 cumpliendo la totalidad del plan definido."/>
    <m/>
    <n v="100"/>
    <s v="La planeación fue actualizada en 2021 cumpliendo la totalidad del plan definido"/>
    <x v="0"/>
  </r>
  <r>
    <x v="2"/>
    <s v="Plan Anticorrupción 2021."/>
    <s v="OTC, OAP áreas asociadas a PAAC_x000a_Humanos"/>
    <m/>
    <n v="25"/>
    <s v="El Plan Anticorrupción y Atención al Ciudadano se definió y publico en la WEB IDU, el primer reporte de seguimiento por ley se realiza con corte a Abril, antes del 10 día hábil siguiente al cuatrimestre."/>
    <m/>
    <n v="37"/>
    <s v="El % de avance se realiza con corte a 30 de abril, ya que por norma cada 4 meses se realiza el seguimiento al PAAC, consolidado y validado por la OCI. La implementación del PAAC se desarrolla de manera general conforme a lo planificado"/>
    <x v="3"/>
  </r>
  <r>
    <x v="2"/>
    <s v="Anteproyecto de presupuesto."/>
    <s v="STPC_x000a_OAP _x000a_Humanos"/>
    <m/>
    <m/>
    <s v="N.A."/>
    <m/>
    <m/>
    <s v="Actividades a ejecutar en el 2o semestre"/>
    <x v="0"/>
  </r>
  <r>
    <x v="2"/>
    <s v="Plan Anual de adquisiciones actualizado y publicado."/>
    <s v="OAP _x000a_Humanos"/>
    <m/>
    <n v="25"/>
    <s v="Plan anual de adquisiciones publicado con fecha 19 de enero 2021, posteriormente se ha actualizado en 14 oportunidades con corte a 31 de marzo."/>
    <m/>
    <n v="50"/>
    <s v="Con corte a 30 de junio el plan anual de adquisiciones se ha actualizado en 33 oportunidades conforme a las necesidades."/>
    <x v="1"/>
  </r>
  <r>
    <x v="3"/>
    <s v="Estados Financieros presentados."/>
    <s v="STPC_x000a_Humanos"/>
    <m/>
    <n v="25"/>
    <s v="Se reportó a la Contaduría General de la Nación los Estados Financieros de la vigencia 2020."/>
    <m/>
    <n v="50"/>
    <s v="Se reportó a la Contaduría General de la Nación los Estados Financieros del primer trimestre de 2021"/>
    <x v="1"/>
  </r>
  <r>
    <x v="4"/>
    <s v="Documentos de la Fase II y Fase III del modelo de Transición de IPv4 a IPv6 de acuerdo con la  Guía de Transición de IPv4 a_x000a_IPv6 para Colombia de MINTIC."/>
    <s v="STRT_x000a_Humanos"/>
    <m/>
    <n v="30"/>
    <s v="A la fecha está en desarrollo la Fase 2 Implementación, se han configurado:  Equipos de seguridad perimetral, Servidores con SO Linux."/>
    <m/>
    <n v="100"/>
    <s v="El contrato finalizó el 29/05/2021, se cubrieron la fase I: Planeación, fase II: Implementación, la documentación se encuentra en una carpeta compartida"/>
    <x v="0"/>
  </r>
  <r>
    <x v="4"/>
    <s v="Estrategia de publicación de datos abiertos actualizada."/>
    <s v="STRT_x000a_Humanos"/>
    <m/>
    <n v="40"/>
    <s v="Se revisó el documento DU-TI-09, se proyecto la actualización del Marco normativo, se está ajustando la estrategia de actualización con las áreas dueñas de los sets de datos abiertos."/>
    <m/>
    <n v="100"/>
    <s v="El documento DU-TI-09 ESTRATEGIA DE PUBLICACION DE DATOS ABIERTOS, con solicitud 1301 en el sistema se actualizó y adoptó"/>
    <x v="0"/>
  </r>
  <r>
    <x v="4"/>
    <s v="Intranet institucional migrada."/>
    <s v="STRT_x000a_Humanos"/>
    <m/>
    <n v="30"/>
    <s v="Se realiza la Configuración del Gestor y de la Base de datos de la Intranet en los servidores solicitados, mientras la Oficina Asesora de Comunicaciones realiza un mapeo de la Información. _x000a_Se solicita a Infraestructura Servidor sw04cc01 y Base de datos en un servidor dedicada para la Intranet._x000a_Se realizan mesa de trabajo con la Oficina Asesora de comunicaciones para definir la estructura de la Intranet."/>
    <m/>
    <n v="50"/>
    <s v="Se asiste a mesas de trabajo de los aspirantes para validación de conceptos técnicos para el cupo._x000a_Se apoya en la creación del Documento PERFIL REDISEÑO para la contratación del profesional para este rol."/>
    <x v="4"/>
  </r>
  <r>
    <x v="4"/>
    <s v="90% del plan de acción de implementación, sostenibilidad o mejora del Subsistema de Gestión de Seguridad de la Información."/>
    <s v="STRT_x000a_Humanos"/>
    <m/>
    <n v="29"/>
    <s v="De un total de 84 tareas, han finalizado 6, 15 están en estado &quot;En ejecución&quot;, y 27 están en estado &quot;Iniciado&quot;."/>
    <m/>
    <n v="51"/>
    <s v="Se tiene un avance del 51% de las 84 tareas del plan, 20 está finalizadas, 25 están en estado &quot;En Ejecución&quot;,  19 en estado &quot;Iniciada&quot; y 20 aún no han iniciado."/>
    <x v="5"/>
  </r>
  <r>
    <x v="4"/>
    <s v="Contrato adjudicado."/>
    <s v="STRT_x000a_Humanos"/>
    <m/>
    <n v="20"/>
    <s v="Está en estudio de mercado, con plazo para recibir cotizaciones hasta el 19 de abril."/>
    <m/>
    <n v="30"/>
    <s v="El proceso se encuentra publicado en PRE PLIEGOS"/>
    <x v="0"/>
  </r>
  <r>
    <x v="5"/>
    <s v=" Informes de apoderados externos"/>
    <s v="Equipo Administrativo - Humanos DTGJ SGJ_x000a_Tecnológicos - SIPROJ"/>
    <m/>
    <n v="25"/>
    <s v="Se recibió informe de gestión de dos abogados externos los cuales fueron actualizados en SIPROJ."/>
    <s v="Requerimos, se elimina la palabra permanente sobre la actividad y se modifique el producto para que quede de la siguiente forma: Informes de apoderados externos. Lo anterior justificado bajo el hecho de que el  seguimiento que el área realiza sobre los apoderados externos adscritos a la DTGJ, corresponde a los informes mensuales aportados para el pago y a las revisiones aleatorias a los procesos realizadas por el área."/>
    <n v="50"/>
    <s v="Se recibieron dos informes de gestión de apoderados externos los cuales fueron actualizados en SIPROJ"/>
    <x v="1"/>
  </r>
  <r>
    <x v="5"/>
    <s v="Actualización Normograma."/>
    <s v="Equipo Administrativo - Humanos DTGJ SGJ_x000a_Tecnológicos - SIPROJ"/>
    <m/>
    <n v="25"/>
    <s v="Se remitió de manera oportuna la actualización del normograma de la DTGJ."/>
    <m/>
    <n v="50"/>
    <s v="Se remitió el 26 de marzo de 2021 correo electrónico a la SGJ con las modificaciones pertinentes para la actualización del normograma"/>
    <x v="1"/>
  </r>
  <r>
    <x v="5"/>
    <s v="Fichas de relatoría elaboradas por los Abogados de las sentencias ejecutoriadas."/>
    <s v="Equipo Administrativo - Humanos DTGJ_x000a_Tecnológicos - SIPROJ"/>
    <m/>
    <n v="25"/>
    <s v="Se envío correo electrónico para publicación de ficha de relatoria del proceso 2007-00333. "/>
    <m/>
    <n v="50"/>
    <s v="Se reportaron 18 fichas de relatoria para ser publicadas en la intranet"/>
    <x v="1"/>
  </r>
  <r>
    <x v="5"/>
    <s v="Informe semestral al comité de conciliación sobre aplicación de las políticas de prevención de daño antijurídico."/>
    <s v="Equipo Administrativo - Humanos DTGJ_x000a_Tecnológicos - SIPROJ"/>
    <m/>
    <n v="50"/>
    <s v="En el Comité de Conciliación celebrado el 24 de febrero de 2021 Acta 4 de 2021 se presentó el Informe de Seguimiento de las Políticas de Prevención del Daño Antijurídico de la vigencia 2020."/>
    <s v="Requerimos incluir _x000a_la palabra semestral en el producto."/>
    <n v="50"/>
    <s v="En el Comité de Conciliación celebrado el 24 de febrero de 2021 Acta 4 de 2021 se presento el informe de Informe de Seguimiento de las Políticas de Prevención del Daño Antijurídico de la vigencia 2020"/>
    <x v="2"/>
  </r>
  <r>
    <x v="5"/>
    <s v="Tasa de éxito procesal de la entidad - SIPROJ."/>
    <s v="Equipo Administrativo - Humanos DTGJ_x000a_Tecnológicos - SIPROJ"/>
    <m/>
    <n v="25"/>
    <s v="Se tiene reporte Siproj de tasa de éxito procesal primer trimestre 2021 "/>
    <m/>
    <n v="50"/>
    <s v="Se anexa reporte SIPROJ con la tasa de éxito procesal del segundo semestre 2021"/>
    <x v="1"/>
  </r>
  <r>
    <x v="5"/>
    <s v="Informe anual de pagos efectuados por concepto de sentencias judiciales._x000a_"/>
    <s v="Equipo Administrativo - Humanos DTGJ_x000a_Tecnológicos - SIPROJ"/>
    <m/>
    <n v="25"/>
    <s v="Durante el primer trimestre de 2021 no se realizo ningún pago de sentencias judiciales."/>
    <s v="Requerimos se modifique la redacción del producto a: Informe anual de pagos efectuados por concepto de sentencias judiciales. Lo anterior, dado que el entregable finalmente es un informe donde se evidencia el cumplimiento de los términos para el pago, que en últimas no corresponde a un seguimiento."/>
    <n v="50"/>
    <s v="Se giraron 4 sentencias judiciales de reservas 2020"/>
    <x v="1"/>
  </r>
  <r>
    <x v="5"/>
    <s v="Fallos favorables en los que actúa como demandante el IDU."/>
    <s v="Equipo Administrativo - Humanos DTGJ_x000a_Tecnológicos - SIPROJ"/>
    <m/>
    <n v="25"/>
    <s v="En el primer trimestre de 2021 no se notificaron sentencias de procesos iniciados por IDU"/>
    <m/>
    <n v="50"/>
    <s v="En el segundo semestre de 2021 se genero una sentencia favorable ejecutoriada del proceso 2003-01109"/>
    <x v="1"/>
  </r>
  <r>
    <x v="5"/>
    <s v="Tasa de éxito procesal en repetición - SIPROJ."/>
    <s v="Equipo Administrativo - Humanos DTGJ_x000a_Tecnológicos - SIPROJ"/>
    <m/>
    <n v="25"/>
    <s v="Durante el primer trimestre no se notificaron fallos de acciones de repetición."/>
    <m/>
    <n v="50"/>
    <s v="Durante el segundo trimestre de 2021 se notificaron a la Entidad 3 Sentencias desfavorables de Acción de Repetición. Procesos 2005-01554, 2017-00078, 2017-00199"/>
    <x v="1"/>
  </r>
  <r>
    <x v="5"/>
    <s v="SIPROJ Actualizado."/>
    <s v="Equipo Administrativo - Humanos DTGJ_x000a_Tecnológicos - SIPROJ"/>
    <m/>
    <n v="25"/>
    <s v="Los abogados de la Dirección Técnica de Gestión Judicial mantienen actualizado el SIPROJ según los movimientos registrados en rama judicial."/>
    <m/>
    <n v="50"/>
    <s v="Los abogados de la Dirección Técnica de Gestión Judicial mantienen actualizado el SIPROJ según los movimientos registrados en rama judicial."/>
    <x v="1"/>
  </r>
  <r>
    <x v="6"/>
    <s v="Matriz de identificación de documentos. "/>
    <s v="OTC _x000a_Humanos"/>
    <m/>
    <m/>
    <s v="N.A."/>
    <m/>
    <n v="100"/>
    <s v="Se elaboró matriz de priorización de los documentos propuestos para traducción a lenguaje incluyente (braile/señas)"/>
    <x v="0"/>
  </r>
  <r>
    <x v="6"/>
    <s v="Memorando de solicitud de información a la STRT."/>
    <s v="OTC _x000a_Humanos"/>
    <m/>
    <n v="100"/>
    <s v="Se remitió memorando a STRT solicitando avances en la solicitud de mejora al CHAT"/>
    <m/>
    <n v="100"/>
    <s v="Se remitió memorando a STRT solicitando avances en la solicitud de mejora al CHAT"/>
    <x v="0"/>
  </r>
  <r>
    <x v="6"/>
    <s v="2 Actas."/>
    <s v="OTC _x000a_Humanos"/>
    <m/>
    <m/>
    <s v="N.A."/>
    <m/>
    <m/>
    <m/>
    <x v="2"/>
  </r>
  <r>
    <x v="6"/>
    <s v="2 plantillas de respuesta."/>
    <s v="OTC _x000a_Humanos"/>
    <m/>
    <n v="0"/>
    <m/>
    <m/>
    <n v="70"/>
    <s v="Se tradujo a lenguaje claro la carta del trato digno."/>
    <x v="0"/>
  </r>
  <r>
    <x v="6"/>
    <s v="2 caracterizaciones"/>
    <s v="OTC _x000a_Humanos"/>
    <m/>
    <n v="0"/>
    <m/>
    <m/>
    <n v="100"/>
    <s v="Se caracterizó la carta del trato digno y una respuesta de la DTP"/>
    <x v="0"/>
  </r>
  <r>
    <x v="6"/>
    <s v="Al menos 2 Piezas de comunicación divulgadas"/>
    <s v="Humanos de la OTC y STRH, tecnológicos"/>
    <m/>
    <n v="0"/>
    <m/>
    <m/>
    <m/>
    <s v="N.A."/>
    <x v="0"/>
  </r>
  <r>
    <x v="6"/>
    <s v="Piezas de comunicación."/>
    <s v="OTC _x000a_Humanos"/>
    <m/>
    <m/>
    <m/>
    <m/>
    <n v="50"/>
    <s v="Actualmente tenemos elaboradas 14 piezas de comunicación de tramites y servicios del IDU, las cuales serán divulgadas en el transcurso del mes de julio del año en curso."/>
    <x v="0"/>
  </r>
  <r>
    <x v="6"/>
    <s v="Matriz de relacionamiento de trámites con las metas de plan de desarrollo."/>
    <s v="OTC _x000a_Humanos"/>
    <m/>
    <m/>
    <m/>
    <m/>
    <m/>
    <m/>
    <x v="6"/>
  </r>
  <r>
    <x v="6"/>
    <s v="Memorando."/>
    <s v="OTC _x000a_Humanos"/>
    <m/>
    <n v="100"/>
    <s v="Se gestiono mesa de trabajo con la STRT para mejorar accesibilidad del portal de valorización mediante memorando"/>
    <m/>
    <n v="100"/>
    <s v="se gestiono mesa de trabajo con la STRT para mejorar accesibilidad del portal de valorización mediante memorando"/>
    <x v="0"/>
  </r>
  <r>
    <x v="2"/>
    <s v="Reporte de riesgos materializados asociados con trámites y servicios."/>
    <s v="OTC _x000a_Humanos"/>
    <m/>
    <m/>
    <s v="N.A. _x000a_Los reportes por parte de las dependencias se realiza el 7 de mayo. A 31 de marzo 2021 no se ha registrado ningún evento materializado que afecte los tramites y servicios."/>
    <m/>
    <n v="50"/>
    <s v="El monitoreo a los eventos se realiza conforme a lo especificado en el manual de riesgos. A la fecha de corte no se ha reportado materialización en esta vigencia que afecte a un tramite o servicio."/>
    <x v="2"/>
  </r>
  <r>
    <x v="6"/>
    <s v="Documento adoptado."/>
    <s v="OTC _x000a_Humanos"/>
    <m/>
    <n v="90"/>
    <s v="El documento del Plan de Gestión se encuentra actualizado hace falta el trámite de adopción en el sistema CHIE._x000a_Riesgo medio: Existe un capitulo de articulación interinstitucional que por los aprendizajes del proyecto corredor verde séptima, requiere ser modificado y presentó demoras en la construcción del mismo."/>
    <m/>
    <n v="100"/>
    <s v="El documento se adoptó institucionalmente en el mes de abril, habiendo sido actualizado sobre la base de las propuestas ciudadanas de las líneas de acción y las actividades para 2021."/>
    <x v="0"/>
  </r>
  <r>
    <x v="6"/>
    <s v="Publicación página WEB."/>
    <s v="OTC _x000a_Humanos"/>
    <m/>
    <m/>
    <s v="N.A."/>
    <m/>
    <n v="34"/>
    <s v="Se realizó la publicación en página WEB del seguimiento trimestral del Plan de Gestión Social y Participación Ciudadana."/>
    <x v="7"/>
  </r>
  <r>
    <x v="6"/>
    <s v="Documento adoptado."/>
    <s v="OTC _x000a_Humanos"/>
    <m/>
    <n v="10"/>
    <s v="Se avanzó en la identificación de indicadores de la política, lo cual a su vez determino a partir de mesas de trabajo la necesidad de ajuste para cada objetivo planteado._x000a_Riesgo medio: Suspensión de actividades por coyuntura de contratos PSP de la OTC."/>
    <s v="20211250158873_x000a__x000a_Se solicita la actualización de las fechas de inicio de la actividad, dicha actividad solo empezó a realizarse en el mes de mayo, con el ingreso de los profesionales de prestación de servicios encargados del tema."/>
    <n v="80"/>
    <s v="Se conforma el equipo de gestores encargado de la actualización a través de mesas de trabajo y entrevistas a profundidad. La sistematización de la información y la actualización del documento están en proceso. "/>
    <x v="8"/>
  </r>
  <r>
    <x v="6"/>
    <s v="4 Documentos adoptados."/>
    <s v="OTC _x000a_Humanos"/>
    <m/>
    <m/>
    <s v="N.A."/>
    <m/>
    <n v="15"/>
    <s v="Se conforma el primer listado de necesidades de actualización de la Guía de Gestión Social y Participación Ciudadana. "/>
    <x v="6"/>
  </r>
  <r>
    <x v="6"/>
    <s v="Mesas de diálogo realizadas."/>
    <s v="OTC _x000a_Humanos"/>
    <m/>
    <n v="20"/>
    <s v="Se realizó el 2 de marzo mesa de dialogo ciudadano con el grupo de valor &quot;Ciclistas y/o biciusuarios&quot;"/>
    <m/>
    <n v="25"/>
    <s v="Se están realizando las gestiones de logísticas y de articulación al interior de la Entidad y con la Secretaría Distrital de Movilidad, para realizar la mesa sobre accesibilidad universal. "/>
    <x v="2"/>
  </r>
  <r>
    <x v="6"/>
    <s v="Informe publicado en página web."/>
    <s v="OTC _x000a_Humanos"/>
    <m/>
    <n v="0"/>
    <m/>
    <m/>
    <m/>
    <m/>
    <x v="9"/>
  </r>
  <r>
    <x v="7"/>
    <s v="Actualización y seguimiento al micrositio &quot;Transparencia/Normatividad&quot;, en la página web de la entidad. (www.idu.gov.co)."/>
    <s v="SGJ _x000a_Humanos"/>
    <m/>
    <n v="25"/>
    <s v="A 31 de marzo se han realizado cinco actualizaciones normativas de los procesos del mapa de procesos; adicionalmente se realizó la actualización del normograma covid-19, así mismo en la página WEB Régimen Legal  se han actualizado 6 resoluciones IDU."/>
    <m/>
    <n v="50"/>
    <s v="Como resultado de la gestión para la implementación del micrositio web de normatividad se crearon contenidos más claros y accesibles para el usuario, y nos encontramos en proceso de actualización normativa. "/>
    <x v="10"/>
  </r>
  <r>
    <x v="7"/>
    <s v="Actualización del Normograma Institucional."/>
    <s v="SGJ _x000a_Humanos"/>
    <m/>
    <n v="10"/>
    <s v="Durante este trimestre se actualizaron 5 normogramas del mapa del mapa de procesos y se dio inicio a la actualización semestral de los 22 normogramas."/>
    <m/>
    <n v="50"/>
    <s v="Durante el segundo trimestre se concluyó la actualización semestral de los 22 normogramas, y adicionalmente se realizaron dos actualizaciones parciales de los procesos de innovación y gestión del conocimiento y prácticas integrales de gestión. "/>
    <x v="1"/>
  </r>
  <r>
    <x v="7"/>
    <s v="Envío de la comunicación mensual a la Secretaría Jurídica Distrital (5 primeros días de cada mes vencido)."/>
    <s v="SGJ _x000a_Humanos"/>
    <m/>
    <n v="25"/>
    <s v="Se ha enviado mensualmente a la Secretaría Jurídica Distrital el oficio en cumplimiento de la Circular 25 de 2020."/>
    <m/>
    <n v="50"/>
    <s v="Se remitieron los informes correspondientes de abril, mayo y junio, dentro de los tiempos estipulados, a la Secretaría Jurídica Distrital en cumplimiento de la Circular 25 de 2020 de la SJD. "/>
    <x v="1"/>
  </r>
  <r>
    <x v="7"/>
    <s v="Manual de Supervisión e Interventoría de la Entidad revisado y/o ajustado."/>
    <s v="SGJ _x000a_Humanos"/>
    <m/>
    <n v="10"/>
    <s v="Se conformó el equipo de trabajo Jurídico para la realización de la revisión y ajuste del manual"/>
    <m/>
    <n v="30"/>
    <s v="Como resultado de las convocatorias de las mesas de trabajo del equipo asignado, se está prestando el apoyo jurídico en dichas mesas, para la revisión de un primer avance al proyecto de modificación al Manual de Supervisión e Interventoría."/>
    <x v="1"/>
  </r>
  <r>
    <x v="2"/>
    <s v="Reporte de riesgos ambientales  materializados."/>
    <s v="OAP Apoyo SGDU_x000a_Humanos"/>
    <m/>
    <n v="5"/>
    <s v="Mediante memorando 20211150042343 se estableció el plan de trabajo de la actualización de los riesgo de la entidad donde se abarca los riesgos ambientales."/>
    <m/>
    <n v="5"/>
    <s v="En el mes de abril y mayo se actualizaron las matrices de oportunidades "/>
    <x v="11"/>
  </r>
  <r>
    <x v="8"/>
    <s v="Fase I Eliminación - Fondo Documental Acumulado Organizado."/>
    <s v="STRF_x000a_Humanos_x000a_Financieros"/>
    <m/>
    <m/>
    <s v="N.A."/>
    <m/>
    <n v="5"/>
    <s v="Se elaboraron y enviaron los memorandos para la aprobación primaria de la elaboración documental por parte de las dependencias. Se están programando reuniones para la explicación de las actividades a realizar. "/>
    <x v="12"/>
  </r>
  <r>
    <x v="8"/>
    <s v="Fase II Selección - Fondo Documental Acumulado Organizado."/>
    <s v="STRF_x000a_Humanos_x000a_Financieros"/>
    <m/>
    <m/>
    <s v="N.A."/>
    <m/>
    <m/>
    <s v="N.A."/>
    <x v="9"/>
  </r>
  <r>
    <x v="8"/>
    <s v="Fase III Conservación Total - Fondo Documental Acumulado Organizado."/>
    <s v="STRF_x000a_Financieros"/>
    <m/>
    <m/>
    <s v="N.A."/>
    <m/>
    <m/>
    <s v="N.A."/>
    <x v="9"/>
  </r>
  <r>
    <x v="8"/>
    <s v="Tabla de Retención Documental - TRD Actualizada."/>
    <s v="STRF_x000a_Humanos_x000a_Financieros"/>
    <m/>
    <n v="0"/>
    <s v="Se adjudico el contrato IDU-1664-2020. El cual se encuentra en ejecución y actualmente se están realizando las entrevistas con las dependencias."/>
    <m/>
    <n v="30"/>
    <s v="Se están realizando las revisiones de las TRD entregadas por el contratista, a la fecha se han aprobado por parte del IDU 11 tablas de las cuales esta pendiente la presentación final a cada dependencia."/>
    <x v="13"/>
  </r>
  <r>
    <x v="8"/>
    <s v="Sistema de Gestión del Documento Electrónico de Archivo - SGDEA."/>
    <s v="STRF_x000a_Financieros"/>
    <m/>
    <m/>
    <s v="N.A."/>
    <m/>
    <m/>
    <s v="N.A."/>
    <x v="9"/>
  </r>
  <r>
    <x v="8"/>
    <s v="Sistema Integrado de Conservación implementado (anualmente se realizan compras, de acuerdo con el presupuesto asignado)."/>
    <s v="Presupuesto por asignar"/>
    <m/>
    <m/>
    <s v="N.A."/>
    <m/>
    <m/>
    <s v="N.A."/>
    <x v="9"/>
  </r>
  <r>
    <x v="8"/>
    <s v="Sistema Integrado de Conservación implementado (anualmente se realizan compras, de acuerdo con el presupuesto asignado)."/>
    <s v="Presupuesto por asignar"/>
    <m/>
    <m/>
    <s v="N.A."/>
    <m/>
    <m/>
    <s v="N.A."/>
    <x v="9"/>
  </r>
  <r>
    <x v="8"/>
    <s v="Sistema Integrado de Conservación implementado (anualmente se realizan compras, de acuerdo con el presupuesto asignado)."/>
    <s v="Presupuesto por asignar"/>
    <m/>
    <m/>
    <s v="N.A."/>
    <m/>
    <m/>
    <s v="N.A."/>
    <x v="9"/>
  </r>
  <r>
    <x v="2"/>
    <s v="Estrategia de Transparencia y acceso a la información."/>
    <s v="OAP - Apoyo áreas asociadas _x000a_Humanos"/>
    <m/>
    <n v="100"/>
    <s v="Se definió en el PAAC, documento oficializado el 26/01/2021: https://www.idu.gov.co/Archivos_Portal/2021/Transparencia/Planeacion/Plan-Anticorrupcion/01-enero/PLAN-ANTICORRUPCION-Y-ATENCION-AL-CIUDADANO-PAAC-2021-V8.pdf"/>
    <m/>
    <n v="100"/>
    <s v="Se definió en el PAAC, documento oficializado el 26/01/2021: https://www.idu.gov.co/Archivos_Portal/2021/Transparencia/Planeacion/Plan-Anticorrupcion/01-enero/PLAN-ANTICORRUPCION-Y-ATENCION-AL-CIUDADANO-PAAC-2021-V8.pdf"/>
    <x v="0"/>
  </r>
  <r>
    <x v="9"/>
    <s v="Esquema de publicación en cumplimiento"/>
    <s v="Equipo de Transparencia IDU_x000a_Tecnológicos"/>
    <m/>
    <n v="25"/>
    <s v="Se realizó el seguimiento trimestral (ene-feb-mar)  junto al equipo de transparencia IDU, verificando el funcionamiento de los enlaces y su disponibilidad en la web, estos se relacionan en el documento adjunto Seguimiento-Matriz-Detallada 31/03/21."/>
    <m/>
    <n v="50"/>
    <s v="Se realizó el seguimiento trimestral (ene-feb-mar) junto al equipo de transparencia IDU, verificando el funcionamiento de los enlaces y su disponibilidad en la web, estos se relacionan en el documento adjunto Seguimiento-Matriz-Detallada 30/06/2021"/>
    <x v="1"/>
  </r>
  <r>
    <x v="6"/>
    <s v=" Informe de satisfacción PQRSD que incluye el reporte de imagen de la entidad frente a la ciudadanía encuestada, publicado en la página web."/>
    <s v="OTC - OAC _x000a_Humanos_x000a_Tecnológicos"/>
    <m/>
    <m/>
    <m/>
    <m/>
    <m/>
    <m/>
    <x v="1"/>
  </r>
  <r>
    <x v="9"/>
    <s v="En el sitio web oficial de la Entidad una sección identificada con el nombre de &quot;Transparencia y Acceso a la Información Pública&quot;"/>
    <s v="Tecnológicos_x000a_Web Master_x000a_Líder OAP Transparencia "/>
    <m/>
    <n v="25"/>
    <s v="Se encuentra dispuesto en la web dicha sección, en el link: https://www.idu.gov.co/page/ley-1712-de-2014 ."/>
    <m/>
    <n v="50"/>
    <s v="Se encuentra garantizado en la web IDU https://www.idu.gov.co/page/ley-1712-de-2014"/>
    <x v="1"/>
  </r>
  <r>
    <x v="2"/>
    <s v="Difusión en medios internos de comunicación de la ley de Transparencia"/>
    <s v="Equipo OAC"/>
    <m/>
    <m/>
    <s v="N.A."/>
    <m/>
    <n v="20"/>
    <s v="Se realizó la estrategia comunicación en conjunto con la OAC, para comenzar la difusión a partir del mes de julio. "/>
    <x v="1"/>
  </r>
  <r>
    <x v="2"/>
    <s v="Actas de reunión de seguimiento y el reporte del PAAC cuatrimestral"/>
    <s v="Líder OAP Transparencia "/>
    <m/>
    <n v="25"/>
    <s v="En enero se definieron reuniones trimestrales, la próxima se hará en abril una vez firmen los contratistas que apoyan esta labor."/>
    <m/>
    <n v="50"/>
    <s v="Esta actividad realizó en enero, abril  y se definieron reuniones trimestrales, la próxima se hará en julio y octubre de 2021."/>
    <x v="1"/>
  </r>
  <r>
    <x v="4"/>
    <s v="Índice de Información Reservada y Clasificada de la entidad actualizado"/>
    <s v="Líder  SGGC-STRT Transparencia "/>
    <m/>
    <m/>
    <s v="N.A."/>
    <m/>
    <n v="35"/>
    <s v="Se tiene el Índice de información clasificada y reservada disponible en la web de la Entidad"/>
    <x v="0"/>
  </r>
  <r>
    <x v="4"/>
    <s v="Registro de Activos  de información Transparencia y acceso a la información pública actualizado."/>
    <s v="Líder  SGGC-STRT Transparencia "/>
    <m/>
    <m/>
    <s v="N.A."/>
    <m/>
    <m/>
    <s v="N.A."/>
    <x v="0"/>
  </r>
  <r>
    <x v="9"/>
    <s v="Esquema de publicación actualizado"/>
    <s v="Tecnológicos_x000a_Web Master"/>
    <m/>
    <n v="10"/>
    <s v="Se encuentra en actualización de acuerdo con la nueva disposición de los contenidos en página web, estos_x000a_por directrices de la nueva normativa Resolución MinTic 1519 de 2020 y sus anexos. Una vez actualizado, se socializará con las áreas."/>
    <m/>
    <n v="50"/>
    <s v="Se realizo la actualización del documento esquema de publicación, socializándolo con las áreas y consolidando las observaciones. Este documento esta disponible en la página WEB desde el 30/06/2021"/>
    <x v="4"/>
  </r>
  <r>
    <x v="8"/>
    <s v="Programa de Gestión Documental de la entidad"/>
    <s v="Líder STRF Gestión Documental Transparencia "/>
    <m/>
    <n v="22"/>
    <s v="De las 70 actividades programadas para la vigencia 2021, se han ejecutado a 31 de marzo un total de 16 actividades."/>
    <m/>
    <n v="37"/>
    <s v="A la fecha se han cumplido 26 actividades, programadas a 30 de junio de 2021. El cronograma se viene ejecutando sin novedades."/>
    <x v="14"/>
  </r>
  <r>
    <x v="4"/>
    <s v="Web site con calificación A y AA"/>
    <s v="Equipo STRT-OAC-SGGC- OAP_x000a_Tecnológicos"/>
    <m/>
    <n v="20"/>
    <s v="Se realiza plan de trabajo con la Oficina Asesora de Comunicaciones para el Nivel de cumplimiento AA del portal web de la Entidad"/>
    <m/>
    <n v="40"/>
    <s v="Se hace primer diagnostico de accesibilidad Nivel A para el tramite de licencias de excavación  y se hace el plan de trabajo para darle cumplimiento._x000a_Se hace primer diagnostico de accesibilidad Nivel A para el tramite de estado de radicación de espacio publico y se hace el plan de trabajo para darle cumplimiento._x000a_Se hace primer diagnostico de accesibilidad Nivel A para el tramite de radicación de espacio publico y se hace el plan de trabajo para darle cumplimiento a este."/>
    <x v="2"/>
  </r>
  <r>
    <x v="0"/>
    <s v="Inducción y reinducción de la gente IDU"/>
    <s v="Equipo STRH"/>
    <m/>
    <m/>
    <s v="N.A."/>
    <m/>
    <m/>
    <s v="N.A."/>
    <x v="2"/>
  </r>
  <r>
    <x v="2"/>
    <s v="Plan Política para gestión de la Información Estadística."/>
    <s v="OAP - Apoyo DTE - OTC_x000a_Humanos"/>
    <m/>
    <n v="25"/>
    <s v="Se elaboro y definió el plan de trabajo para la vigencia 2021"/>
    <m/>
    <n v="25"/>
    <s v="Se adelantaron las actividades 1 y 2 la 2 actividad termina en agosto del año "/>
    <x v="15"/>
  </r>
  <r>
    <x v="2"/>
    <s v="Documento de revisión de los inventarios de activos de información publicados en la web de la SDP."/>
    <s v="OAP - Apoyo DTE - OTC_x000a_Humanos"/>
    <m/>
    <n v="5"/>
    <s v="Se realizo reunión el pasado 18 de enero donde se inicio la revisión de los inventarios publicados en  el portal de la SDP con el fin de iniciar la verificación de los mismo."/>
    <m/>
    <n v="5"/>
    <s v="Se reviso la matriz proporcionada por la SDP donde se analizaron los activos de información, donde encontraron registros susceptibles de cambio ante la SDP, labor q se encuentra en  proceso"/>
    <x v="0"/>
  </r>
  <r>
    <x v="2"/>
    <s v="Documento de validación de la información con las áreas de los inventarios de información que produce el IDU."/>
    <s v="OAP - Apoyo DTE - OTC_x000a_Humanos"/>
    <m/>
    <m/>
    <s v="N.A."/>
    <m/>
    <m/>
    <s v="N.A."/>
    <x v="2"/>
  </r>
  <r>
    <x v="2"/>
    <s v=" Documento de validación inventario de oferta. "/>
    <s v="OAP - Apoyo DTE - OTC_x000a_Humanos"/>
    <m/>
    <m/>
    <s v="N.A."/>
    <m/>
    <m/>
    <s v="N.A."/>
    <x v="6"/>
  </r>
  <r>
    <x v="2"/>
    <s v="Documento de validación de inventario de demanda de información."/>
    <s v="OAP - Apoyo DTE - OTC_x000a_Humanos"/>
    <m/>
    <m/>
    <s v="N.A."/>
    <m/>
    <m/>
    <s v="N.A."/>
    <x v="6"/>
  </r>
  <r>
    <x v="2"/>
    <s v="Diagnóstico de la información publicada en la web de la entidad."/>
    <s v="OAP - Apoyo DTE - OTC_x000a_Humanos"/>
    <m/>
    <m/>
    <s v="N.A."/>
    <m/>
    <m/>
    <s v="N.A."/>
    <x v="9"/>
  </r>
  <r>
    <x v="2"/>
    <s v="Documento de validación de información de demanda de otras entidades frente al IDU."/>
    <s v="OAP - Apoyo DTE - OTC_x000a_Humanos"/>
    <m/>
    <m/>
    <s v="N.A."/>
    <m/>
    <m/>
    <s v="N.A."/>
    <x v="9"/>
  </r>
  <r>
    <x v="2"/>
    <s v="Plan Política de Gestión del Conocimiento y la Innovación."/>
    <s v="OAP - Apoyo STRH-DTE_x000a_Humanos"/>
    <m/>
    <n v="67"/>
    <s v="Según el instrumento plan de acción definido en el formato FO-AC-24."/>
    <m/>
    <n v="67"/>
    <s v="Según el instrumento plan de acción definido en el formato FO-AC-24."/>
    <x v="0"/>
  </r>
  <r>
    <x v="2"/>
    <s v="Propuesta para generar cocreación e ideación en la entidad elaborada."/>
    <s v="Equipo Gestión de conocimiento"/>
    <m/>
    <n v="100"/>
    <s v="La propuesta es replicar el ejercicio realizado en corredor verde."/>
    <m/>
    <m/>
    <s v="Cumplida"/>
    <x v="0"/>
  </r>
  <r>
    <x v="2"/>
    <s v=" Documento con la definición de los procesos o actividades donde pueden aplicarse pruebas de experimentación."/>
    <s v="Equipo Gestión de conocimiento"/>
    <m/>
    <n v="100"/>
    <s v="En enero de 2021 la DTE definió por medio del instructivo IN-IC-14 METODOLOGÍA PARA EL SEGUIMIENTO A TRAMOS TESTIGO EN PAVIMENTOS DE LA MALLA VIAL DE BOGOTA D.C., la aplicabilidad de la experimentación en los procesos misionales de la Entidad."/>
    <m/>
    <m/>
    <s v="Cumplida"/>
    <x v="0"/>
  </r>
  <r>
    <x v="2"/>
    <s v="Propuesta sobre los métodos para aplicar procesos de innovación en el IDU."/>
    <s v="Equipo Gestión de conocimiento"/>
    <m/>
    <n v="30"/>
    <s v="Fueron identificadas lecturas claves que sirven para el tema y han sido realizadas mesas de trabajo en el marco del proyecto estratégico"/>
    <m/>
    <n v="100"/>
    <s v="Fue realizada la propuesta para aplicar los métodos de innovación en el marco del laboratorio de innovación a través de desing thinking."/>
    <x v="0"/>
  </r>
  <r>
    <x v="2"/>
    <s v="Metodología para realizar seguimiento al fortalecimiento de capacidades en innovación determinadas en el Plan Estratégico de Talento Humano."/>
    <s v="Equipo Gestión de conocimiento-STRT"/>
    <m/>
    <n v="100"/>
    <s v="Las capacidades de innovación tienen dos perspectivas: La primera, competencias en el uso de TI , medidas por el perfil digital, y la segunda en el PIC, donde se desarrollan competencias blandas y existe un mecanismo para medir el aprendizaje."/>
    <m/>
    <n v="100"/>
    <s v="Las capacidades de innovación tienen dos perspectivas: La primera, competencias en el uso de TI , medidas por el perfil digital, y la segunda en el PIC, donde se desarrollan competencias blandas y existe un mecanismo para medir el aprendizaje."/>
    <x v="0"/>
  </r>
  <r>
    <x v="2"/>
    <s v="Documento con la identificación y evaluación del estado de funcionamiento de las herramientas de uso y apropiación del conocimiento."/>
    <s v="Equipo Gestión de conocimiento-STRT"/>
    <m/>
    <n v="66"/>
    <s v="Fue diseñada la encuesta y solicitada a comunicaciones la divulgación para facilitar su diligenciamiento por parte de los servidores públicos de la entidad."/>
    <m/>
    <n v="100"/>
    <s v="Fue aplicada la encuesta, elaborado el informe y analizado en el equipo de trabajo"/>
    <x v="0"/>
  </r>
  <r>
    <x v="2"/>
    <s v="Propuesta de repositorio de buenas prácticas y lecciones aprendidas."/>
    <s v="Equipo Gestión de conocimiento"/>
    <m/>
    <n v="100"/>
    <s v="Fue analizado el aplicativo git hub el cual no cumple con las necesidades requeridas, en este sentido, la mejor opción, analizada en conjunto con la Líder del OpenErp es realizar un desarrollo sobre el módulo Sue: Gestión de Conocimiento."/>
    <m/>
    <n v="100"/>
    <s v="Fue analizado el aplicativo  git hub el cual no cumple con las necesidades requeridas, en este sentido, la mejor opción, analizada en conjunto con la Líder del OpenErp es realizar un desarrollo sobre el módulo Sue: Gestión de Conocimiento."/>
    <x v="0"/>
  </r>
  <r>
    <x v="2"/>
    <s v="Directorio donde se incorpora la referencia a los saberes de la Gente IDU."/>
    <s v="Equipo Gestión de conocimiento-STRT"/>
    <m/>
    <n v="100"/>
    <s v="Fue analizado el aplicativo Google currents sobre el cual la OAC y STRH están ultimando detalles para su aplicación a nivel institucional, oportunidad de oro para facilitar la implementación del Directorio de páginas azules."/>
    <m/>
    <n v="100"/>
    <s v="Fue analizado el aplicativo  Google currents sobre el cual la OAC y STRH están ultimando detalles para su aplicación a nivel institucional, oportunidad de oro para facilitar la implementación del Directorio de páginas azules."/>
    <x v="0"/>
  </r>
  <r>
    <x v="2"/>
    <s v="Protocolo de análisis de datos e información articulado con los lideres de las operaciones estadísticas de la entidad."/>
    <s v="Equipo Gestión de conocimiento"/>
    <m/>
    <n v="10"/>
    <s v="Se realizó una reunión con OTC para aprovechar los especialistas en estadística del área."/>
    <m/>
    <n v="50"/>
    <s v="Fue elaborada la estructura del documento y los dos primeros capítulos."/>
    <x v="0"/>
  </r>
  <r>
    <x v="2"/>
    <s v="Documento en el que se identificar la necesidad de usar herramientas analíticas de datos en los procesos misionales o en los procesos que generen operaciones estadísticas."/>
    <s v="Equipo Gestión de conocimiento-Responsables Operaciones estadísticas-STRTR"/>
    <m/>
    <n v="10"/>
    <s v="Basados en la capacitación de six sigma existe la posibilidad de utilizar minitab como herramienta para el análisis de datos."/>
    <m/>
    <n v="50"/>
    <s v="En el marco del protocolo en construcción han sido identificadas dos herramientas, está pendiente la terminación del protocolo para confirmar que no se requieran más."/>
    <x v="0"/>
  </r>
  <r>
    <x v="2"/>
    <s v="Documento con la  estrategia de comunicación para la gestión de conocimiento."/>
    <s v="Equipo Gestión de conocimiento -OAC"/>
    <m/>
    <m/>
    <m/>
    <m/>
    <n v="100"/>
    <s v="Fue incorporada la Gestión de conocimiento a la plan de comunicaciones de los subsistemas. Disponible en SUE"/>
    <x v="0"/>
  </r>
  <r>
    <x v="2"/>
    <s v="Documento en el que se identifican actores para generar alianzas estratégicas que fortalezcan acciones de gestión de conocimiento e innovación."/>
    <s v="Equipo Gestión de conocimiento"/>
    <m/>
    <m/>
    <m/>
    <m/>
    <n v="100"/>
    <s v="En equipo fue elaborado el documento de alianzas estratégicas para la gestión de conocimiento"/>
    <x v="0"/>
  </r>
  <r>
    <x v="2"/>
    <s v="Plan de Acción de Administración de Riesgos."/>
    <s v="OAP_x000a_Humanos"/>
    <m/>
    <n v="30"/>
    <s v="El plan contiene 23 actividades. En el 1er. trim. 2021 se finalizaron un total de 7 actividades, en proceso 2; la actualización del documento de política y el manual de riesgos se espera finalizarlas en el mes de abril"/>
    <m/>
    <n v="52"/>
    <s v="De 23 actividades programadas para el año, se han ejecutado 12, entre ellas se actualizó el Documento Política de riesgos, los monitoreos a las matrices de riesgos, actualización de las matrices de oportunidades"/>
    <x v="16"/>
  </r>
  <r>
    <x v="2"/>
    <s v="Mapa de Aseguramiento Institucional."/>
    <s v="OAP_x000a_Humanos"/>
    <m/>
    <n v="30"/>
    <s v="Se definió la metodología, se adoptó el formato de mapas. Al 31 marzo se cuenta con 4 aspectos claves revisados. El objetivo es analizar 10"/>
    <m/>
    <n v="70"/>
    <s v="De 11 aspectos claves se han registrado 9 análisis de mapas de aseguramiento, quedando pendiente 2 y las revisiones por parte de las dependencias asociadas a los aspectos claves."/>
    <x v="17"/>
  </r>
  <r>
    <x v="0"/>
    <s v="Invitación enviada"/>
    <s v="STRH _x000a_Humanos, tecnológicos"/>
    <m/>
    <m/>
    <s v="N.A."/>
    <m/>
    <n v="10"/>
    <s v="Se realizó consulta a la OCI en relación con algunas inquietudes sobre el Curso de Gestión de Integridad. Durante el mes de junio se recibió la información de la OCI a partir del concepto emitido por el DAFP en lo que respecta al tema. "/>
    <x v="6"/>
  </r>
  <r>
    <x v="2"/>
    <s v="FO-PE-04 Contexto Estratégico del Riesgo adoptado"/>
    <s v="OAP _x000a_Humanos, tecnológicos"/>
    <m/>
    <m/>
    <s v="N.A."/>
    <m/>
    <m/>
    <s v="N.A."/>
    <x v="0"/>
  </r>
  <r>
    <x v="2"/>
    <s v="Instructivo para tipificar, estimar, asignar y monitorear riesgos de la contratación – IDU adoptado"/>
    <s v="OAP _x000a_Humanos, tecnológicos"/>
    <m/>
    <m/>
    <s v="N.A."/>
    <m/>
    <n v="80"/>
    <s v="El instructivo se elaboró por parte de la Asesoría SES COLOMBIA, y se incluyó en el SUE para aprobación, está pendiente finalizar la adopción esperando concepto CCE. por cambios normativos._x000a__x000a_Riesgo bajo: Se esperaba que el documento quedara adoptado en el mes de junio, sin embargo, dada la incertidumbre con respecto a la preforma establecida por CCE, se solicitó concepto para la aplicación de la metodología IDU. El concepto no ha llegado, por lo que se realizará los ajustes en la propuesta para abordar lo items planteados inicialmente por CCE."/>
    <x v="0"/>
  </r>
  <r>
    <x v="2"/>
    <s v="Formato Anexo Matriz de Riesgos del contrato con esquema para el seguimiento a los riesgos"/>
    <s v="OAP _x000a_Humanos, tecnológicos"/>
    <m/>
    <m/>
    <s v="N.A."/>
    <m/>
    <n v="80"/>
    <s v="El formato se elaboró por parte de la Asesoría SES COLOMBIA, y se incluyó en el SUE para aprobación, está pendiente finalizar la adopción esperando concepto CCE. por cambios normativos."/>
    <x v="0"/>
  </r>
  <r>
    <x v="2"/>
    <s v="MG-PE-18 Manual de Riesgos versión 11 adoptado"/>
    <s v="OAP _x000a_Humanos, tecnológicos"/>
    <m/>
    <m/>
    <s v="N.A."/>
    <m/>
    <m/>
    <s v="N.A."/>
    <x v="2"/>
  </r>
  <r>
    <x v="2"/>
    <s v="MG-PE-18 Manual de Riesgos versión 11 adoptado"/>
    <s v="OAP _x000a_Humanos, tecnológicos"/>
    <m/>
    <m/>
    <s v="N.A."/>
    <m/>
    <m/>
    <s v="N.A."/>
    <x v="1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DEPENDENCIA">
  <location ref="B4:C15" firstHeaderRow="1" firstDataRow="1" firstDataCol="1"/>
  <pivotFields count="10">
    <pivotField axis="axisRow" showAll="0">
      <items count="11">
        <item x="5"/>
        <item x="9"/>
        <item x="2"/>
        <item x="6"/>
        <item x="1"/>
        <item x="7"/>
        <item x="3"/>
        <item x="8"/>
        <item x="0"/>
        <item x="4"/>
        <item t="default"/>
      </items>
    </pivotField>
    <pivotField showAll="0"/>
    <pivotField showAll="0"/>
    <pivotField showAll="0"/>
    <pivotField showAll="0"/>
    <pivotField showAll="0"/>
    <pivotField showAll="0"/>
    <pivotField showAll="0"/>
    <pivotField showAll="0"/>
    <pivotField dataField="1" showAll="0">
      <items count="20">
        <item x="11"/>
        <item x="6"/>
        <item x="12"/>
        <item x="15"/>
        <item x="18"/>
        <item x="13"/>
        <item x="2"/>
        <item x="4"/>
        <item x="16"/>
        <item x="14"/>
        <item x="7"/>
        <item x="5"/>
        <item x="10"/>
        <item x="1"/>
        <item x="3"/>
        <item x="17"/>
        <item x="8"/>
        <item x="0"/>
        <item x="9"/>
        <item t="default"/>
      </items>
    </pivotField>
  </pivotFields>
  <rowFields count="1">
    <field x="0"/>
  </rowFields>
  <rowItems count="11">
    <i>
      <x/>
    </i>
    <i>
      <x v="1"/>
    </i>
    <i>
      <x v="2"/>
    </i>
    <i>
      <x v="3"/>
    </i>
    <i>
      <x v="4"/>
    </i>
    <i>
      <x v="5"/>
    </i>
    <i>
      <x v="6"/>
    </i>
    <i>
      <x v="7"/>
    </i>
    <i>
      <x v="8"/>
    </i>
    <i>
      <x v="9"/>
    </i>
    <i t="grand">
      <x/>
    </i>
  </rowItems>
  <colItems count="1">
    <i/>
  </colItems>
  <dataFields count="1">
    <dataField name="PROMEDIO % AVANCE SEPTIEMBRE" fld="9" subtotal="average" baseField="0" baseItem="0" numFmtId="2"/>
  </dataFields>
  <formats count="30">
    <format dxfId="43">
      <pivotArea outline="0" collapsedLevelsAreSubtotals="1" fieldPosition="0"/>
    </format>
    <format dxfId="42">
      <pivotArea outline="0" collapsedLevelsAreSubtotals="1" fieldPosition="0"/>
    </format>
    <format dxfId="41">
      <pivotArea outline="0" collapsedLevelsAreSubtotals="1" fieldPosition="0"/>
    </format>
    <format dxfId="40">
      <pivotArea outline="0" collapsedLevelsAreSubtotals="1" fieldPosition="0"/>
    </format>
    <format dxfId="39">
      <pivotArea outline="0" collapsedLevelsAreSubtotals="1" fieldPosition="0"/>
    </format>
    <format dxfId="38">
      <pivotArea outline="0" collapsedLevelsAreSubtotals="1" fieldPosition="0"/>
    </format>
    <format dxfId="37">
      <pivotArea outline="0" collapsedLevelsAreSubtotals="1" fieldPosition="0"/>
    </format>
    <format dxfId="36">
      <pivotArea outline="0" collapsedLevelsAreSubtotals="1" fieldPosition="0"/>
    </format>
    <format dxfId="35">
      <pivotArea outline="0" collapsedLevelsAreSubtotals="1" fieldPosition="0"/>
    </format>
    <format dxfId="34">
      <pivotArea dataOnly="0" labelOnly="1" outline="0" axis="axisValues" fieldPosition="0"/>
    </format>
    <format dxfId="33">
      <pivotArea dataOnly="0" labelOnly="1" outline="0" axis="axisValues" fieldPosition="0"/>
    </format>
    <format dxfId="32">
      <pivotArea field="0" type="button" dataOnly="0" labelOnly="1" outline="0" axis="axisRow" fieldPosition="0"/>
    </format>
    <format dxfId="31">
      <pivotArea dataOnly="0" labelOnly="1" outline="0" axis="axisValues" fieldPosition="0"/>
    </format>
    <format dxfId="30">
      <pivotArea dataOnly="0" labelOnly="1" outline="0" axis="axisValues" fieldPosition="0"/>
    </format>
    <format dxfId="29">
      <pivotArea type="all" dataOnly="0" outline="0" fieldPosition="0"/>
    </format>
    <format dxfId="28">
      <pivotArea outline="0" collapsedLevelsAreSubtotals="1" fieldPosition="0"/>
    </format>
    <format dxfId="27">
      <pivotArea field="0" type="button" dataOnly="0" labelOnly="1" outline="0" axis="axisRow" fieldPosition="0"/>
    </format>
    <format dxfId="26">
      <pivotArea dataOnly="0" labelOnly="1" outline="0" axis="axisValues" fieldPosition="0"/>
    </format>
    <format dxfId="25">
      <pivotArea dataOnly="0" labelOnly="1" fieldPosition="0">
        <references count="1">
          <reference field="0" count="0"/>
        </references>
      </pivotArea>
    </format>
    <format dxfId="24">
      <pivotArea dataOnly="0" labelOnly="1" grandRow="1" outline="0" fieldPosition="0"/>
    </format>
    <format dxfId="23">
      <pivotArea dataOnly="0" labelOnly="1" outline="0" axis="axisValues" fieldPosition="0"/>
    </format>
    <format dxfId="22">
      <pivotArea dataOnly="0" labelOnly="1" outline="0" axis="axisValues" fieldPosition="0"/>
    </format>
    <format dxfId="21">
      <pivotArea dataOnly="0" labelOnly="1" outline="0" axis="axisValues" fieldPosition="0"/>
    </format>
    <format dxfId="20">
      <pivotArea type="all" dataOnly="0" outline="0" fieldPosition="0"/>
    </format>
    <format dxfId="19">
      <pivotArea outline="0" collapsedLevelsAreSubtotals="1" fieldPosition="0"/>
    </format>
    <format dxfId="18">
      <pivotArea field="0" type="button" dataOnly="0" labelOnly="1" outline="0" axis="axisRow" fieldPosition="0"/>
    </format>
    <format dxfId="17">
      <pivotArea dataOnly="0" labelOnly="1" outline="0" axis="axisValues" fieldPosition="0"/>
    </format>
    <format dxfId="16">
      <pivotArea dataOnly="0" labelOnly="1" fieldPosition="0">
        <references count="1">
          <reference field="0" count="0"/>
        </references>
      </pivotArea>
    </format>
    <format dxfId="15">
      <pivotArea dataOnly="0" labelOnly="1" grandRow="1" outline="0" fieldPosition="0"/>
    </format>
    <format dxfId="1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AREA">
  <location ref="A2:C13" firstHeaderRow="0" firstDataRow="1" firstDataCol="1"/>
  <pivotFields count="15">
    <pivotField showAll="0"/>
    <pivotField showAll="0"/>
    <pivotField showAll="0"/>
    <pivotField dataField="1" showAll="0"/>
    <pivotField numFmtId="15" showAll="0"/>
    <pivotField showAll="0"/>
    <pivotField axis="axisRow" showAll="0">
      <items count="11">
        <item x="5"/>
        <item x="9"/>
        <item x="2"/>
        <item x="6"/>
        <item x="1"/>
        <item x="7"/>
        <item x="3"/>
        <item x="8"/>
        <item x="0"/>
        <item x="4"/>
        <item t="default"/>
      </items>
    </pivotField>
    <pivotField showAll="0"/>
    <pivotField showAll="0"/>
    <pivotField showAll="0"/>
    <pivotField showAll="0"/>
    <pivotField showAll="0"/>
    <pivotField showAll="0"/>
    <pivotField dataField="1" showAll="0"/>
    <pivotField showAll="0"/>
  </pivotFields>
  <rowFields count="1">
    <field x="6"/>
  </rowFields>
  <rowItems count="11">
    <i>
      <x/>
    </i>
    <i>
      <x v="1"/>
    </i>
    <i>
      <x v="2"/>
    </i>
    <i>
      <x v="3"/>
    </i>
    <i>
      <x v="4"/>
    </i>
    <i>
      <x v="5"/>
    </i>
    <i>
      <x v="6"/>
    </i>
    <i>
      <x v="7"/>
    </i>
    <i>
      <x v="8"/>
    </i>
    <i>
      <x v="9"/>
    </i>
    <i t="grand">
      <x/>
    </i>
  </rowItems>
  <colFields count="1">
    <field x="-2"/>
  </colFields>
  <colItems count="2">
    <i>
      <x/>
    </i>
    <i i="1">
      <x v="1"/>
    </i>
  </colItems>
  <dataFields count="2">
    <dataField name="Promedio % de cumplimiento junio 2021" fld="13" subtotal="average" baseField="6" baseItem="0" numFmtId="2"/>
    <dataField name="No. De actividades" fld="3" subtotal="count" baseField="0" baseItem="0"/>
  </dataFields>
  <formats count="14">
    <format dxfId="13">
      <pivotArea outline="0" collapsedLevelsAreSubtotals="1" fieldPosition="0">
        <references count="1">
          <reference field="4294967294" count="1" selected="0">
            <x v="0"/>
          </reference>
        </references>
      </pivotArea>
    </format>
    <format dxfId="12">
      <pivotArea outline="0" collapsedLevelsAreSubtotals="1" fieldPosition="0">
        <references count="1">
          <reference field="4294967294" count="1" selected="0">
            <x v="0"/>
          </reference>
        </references>
      </pivotArea>
    </format>
    <format dxfId="11">
      <pivotArea outline="0" collapsedLevelsAreSubtotals="1" fieldPosition="0">
        <references count="1">
          <reference field="4294967294" count="1" selected="0">
            <x v="0"/>
          </reference>
        </references>
      </pivotArea>
    </format>
    <format dxfId="10">
      <pivotArea outline="0" collapsedLevelsAreSubtotals="1" fieldPosition="0">
        <references count="1">
          <reference field="4294967294" count="1" selected="0">
            <x v="0"/>
          </reference>
        </references>
      </pivotArea>
    </format>
    <format dxfId="9">
      <pivotArea outline="0" collapsedLevelsAreSubtotals="1" fieldPosition="0">
        <references count="1">
          <reference field="4294967294" count="1" selected="0">
            <x v="0"/>
          </reference>
        </references>
      </pivotArea>
    </format>
    <format dxfId="8">
      <pivotArea outline="0" collapsedLevelsAreSubtotals="1" fieldPosition="0">
        <references count="1">
          <reference field="4294967294" count="1" selected="0">
            <x v="0"/>
          </reference>
        </references>
      </pivotArea>
    </format>
    <format dxfId="7">
      <pivotArea outline="0" collapsedLevelsAreSubtotals="1" fieldPosition="0">
        <references count="1">
          <reference field="4294967294" count="1" selected="0">
            <x v="0"/>
          </reference>
        </references>
      </pivotArea>
    </format>
    <format dxfId="6">
      <pivotArea outline="0" collapsedLevelsAreSubtotals="1" fieldPosition="0">
        <references count="1">
          <reference field="4294967294" count="1" selected="0">
            <x v="0"/>
          </reference>
        </references>
      </pivotArea>
    </format>
    <format dxfId="5">
      <pivotArea field="6" type="button" dataOnly="0" labelOnly="1" outline="0" axis="axisRow" fieldPosition="0"/>
    </format>
    <format dxfId="4">
      <pivotArea dataOnly="0" labelOnly="1" outline="0" fieldPosition="0">
        <references count="1">
          <reference field="4294967294" count="2">
            <x v="0"/>
            <x v="1"/>
          </reference>
        </references>
      </pivotArea>
    </format>
    <format dxfId="3">
      <pivotArea outline="0" collapsedLevelsAreSubtotals="1" fieldPosition="0">
        <references count="1">
          <reference field="4294967294" count="1" selected="0">
            <x v="0"/>
          </reference>
        </references>
      </pivotArea>
    </format>
    <format dxfId="2">
      <pivotArea dataOnly="0" labelOnly="1" outline="0" fieldPosition="0">
        <references count="1">
          <reference field="4294967294" count="1">
            <x v="0"/>
          </reference>
        </references>
      </pivotArea>
    </format>
    <format dxfId="1">
      <pivotArea outline="0" collapsedLevelsAreSubtotals="1" fieldPosition="0">
        <references count="1">
          <reference field="4294967294" count="1" selected="0">
            <x v="1"/>
          </reference>
        </references>
      </pivotArea>
    </format>
    <format dxfId="0">
      <pivotArea dataOnly="0" labelOnly="1" outline="0" fieldPosition="0">
        <references count="1">
          <reference field="429496729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E21" sqref="E21"/>
    </sheetView>
  </sheetViews>
  <sheetFormatPr baseColWidth="10" defaultRowHeight="15" x14ac:dyDescent="0.25"/>
  <cols>
    <col min="1" max="1" width="11.42578125" style="102"/>
    <col min="2" max="2" width="17.5703125" style="99" customWidth="1"/>
    <col min="3" max="3" width="21.5703125" style="100" customWidth="1"/>
    <col min="4" max="4" width="14.42578125" style="102" customWidth="1"/>
    <col min="5" max="7" width="23.28515625" style="102" bestFit="1" customWidth="1"/>
    <col min="8" max="11" width="23.28515625" style="99" bestFit="1" customWidth="1"/>
    <col min="12" max="12" width="12.5703125" style="99" customWidth="1"/>
    <col min="13" max="20" width="22.42578125" style="99" bestFit="1" customWidth="1"/>
    <col min="21" max="21" width="12.5703125" style="99" bestFit="1" customWidth="1"/>
    <col min="22" max="16384" width="11.42578125" style="99"/>
  </cols>
  <sheetData>
    <row r="1" spans="1:7" s="102" customFormat="1" x14ac:dyDescent="0.25">
      <c r="C1" s="103"/>
    </row>
    <row r="2" spans="1:7" s="102" customFormat="1" x14ac:dyDescent="0.25">
      <c r="C2" s="103"/>
    </row>
    <row r="3" spans="1:7" s="102" customFormat="1" ht="15.75" thickBot="1" x14ac:dyDescent="0.3">
      <c r="C3" s="103"/>
    </row>
    <row r="4" spans="1:7" s="101" customFormat="1" ht="33.75" customHeight="1" x14ac:dyDescent="0.25">
      <c r="A4" s="104"/>
      <c r="B4" s="105" t="s">
        <v>534</v>
      </c>
      <c r="C4" s="106" t="s">
        <v>535</v>
      </c>
      <c r="D4" s="104"/>
      <c r="E4" s="104"/>
      <c r="F4" s="104"/>
      <c r="G4" s="104"/>
    </row>
    <row r="5" spans="1:7" x14ac:dyDescent="0.25">
      <c r="B5" s="107" t="s">
        <v>111</v>
      </c>
      <c r="C5" s="108">
        <v>72.222222222222229</v>
      </c>
    </row>
    <row r="6" spans="1:7" x14ac:dyDescent="0.25">
      <c r="B6" s="107" t="s">
        <v>261</v>
      </c>
      <c r="C6" s="108">
        <v>70</v>
      </c>
    </row>
    <row r="7" spans="1:7" x14ac:dyDescent="0.25">
      <c r="B7" s="107" t="s">
        <v>61</v>
      </c>
      <c r="C7" s="108">
        <v>78.757575757575751</v>
      </c>
    </row>
    <row r="8" spans="1:7" x14ac:dyDescent="0.25">
      <c r="B8" s="107" t="s">
        <v>152</v>
      </c>
      <c r="C8" s="108">
        <v>78.13333333333334</v>
      </c>
    </row>
    <row r="9" spans="1:7" x14ac:dyDescent="0.25">
      <c r="B9" s="107" t="s">
        <v>40</v>
      </c>
      <c r="C9" s="108">
        <v>100</v>
      </c>
    </row>
    <row r="10" spans="1:7" x14ac:dyDescent="0.25">
      <c r="B10" s="107" t="s">
        <v>209</v>
      </c>
      <c r="C10" s="108">
        <v>73.75</v>
      </c>
    </row>
    <row r="11" spans="1:7" x14ac:dyDescent="0.25">
      <c r="B11" s="107" t="s">
        <v>83</v>
      </c>
      <c r="C11" s="108">
        <v>75</v>
      </c>
    </row>
    <row r="12" spans="1:7" x14ac:dyDescent="0.25">
      <c r="B12" s="107" t="s">
        <v>234</v>
      </c>
      <c r="C12" s="108">
        <v>46</v>
      </c>
    </row>
    <row r="13" spans="1:7" x14ac:dyDescent="0.25">
      <c r="B13" s="107" t="s">
        <v>24</v>
      </c>
      <c r="C13" s="108">
        <v>68.888888888888886</v>
      </c>
    </row>
    <row r="14" spans="1:7" x14ac:dyDescent="0.25">
      <c r="B14" s="107" t="s">
        <v>90</v>
      </c>
      <c r="C14" s="108">
        <v>84.875</v>
      </c>
    </row>
    <row r="15" spans="1:7" ht="15.75" thickBot="1" x14ac:dyDescent="0.3">
      <c r="B15" s="109" t="s">
        <v>437</v>
      </c>
      <c r="C15" s="110">
        <v>76.023255813953483</v>
      </c>
    </row>
    <row r="16" spans="1:7" s="102" customFormat="1" x14ac:dyDescent="0.25">
      <c r="C16" s="103"/>
    </row>
    <row r="17" spans="3:3" s="102" customFormat="1" x14ac:dyDescent="0.25">
      <c r="C17" s="103"/>
    </row>
    <row r="18" spans="3:3" s="102" customFormat="1" x14ac:dyDescent="0.25">
      <c r="C18" s="103"/>
    </row>
    <row r="19" spans="3:3" s="102" customFormat="1" x14ac:dyDescent="0.25">
      <c r="C19" s="103"/>
    </row>
    <row r="20" spans="3:3" s="102" customFormat="1" x14ac:dyDescent="0.25">
      <c r="C20" s="103"/>
    </row>
    <row r="21" spans="3:3" s="102" customFormat="1" x14ac:dyDescent="0.25">
      <c r="C21" s="103"/>
    </row>
    <row r="22" spans="3:3" s="102" customFormat="1" x14ac:dyDescent="0.25">
      <c r="C22" s="103"/>
    </row>
    <row r="23" spans="3:3" s="102" customFormat="1" x14ac:dyDescent="0.25">
      <c r="C23" s="103"/>
    </row>
    <row r="24" spans="3:3" s="102" customFormat="1" x14ac:dyDescent="0.25">
      <c r="C24" s="103"/>
    </row>
    <row r="25" spans="3:3" s="102" customFormat="1" x14ac:dyDescent="0.25">
      <c r="C25" s="103"/>
    </row>
    <row r="26" spans="3:3" s="102" customFormat="1" x14ac:dyDescent="0.25">
      <c r="C26" s="103"/>
    </row>
    <row r="27" spans="3:3" s="102" customFormat="1" x14ac:dyDescent="0.25">
      <c r="C27" s="103"/>
    </row>
    <row r="28" spans="3:3" s="102" customFormat="1" x14ac:dyDescent="0.25">
      <c r="C28" s="103"/>
    </row>
    <row r="29" spans="3:3" s="102" customFormat="1" x14ac:dyDescent="0.25">
      <c r="C29" s="10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V118"/>
  <sheetViews>
    <sheetView tabSelected="1" view="pageBreakPreview" topLeftCell="D11" zoomScaleNormal="70" zoomScaleSheetLayoutView="100" workbookViewId="0">
      <pane xSplit="8" ySplit="4" topLeftCell="O15" activePane="bottomRight" state="frozen"/>
      <selection activeCell="D11" sqref="D11"/>
      <selection pane="topRight" activeCell="L11" sqref="L11"/>
      <selection pane="bottomLeft" activeCell="D15" sqref="D15"/>
      <selection pane="bottomRight" activeCell="E15" sqref="E15"/>
    </sheetView>
  </sheetViews>
  <sheetFormatPr baseColWidth="10" defaultColWidth="14.42578125" defaultRowHeight="0" customHeight="1" zeroHeight="1" x14ac:dyDescent="0.2"/>
  <cols>
    <col min="1" max="1" width="1.7109375" style="94" customWidth="1"/>
    <col min="2" max="2" width="29.28515625" style="3" customWidth="1"/>
    <col min="3" max="3" width="26.7109375" style="2" customWidth="1"/>
    <col min="4" max="4" width="7.85546875" style="94" customWidth="1"/>
    <col min="5" max="5" width="62.5703125" style="10" customWidth="1"/>
    <col min="6" max="6" width="15.140625" style="96" customWidth="1"/>
    <col min="7" max="7" width="14.140625" style="96" customWidth="1"/>
    <col min="8" max="8" width="8.28515625" style="96" customWidth="1"/>
    <col min="9" max="9" width="37.5703125" style="96" customWidth="1"/>
    <col min="10" max="10" width="16.28515625" style="96" customWidth="1"/>
    <col min="11" max="11" width="14.140625" style="94" hidden="1" customWidth="1"/>
    <col min="12" max="12" width="12.42578125" style="22" customWidth="1"/>
    <col min="13" max="13" width="50.5703125" style="96" customWidth="1"/>
    <col min="14" max="14" width="60.140625" style="96" hidden="1" customWidth="1"/>
    <col min="15" max="15" width="13.85546875" style="96" customWidth="1"/>
    <col min="16" max="16" width="50.5703125" style="30" customWidth="1"/>
    <col min="17" max="17" width="18.85546875" style="22" customWidth="1"/>
    <col min="18" max="18" width="64.28515625" style="10" customWidth="1"/>
    <col min="19" max="19" width="18.85546875" style="22" hidden="1" customWidth="1"/>
    <col min="20" max="20" width="18" style="12" hidden="1" customWidth="1"/>
    <col min="21" max="21" width="50.5703125" style="30" hidden="1" customWidth="1"/>
    <col min="22" max="22" width="10.7109375" style="94" customWidth="1"/>
    <col min="23" max="23" width="45.28515625" style="94" customWidth="1"/>
    <col min="24" max="16373" width="14.42578125" style="94" customWidth="1"/>
    <col min="16374" max="16384" width="17.5703125" style="94" customWidth="1"/>
  </cols>
  <sheetData>
    <row r="1" spans="2:22" ht="12.75" hidden="1" customHeight="1" x14ac:dyDescent="0.2">
      <c r="B1" s="112"/>
      <c r="C1" s="112"/>
      <c r="D1" s="112"/>
      <c r="E1" s="113"/>
      <c r="F1" s="113"/>
      <c r="G1" s="113"/>
      <c r="H1" s="113"/>
      <c r="I1" s="113"/>
      <c r="K1" s="1"/>
      <c r="L1" s="2"/>
      <c r="M1" s="2"/>
      <c r="N1" s="2"/>
      <c r="O1" s="2"/>
      <c r="Q1" s="2"/>
      <c r="R1" s="1"/>
      <c r="S1" s="2"/>
      <c r="T1" s="11"/>
      <c r="V1" s="1"/>
    </row>
    <row r="2" spans="2:22" ht="12.75" hidden="1" customHeight="1" x14ac:dyDescent="0.2">
      <c r="B2" s="114"/>
      <c r="C2" s="114"/>
      <c r="D2" s="114"/>
      <c r="E2" s="113"/>
      <c r="F2" s="113"/>
      <c r="G2" s="113"/>
      <c r="H2" s="113"/>
      <c r="I2" s="113"/>
      <c r="J2" s="93"/>
      <c r="K2" s="1"/>
      <c r="L2" s="2"/>
      <c r="M2" s="2"/>
      <c r="N2" s="2"/>
      <c r="O2" s="2"/>
      <c r="Q2" s="2"/>
      <c r="R2" s="1"/>
      <c r="S2" s="2"/>
      <c r="T2" s="11"/>
      <c r="V2" s="1"/>
    </row>
    <row r="3" spans="2:22" ht="37.5" hidden="1" customHeight="1" x14ac:dyDescent="0.2">
      <c r="B3" s="112"/>
      <c r="C3" s="112"/>
      <c r="D3" s="93"/>
      <c r="E3" s="112" t="s">
        <v>0</v>
      </c>
      <c r="F3" s="115"/>
      <c r="G3" s="115"/>
      <c r="H3" s="115"/>
      <c r="I3" s="93" t="s">
        <v>1</v>
      </c>
      <c r="J3" s="93"/>
      <c r="K3" s="1"/>
      <c r="L3" s="2"/>
      <c r="M3" s="2"/>
      <c r="N3" s="2"/>
      <c r="O3" s="2"/>
      <c r="Q3" s="2"/>
      <c r="R3" s="1"/>
      <c r="S3" s="2"/>
      <c r="T3" s="11"/>
      <c r="V3" s="1"/>
    </row>
    <row r="4" spans="2:22" ht="18.75" hidden="1" customHeight="1" x14ac:dyDescent="0.2">
      <c r="B4" s="114"/>
      <c r="C4" s="114"/>
      <c r="D4" s="95"/>
      <c r="E4" s="114" t="s">
        <v>2</v>
      </c>
      <c r="F4" s="115"/>
      <c r="G4" s="115"/>
      <c r="H4" s="115"/>
      <c r="I4" s="95">
        <v>1</v>
      </c>
      <c r="J4" s="93"/>
      <c r="K4" s="1"/>
      <c r="L4" s="2"/>
      <c r="M4" s="2"/>
      <c r="N4" s="2"/>
      <c r="O4" s="2"/>
      <c r="Q4" s="2"/>
      <c r="R4" s="1"/>
      <c r="S4" s="2"/>
      <c r="T4" s="11"/>
      <c r="V4" s="1"/>
    </row>
    <row r="5" spans="2:22" ht="21" hidden="1" customHeight="1" x14ac:dyDescent="0.2">
      <c r="D5" s="1"/>
      <c r="E5" s="4"/>
      <c r="F5" s="2"/>
      <c r="G5" s="2"/>
      <c r="H5" s="2"/>
      <c r="I5" s="2"/>
      <c r="J5" s="2"/>
      <c r="K5" s="1"/>
      <c r="L5" s="2"/>
      <c r="M5" s="2"/>
      <c r="N5" s="2"/>
      <c r="O5" s="2"/>
      <c r="Q5" s="2"/>
      <c r="R5" s="4"/>
      <c r="S5" s="2"/>
      <c r="T5" s="11"/>
      <c r="V5" s="1"/>
    </row>
    <row r="6" spans="2:22" ht="25.5" hidden="1" customHeight="1" x14ac:dyDescent="0.2">
      <c r="D6" s="1"/>
      <c r="E6" s="115"/>
      <c r="F6" s="115"/>
      <c r="G6" s="115"/>
      <c r="H6" s="115"/>
      <c r="I6" s="5" t="s">
        <v>3</v>
      </c>
      <c r="J6" s="6" t="s">
        <v>4</v>
      </c>
      <c r="K6" s="1"/>
      <c r="L6" s="2"/>
      <c r="M6" s="2"/>
      <c r="N6" s="2"/>
      <c r="O6" s="2"/>
      <c r="Q6" s="2"/>
      <c r="R6" s="1"/>
      <c r="S6" s="2"/>
      <c r="T6" s="11"/>
      <c r="V6" s="1"/>
    </row>
    <row r="7" spans="2:22" ht="19.5" hidden="1" customHeight="1" x14ac:dyDescent="0.2">
      <c r="D7" s="1"/>
      <c r="E7" s="115"/>
      <c r="F7" s="115"/>
      <c r="G7" s="115"/>
      <c r="H7" s="115"/>
      <c r="I7" s="7">
        <v>44227</v>
      </c>
      <c r="J7" s="7">
        <v>44307</v>
      </c>
      <c r="K7" s="1"/>
      <c r="L7" s="2"/>
      <c r="M7" s="2" t="e">
        <f>VLOOKUP(#REF!,fecha1,2,)</f>
        <v>#REF!</v>
      </c>
      <c r="N7" s="2"/>
      <c r="O7" s="2"/>
      <c r="Q7" s="2"/>
      <c r="R7" s="1"/>
      <c r="S7" s="2"/>
      <c r="T7" s="11"/>
      <c r="V7" s="1"/>
    </row>
    <row r="8" spans="2:22" ht="15" hidden="1" customHeight="1" x14ac:dyDescent="0.2">
      <c r="D8" s="1"/>
      <c r="E8" s="115"/>
      <c r="F8" s="115"/>
      <c r="G8" s="115"/>
      <c r="H8" s="115"/>
      <c r="I8" s="115"/>
      <c r="J8" s="8" t="s">
        <v>5</v>
      </c>
      <c r="K8" s="1"/>
      <c r="L8" s="2"/>
      <c r="M8" s="2"/>
      <c r="N8" s="2"/>
      <c r="O8" s="2"/>
      <c r="Q8" s="2"/>
      <c r="R8" s="1"/>
      <c r="S8" s="2"/>
      <c r="T8" s="11"/>
      <c r="V8" s="1"/>
    </row>
    <row r="9" spans="2:22" ht="21" hidden="1" customHeight="1" x14ac:dyDescent="0.2">
      <c r="D9" s="1"/>
      <c r="E9" s="115"/>
      <c r="F9" s="115"/>
      <c r="G9" s="115"/>
      <c r="H9" s="115"/>
      <c r="I9" s="115"/>
      <c r="J9" s="9" t="e">
        <f>#REF!</f>
        <v>#REF!</v>
      </c>
      <c r="K9" s="1"/>
      <c r="L9" s="2"/>
      <c r="M9" s="2">
        <f>SUM(F7,G7)</f>
        <v>0</v>
      </c>
      <c r="N9" s="2"/>
      <c r="O9" s="2"/>
      <c r="Q9" s="2"/>
      <c r="R9" s="1"/>
      <c r="S9" s="2"/>
      <c r="T9" s="11"/>
      <c r="V9" s="1"/>
    </row>
    <row r="10" spans="2:22" ht="13.5" hidden="1" customHeight="1" x14ac:dyDescent="0.2">
      <c r="D10" s="1"/>
      <c r="J10" s="9"/>
      <c r="K10" s="1"/>
      <c r="L10" s="2"/>
      <c r="M10" s="2"/>
      <c r="N10" s="2"/>
      <c r="O10" s="2"/>
      <c r="Q10" s="2"/>
      <c r="S10" s="2"/>
      <c r="T10" s="11"/>
      <c r="V10" s="1"/>
    </row>
    <row r="11" spans="2:22" ht="21.75" customHeight="1" x14ac:dyDescent="0.2">
      <c r="D11" s="1"/>
      <c r="J11" s="9"/>
      <c r="K11" s="1"/>
      <c r="L11" s="2"/>
      <c r="M11" s="2"/>
      <c r="N11" s="2"/>
      <c r="O11" s="2"/>
      <c r="Q11" s="2"/>
      <c r="S11" s="2"/>
      <c r="T11" s="11"/>
      <c r="V11" s="1"/>
    </row>
    <row r="12" spans="2:22" ht="20.25" customHeight="1" x14ac:dyDescent="0.2">
      <c r="B12" s="119"/>
      <c r="C12" s="119"/>
      <c r="D12" s="97"/>
      <c r="E12" s="120" t="s">
        <v>6</v>
      </c>
      <c r="F12" s="120"/>
      <c r="G12" s="120"/>
      <c r="H12" s="120"/>
      <c r="I12" s="120"/>
      <c r="J12" s="2"/>
      <c r="K12" s="1"/>
      <c r="L12" s="3"/>
      <c r="M12" s="2"/>
      <c r="N12" s="2"/>
      <c r="O12" s="2"/>
      <c r="Q12" s="3"/>
      <c r="R12" s="11"/>
      <c r="S12" s="3"/>
      <c r="T12" s="11"/>
      <c r="V12" s="1"/>
    </row>
    <row r="13" spans="2:22" ht="30" customHeight="1" x14ac:dyDescent="0.2">
      <c r="B13" s="119"/>
      <c r="C13" s="119"/>
      <c r="D13" s="97"/>
      <c r="E13" s="120"/>
      <c r="F13" s="120"/>
      <c r="G13" s="120"/>
      <c r="H13" s="120"/>
      <c r="I13" s="120"/>
      <c r="J13" s="7"/>
      <c r="K13" s="1"/>
      <c r="L13" s="29">
        <v>44286</v>
      </c>
      <c r="O13" s="29">
        <v>44377</v>
      </c>
      <c r="Q13" s="29">
        <v>44469</v>
      </c>
      <c r="R13" s="12"/>
      <c r="S13" s="29">
        <v>44561</v>
      </c>
      <c r="T13" s="11"/>
      <c r="V13" s="1"/>
    </row>
    <row r="14" spans="2:22" s="88" customFormat="1" ht="48.75" customHeight="1" x14ac:dyDescent="0.25">
      <c r="B14" s="87" t="s">
        <v>7</v>
      </c>
      <c r="C14" s="87" t="s">
        <v>7</v>
      </c>
      <c r="D14" s="87" t="s">
        <v>8</v>
      </c>
      <c r="E14" s="87" t="s">
        <v>9</v>
      </c>
      <c r="F14" s="87" t="s">
        <v>10</v>
      </c>
      <c r="G14" s="87" t="s">
        <v>11</v>
      </c>
      <c r="H14" s="87" t="s">
        <v>12</v>
      </c>
      <c r="I14" s="87" t="s">
        <v>13</v>
      </c>
      <c r="J14" s="87" t="s">
        <v>14</v>
      </c>
      <c r="K14" s="87" t="s">
        <v>15</v>
      </c>
      <c r="L14" s="87" t="s">
        <v>16</v>
      </c>
      <c r="M14" s="87" t="s">
        <v>17</v>
      </c>
      <c r="N14" s="87" t="s">
        <v>18</v>
      </c>
      <c r="O14" s="87" t="s">
        <v>19</v>
      </c>
      <c r="P14" s="87" t="s">
        <v>17</v>
      </c>
      <c r="Q14" s="87" t="s">
        <v>20</v>
      </c>
      <c r="R14" s="87" t="s">
        <v>17</v>
      </c>
      <c r="S14" s="87" t="s">
        <v>21</v>
      </c>
      <c r="T14" s="87" t="s">
        <v>17</v>
      </c>
      <c r="U14" s="87" t="s">
        <v>464</v>
      </c>
    </row>
    <row r="15" spans="2:22" ht="108.75" customHeight="1" x14ac:dyDescent="0.2">
      <c r="B15" s="121" t="s">
        <v>22</v>
      </c>
      <c r="C15" s="13" t="s">
        <v>22</v>
      </c>
      <c r="D15" s="14">
        <v>1</v>
      </c>
      <c r="E15" s="15" t="s">
        <v>23</v>
      </c>
      <c r="F15" s="16">
        <v>44228</v>
      </c>
      <c r="G15" s="16">
        <v>44377</v>
      </c>
      <c r="H15" s="14" t="s">
        <v>24</v>
      </c>
      <c r="I15" s="14" t="s">
        <v>25</v>
      </c>
      <c r="J15" s="14" t="s">
        <v>26</v>
      </c>
      <c r="K15" s="14"/>
      <c r="L15" s="14">
        <v>20</v>
      </c>
      <c r="M15" s="14" t="s">
        <v>27</v>
      </c>
      <c r="N15" s="14"/>
      <c r="O15" s="14">
        <v>100</v>
      </c>
      <c r="P15" s="14" t="s">
        <v>28</v>
      </c>
      <c r="Q15" s="14">
        <v>100</v>
      </c>
      <c r="R15" s="15" t="s">
        <v>466</v>
      </c>
      <c r="S15" s="14">
        <v>100</v>
      </c>
      <c r="T15" s="91" t="s">
        <v>466</v>
      </c>
      <c r="U15" s="14"/>
    </row>
    <row r="16" spans="2:22" ht="102" customHeight="1" x14ac:dyDescent="0.2">
      <c r="B16" s="122"/>
      <c r="C16" s="13" t="s">
        <v>22</v>
      </c>
      <c r="D16" s="17">
        <v>2</v>
      </c>
      <c r="E16" s="18" t="s">
        <v>29</v>
      </c>
      <c r="F16" s="19">
        <v>44228</v>
      </c>
      <c r="G16" s="19">
        <v>44561</v>
      </c>
      <c r="H16" s="17" t="s">
        <v>24</v>
      </c>
      <c r="I16" s="17" t="s">
        <v>30</v>
      </c>
      <c r="J16" s="17" t="s">
        <v>31</v>
      </c>
      <c r="K16" s="17"/>
      <c r="L16" s="17">
        <v>10</v>
      </c>
      <c r="M16" s="17" t="s">
        <v>32</v>
      </c>
      <c r="N16" s="17"/>
      <c r="O16" s="17">
        <v>50</v>
      </c>
      <c r="P16" s="17" t="s">
        <v>33</v>
      </c>
      <c r="Q16" s="17">
        <f>VLOOKUP(D16,'[2]Sheet 1'!$B$1:$H$199,6,FALSE)</f>
        <v>75</v>
      </c>
      <c r="R16" s="18" t="s">
        <v>472</v>
      </c>
      <c r="S16" s="17"/>
      <c r="T16" s="92"/>
      <c r="U16" s="17"/>
    </row>
    <row r="17" spans="2:21" ht="159.75" customHeight="1" x14ac:dyDescent="0.2">
      <c r="B17" s="122"/>
      <c r="C17" s="13" t="s">
        <v>22</v>
      </c>
      <c r="D17" s="14">
        <v>3</v>
      </c>
      <c r="E17" s="15" t="s">
        <v>34</v>
      </c>
      <c r="F17" s="16">
        <v>44228</v>
      </c>
      <c r="G17" s="16">
        <v>44469</v>
      </c>
      <c r="H17" s="14" t="s">
        <v>24</v>
      </c>
      <c r="I17" s="14" t="s">
        <v>35</v>
      </c>
      <c r="J17" s="14" t="s">
        <v>36</v>
      </c>
      <c r="K17" s="14"/>
      <c r="L17" s="14">
        <v>15</v>
      </c>
      <c r="M17" s="14" t="s">
        <v>37</v>
      </c>
      <c r="N17" s="14"/>
      <c r="O17" s="14">
        <v>30</v>
      </c>
      <c r="P17" s="14" t="s">
        <v>38</v>
      </c>
      <c r="Q17" s="14">
        <f>VLOOKUP(D17,'[2]Sheet 1'!$B$1:$H$199,6,FALSE)</f>
        <v>100</v>
      </c>
      <c r="R17" s="15" t="s">
        <v>473</v>
      </c>
      <c r="S17" s="14"/>
      <c r="T17" s="91" t="s">
        <v>466</v>
      </c>
      <c r="U17" s="14"/>
    </row>
    <row r="18" spans="2:21" ht="114" customHeight="1" x14ac:dyDescent="0.2">
      <c r="B18" s="122"/>
      <c r="C18" s="13" t="s">
        <v>22</v>
      </c>
      <c r="D18" s="17">
        <v>55</v>
      </c>
      <c r="E18" s="18" t="s">
        <v>39</v>
      </c>
      <c r="F18" s="19">
        <v>43983</v>
      </c>
      <c r="G18" s="19">
        <v>44316</v>
      </c>
      <c r="H18" s="17" t="s">
        <v>40</v>
      </c>
      <c r="I18" s="17" t="s">
        <v>41</v>
      </c>
      <c r="J18" s="17" t="s">
        <v>42</v>
      </c>
      <c r="K18" s="17"/>
      <c r="L18" s="17"/>
      <c r="M18" s="17" t="s">
        <v>43</v>
      </c>
      <c r="N18" s="17"/>
      <c r="O18" s="17">
        <v>100</v>
      </c>
      <c r="P18" s="17" t="s">
        <v>44</v>
      </c>
      <c r="Q18" s="17">
        <v>100</v>
      </c>
      <c r="R18" s="18" t="s">
        <v>466</v>
      </c>
      <c r="S18" s="17">
        <v>100</v>
      </c>
      <c r="T18" s="92" t="s">
        <v>466</v>
      </c>
      <c r="U18" s="17"/>
    </row>
    <row r="19" spans="2:21" ht="87.75" customHeight="1" x14ac:dyDescent="0.2">
      <c r="B19" s="123"/>
      <c r="C19" s="13" t="s">
        <v>22</v>
      </c>
      <c r="D19" s="14">
        <v>56</v>
      </c>
      <c r="E19" s="15" t="s">
        <v>45</v>
      </c>
      <c r="F19" s="16">
        <v>44378</v>
      </c>
      <c r="G19" s="16">
        <v>44439</v>
      </c>
      <c r="H19" s="14" t="s">
        <v>24</v>
      </c>
      <c r="I19" s="14" t="s">
        <v>46</v>
      </c>
      <c r="J19" s="14" t="s">
        <v>47</v>
      </c>
      <c r="K19" s="14"/>
      <c r="L19" s="14"/>
      <c r="M19" s="14" t="s">
        <v>43</v>
      </c>
      <c r="N19" s="14"/>
      <c r="O19" s="14"/>
      <c r="P19" s="14" t="s">
        <v>43</v>
      </c>
      <c r="Q19" s="14">
        <f>VLOOKUP(D19,'[2]Sheet 1'!$B$1:$H$199,6,FALSE)</f>
        <v>50</v>
      </c>
      <c r="R19" s="15" t="s">
        <v>474</v>
      </c>
      <c r="S19" s="14"/>
      <c r="T19" s="91"/>
      <c r="U19" s="14"/>
    </row>
    <row r="20" spans="2:21" ht="81.75" customHeight="1" x14ac:dyDescent="0.2">
      <c r="B20" s="124" t="s">
        <v>48</v>
      </c>
      <c r="C20" s="13" t="s">
        <v>48</v>
      </c>
      <c r="D20" s="17">
        <v>4</v>
      </c>
      <c r="E20" s="18" t="s">
        <v>49</v>
      </c>
      <c r="F20" s="19">
        <v>44228</v>
      </c>
      <c r="G20" s="19">
        <v>44561</v>
      </c>
      <c r="H20" s="17" t="s">
        <v>24</v>
      </c>
      <c r="I20" s="17" t="s">
        <v>50</v>
      </c>
      <c r="J20" s="17" t="s">
        <v>51</v>
      </c>
      <c r="K20" s="17"/>
      <c r="L20" s="17">
        <v>20</v>
      </c>
      <c r="M20" s="17" t="s">
        <v>52</v>
      </c>
      <c r="N20" s="17"/>
      <c r="O20" s="17">
        <v>50</v>
      </c>
      <c r="P20" s="17" t="s">
        <v>53</v>
      </c>
      <c r="Q20" s="17">
        <f>VLOOKUP(D20,'[2]Sheet 1'!$B$1:$H$199,6,FALSE)</f>
        <v>75</v>
      </c>
      <c r="R20" s="18" t="s">
        <v>475</v>
      </c>
      <c r="S20" s="17"/>
      <c r="T20" s="92"/>
      <c r="U20" s="17"/>
    </row>
    <row r="21" spans="2:21" ht="103.5" customHeight="1" x14ac:dyDescent="0.2">
      <c r="B21" s="124"/>
      <c r="C21" s="13" t="s">
        <v>48</v>
      </c>
      <c r="D21" s="14">
        <v>5</v>
      </c>
      <c r="E21" s="15" t="s">
        <v>54</v>
      </c>
      <c r="F21" s="16">
        <v>44287</v>
      </c>
      <c r="G21" s="16">
        <v>44377</v>
      </c>
      <c r="H21" s="14" t="s">
        <v>24</v>
      </c>
      <c r="I21" s="14" t="s">
        <v>55</v>
      </c>
      <c r="J21" s="14" t="s">
        <v>51</v>
      </c>
      <c r="K21" s="14"/>
      <c r="L21" s="14"/>
      <c r="M21" s="14" t="s">
        <v>43</v>
      </c>
      <c r="N21" s="14"/>
      <c r="O21" s="14">
        <v>100</v>
      </c>
      <c r="P21" s="14" t="s">
        <v>56</v>
      </c>
      <c r="Q21" s="14">
        <v>100</v>
      </c>
      <c r="R21" s="15" t="s">
        <v>466</v>
      </c>
      <c r="S21" s="14">
        <v>100</v>
      </c>
      <c r="T21" s="91" t="s">
        <v>466</v>
      </c>
      <c r="U21" s="14"/>
    </row>
    <row r="22" spans="2:21" ht="131.25" customHeight="1" x14ac:dyDescent="0.2">
      <c r="B22" s="124"/>
      <c r="C22" s="13" t="s">
        <v>48</v>
      </c>
      <c r="D22" s="17">
        <v>57</v>
      </c>
      <c r="E22" s="18" t="s">
        <v>57</v>
      </c>
      <c r="F22" s="19">
        <v>44409</v>
      </c>
      <c r="G22" s="19">
        <v>44561</v>
      </c>
      <c r="H22" s="17" t="s">
        <v>24</v>
      </c>
      <c r="I22" s="17" t="s">
        <v>58</v>
      </c>
      <c r="J22" s="17" t="s">
        <v>47</v>
      </c>
      <c r="K22" s="17"/>
      <c r="L22" s="17"/>
      <c r="M22" s="17" t="s">
        <v>43</v>
      </c>
      <c r="N22" s="17"/>
      <c r="O22" s="17"/>
      <c r="P22" s="17" t="s">
        <v>43</v>
      </c>
      <c r="Q22" s="17">
        <f>VLOOKUP(D22,'[2]Sheet 1'!$B$1:$H$199,6,FALSE)</f>
        <v>50</v>
      </c>
      <c r="R22" s="18" t="s">
        <v>476</v>
      </c>
      <c r="S22" s="17"/>
      <c r="T22" s="92"/>
      <c r="U22" s="17"/>
    </row>
    <row r="23" spans="2:21" ht="99.75" customHeight="1" x14ac:dyDescent="0.2">
      <c r="B23" s="124" t="s">
        <v>59</v>
      </c>
      <c r="C23" s="13" t="s">
        <v>59</v>
      </c>
      <c r="D23" s="14">
        <v>6</v>
      </c>
      <c r="E23" s="15" t="s">
        <v>60</v>
      </c>
      <c r="F23" s="16">
        <v>43983</v>
      </c>
      <c r="G23" s="16">
        <v>44286</v>
      </c>
      <c r="H23" s="14" t="s">
        <v>61</v>
      </c>
      <c r="I23" s="14" t="s">
        <v>62</v>
      </c>
      <c r="J23" s="14" t="s">
        <v>63</v>
      </c>
      <c r="K23" s="14"/>
      <c r="L23" s="14">
        <v>100</v>
      </c>
      <c r="M23" s="14" t="s">
        <v>64</v>
      </c>
      <c r="N23" s="14"/>
      <c r="O23" s="14">
        <v>100</v>
      </c>
      <c r="P23" s="14" t="s">
        <v>65</v>
      </c>
      <c r="Q23" s="14">
        <v>100</v>
      </c>
      <c r="R23" s="15" t="s">
        <v>466</v>
      </c>
      <c r="S23" s="14">
        <v>100</v>
      </c>
      <c r="T23" s="91" t="s">
        <v>466</v>
      </c>
      <c r="U23" s="14"/>
    </row>
    <row r="24" spans="2:21" ht="96.75" customHeight="1" x14ac:dyDescent="0.2">
      <c r="B24" s="124"/>
      <c r="C24" s="13" t="s">
        <v>66</v>
      </c>
      <c r="D24" s="17">
        <v>7</v>
      </c>
      <c r="E24" s="18" t="s">
        <v>67</v>
      </c>
      <c r="F24" s="19">
        <v>44197</v>
      </c>
      <c r="G24" s="19">
        <v>44561</v>
      </c>
      <c r="H24" s="17" t="s">
        <v>61</v>
      </c>
      <c r="I24" s="17" t="s">
        <v>68</v>
      </c>
      <c r="J24" s="17" t="s">
        <v>69</v>
      </c>
      <c r="K24" s="17"/>
      <c r="L24" s="17">
        <v>25</v>
      </c>
      <c r="M24" s="17" t="s">
        <v>70</v>
      </c>
      <c r="N24" s="17"/>
      <c r="O24" s="17">
        <v>37</v>
      </c>
      <c r="P24" s="17" t="s">
        <v>71</v>
      </c>
      <c r="Q24" s="17">
        <f>VLOOKUP(D24,'[2]Sheet 1'!$B$1:$H$199,6,FALSE)</f>
        <v>78</v>
      </c>
      <c r="R24" s="18" t="s">
        <v>477</v>
      </c>
      <c r="S24" s="17"/>
      <c r="T24" s="92"/>
      <c r="U24" s="17"/>
    </row>
    <row r="25" spans="2:21" ht="76.5" customHeight="1" x14ac:dyDescent="0.2">
      <c r="B25" s="124" t="s">
        <v>72</v>
      </c>
      <c r="C25" s="13" t="s">
        <v>72</v>
      </c>
      <c r="D25" s="14">
        <v>8</v>
      </c>
      <c r="E25" s="15" t="s">
        <v>73</v>
      </c>
      <c r="F25" s="16">
        <v>44409</v>
      </c>
      <c r="G25" s="16">
        <v>44561</v>
      </c>
      <c r="H25" s="14" t="s">
        <v>61</v>
      </c>
      <c r="I25" s="14" t="s">
        <v>74</v>
      </c>
      <c r="J25" s="14" t="s">
        <v>75</v>
      </c>
      <c r="K25" s="14"/>
      <c r="L25" s="14"/>
      <c r="M25" s="14" t="s">
        <v>43</v>
      </c>
      <c r="N25" s="14"/>
      <c r="O25" s="14"/>
      <c r="P25" s="14" t="s">
        <v>76</v>
      </c>
      <c r="Q25" s="14">
        <f>VLOOKUP(D25,'[2]Sheet 1'!$B$1:$H$199,6,FALSE)</f>
        <v>100</v>
      </c>
      <c r="R25" s="15" t="s">
        <v>478</v>
      </c>
      <c r="S25" s="14"/>
      <c r="T25" s="91" t="s">
        <v>466</v>
      </c>
      <c r="U25" s="14"/>
    </row>
    <row r="26" spans="2:21" ht="69.75" customHeight="1" x14ac:dyDescent="0.2">
      <c r="B26" s="124"/>
      <c r="C26" s="13" t="s">
        <v>72</v>
      </c>
      <c r="D26" s="17">
        <v>9</v>
      </c>
      <c r="E26" s="18" t="s">
        <v>77</v>
      </c>
      <c r="F26" s="19">
        <v>44197</v>
      </c>
      <c r="G26" s="19">
        <v>44561</v>
      </c>
      <c r="H26" s="17" t="s">
        <v>61</v>
      </c>
      <c r="I26" s="17" t="s">
        <v>78</v>
      </c>
      <c r="J26" s="17" t="s">
        <v>79</v>
      </c>
      <c r="K26" s="17"/>
      <c r="L26" s="17">
        <v>25</v>
      </c>
      <c r="M26" s="17" t="s">
        <v>80</v>
      </c>
      <c r="N26" s="17"/>
      <c r="O26" s="17">
        <v>50</v>
      </c>
      <c r="P26" s="17" t="s">
        <v>81</v>
      </c>
      <c r="Q26" s="17">
        <f>VLOOKUP(D26,'[2]Sheet 1'!$B$1:$H$199,6,FALSE)</f>
        <v>75</v>
      </c>
      <c r="R26" s="18" t="s">
        <v>479</v>
      </c>
      <c r="S26" s="17"/>
      <c r="T26" s="92"/>
      <c r="U26" s="17"/>
    </row>
    <row r="27" spans="2:21" ht="51.75" customHeight="1" x14ac:dyDescent="0.2">
      <c r="B27" s="124"/>
      <c r="C27" s="13" t="s">
        <v>72</v>
      </c>
      <c r="D27" s="14">
        <v>10</v>
      </c>
      <c r="E27" s="15" t="s">
        <v>82</v>
      </c>
      <c r="F27" s="16">
        <v>44228</v>
      </c>
      <c r="G27" s="16">
        <v>44561</v>
      </c>
      <c r="H27" s="14" t="s">
        <v>83</v>
      </c>
      <c r="I27" s="14" t="s">
        <v>84</v>
      </c>
      <c r="J27" s="14" t="s">
        <v>85</v>
      </c>
      <c r="K27" s="14"/>
      <c r="L27" s="14">
        <v>25</v>
      </c>
      <c r="M27" s="14" t="s">
        <v>86</v>
      </c>
      <c r="N27" s="14"/>
      <c r="O27" s="14">
        <v>50</v>
      </c>
      <c r="P27" s="14" t="s">
        <v>87</v>
      </c>
      <c r="Q27" s="14">
        <f>VLOOKUP(D27,'[2]Sheet 1'!$B$1:$H$199,6,FALSE)</f>
        <v>75</v>
      </c>
      <c r="R27" s="15" t="s">
        <v>480</v>
      </c>
      <c r="S27" s="14"/>
      <c r="T27" s="91"/>
      <c r="U27" s="14"/>
    </row>
    <row r="28" spans="2:21" ht="107.25" customHeight="1" x14ac:dyDescent="0.2">
      <c r="B28" s="124" t="s">
        <v>88</v>
      </c>
      <c r="C28" s="13" t="s">
        <v>88</v>
      </c>
      <c r="D28" s="17">
        <v>11</v>
      </c>
      <c r="E28" s="18" t="s">
        <v>89</v>
      </c>
      <c r="F28" s="19">
        <v>44197</v>
      </c>
      <c r="G28" s="19">
        <v>44377</v>
      </c>
      <c r="H28" s="17" t="s">
        <v>90</v>
      </c>
      <c r="I28" s="17" t="s">
        <v>91</v>
      </c>
      <c r="J28" s="17" t="s">
        <v>92</v>
      </c>
      <c r="K28" s="17"/>
      <c r="L28" s="17">
        <v>30</v>
      </c>
      <c r="M28" s="17" t="s">
        <v>93</v>
      </c>
      <c r="N28" s="17"/>
      <c r="O28" s="17">
        <v>100</v>
      </c>
      <c r="P28" s="17" t="s">
        <v>94</v>
      </c>
      <c r="Q28" s="17">
        <v>100</v>
      </c>
      <c r="R28" s="18" t="s">
        <v>466</v>
      </c>
      <c r="S28" s="17">
        <v>100</v>
      </c>
      <c r="T28" s="92" t="s">
        <v>466</v>
      </c>
      <c r="U28" s="17"/>
    </row>
    <row r="29" spans="2:21" ht="70.5" customHeight="1" x14ac:dyDescent="0.2">
      <c r="B29" s="124"/>
      <c r="C29" s="13" t="s">
        <v>88</v>
      </c>
      <c r="D29" s="14">
        <v>12</v>
      </c>
      <c r="E29" s="15" t="s">
        <v>95</v>
      </c>
      <c r="F29" s="16">
        <v>44197</v>
      </c>
      <c r="G29" s="16">
        <v>44316</v>
      </c>
      <c r="H29" s="14" t="s">
        <v>90</v>
      </c>
      <c r="I29" s="14" t="s">
        <v>96</v>
      </c>
      <c r="J29" s="14" t="s">
        <v>92</v>
      </c>
      <c r="K29" s="14"/>
      <c r="L29" s="14">
        <v>40</v>
      </c>
      <c r="M29" s="14" t="s">
        <v>97</v>
      </c>
      <c r="N29" s="14"/>
      <c r="O29" s="14">
        <v>100</v>
      </c>
      <c r="P29" s="14" t="s">
        <v>98</v>
      </c>
      <c r="Q29" s="14">
        <v>100</v>
      </c>
      <c r="R29" s="15" t="s">
        <v>466</v>
      </c>
      <c r="S29" s="14">
        <v>100</v>
      </c>
      <c r="T29" s="91" t="s">
        <v>466</v>
      </c>
      <c r="U29" s="14"/>
    </row>
    <row r="30" spans="2:21" ht="273" customHeight="1" x14ac:dyDescent="0.2">
      <c r="B30" s="124"/>
      <c r="C30" s="13" t="s">
        <v>88</v>
      </c>
      <c r="D30" s="17">
        <v>13</v>
      </c>
      <c r="E30" s="18" t="s">
        <v>538</v>
      </c>
      <c r="F30" s="19">
        <v>44197</v>
      </c>
      <c r="G30" s="19">
        <v>44561</v>
      </c>
      <c r="H30" s="17" t="s">
        <v>90</v>
      </c>
      <c r="I30" s="17" t="s">
        <v>539</v>
      </c>
      <c r="J30" s="17" t="s">
        <v>92</v>
      </c>
      <c r="K30" s="17"/>
      <c r="L30" s="17">
        <v>30</v>
      </c>
      <c r="M30" s="17" t="s">
        <v>99</v>
      </c>
      <c r="N30" s="17"/>
      <c r="O30" s="17">
        <v>50</v>
      </c>
      <c r="P30" s="17" t="s">
        <v>100</v>
      </c>
      <c r="Q30" s="17">
        <f>VLOOKUP(D30,'[2]Sheet 1'!$B$1:$H$199,6,FALSE)</f>
        <v>60</v>
      </c>
      <c r="R30" s="18" t="s">
        <v>523</v>
      </c>
      <c r="S30" s="17"/>
      <c r="T30" s="92"/>
      <c r="U30" s="17" t="s">
        <v>532</v>
      </c>
    </row>
    <row r="31" spans="2:21" s="111" customFormat="1" ht="163.5" customHeight="1" x14ac:dyDescent="0.2">
      <c r="B31" s="124"/>
      <c r="C31" s="13"/>
      <c r="D31" s="17">
        <v>69</v>
      </c>
      <c r="E31" s="18" t="s">
        <v>537</v>
      </c>
      <c r="F31" s="19">
        <v>44502</v>
      </c>
      <c r="G31" s="19">
        <v>44561</v>
      </c>
      <c r="H31" s="17" t="s">
        <v>261</v>
      </c>
      <c r="I31" s="17" t="s">
        <v>540</v>
      </c>
      <c r="J31" s="17" t="s">
        <v>536</v>
      </c>
      <c r="K31" s="17"/>
      <c r="L31" s="17"/>
      <c r="M31" s="17"/>
      <c r="N31" s="17"/>
      <c r="O31" s="17"/>
      <c r="P31" s="17"/>
      <c r="Q31" s="17"/>
      <c r="R31" s="18"/>
      <c r="S31" s="17"/>
      <c r="T31" s="92"/>
      <c r="U31" s="17"/>
    </row>
    <row r="32" spans="2:21" ht="91.5" customHeight="1" x14ac:dyDescent="0.2">
      <c r="B32" s="124"/>
      <c r="C32" s="13" t="s">
        <v>88</v>
      </c>
      <c r="D32" s="14">
        <v>14</v>
      </c>
      <c r="E32" s="15" t="s">
        <v>101</v>
      </c>
      <c r="F32" s="16">
        <v>44197</v>
      </c>
      <c r="G32" s="16">
        <v>44561</v>
      </c>
      <c r="H32" s="14" t="s">
        <v>90</v>
      </c>
      <c r="I32" s="14" t="s">
        <v>102</v>
      </c>
      <c r="J32" s="14" t="s">
        <v>92</v>
      </c>
      <c r="K32" s="14"/>
      <c r="L32" s="14">
        <v>29</v>
      </c>
      <c r="M32" s="14" t="s">
        <v>103</v>
      </c>
      <c r="N32" s="14"/>
      <c r="O32" s="14">
        <v>51</v>
      </c>
      <c r="P32" s="14" t="s">
        <v>104</v>
      </c>
      <c r="Q32" s="14">
        <f>VLOOKUP(D32,'[2]Sheet 1'!$B$1:$H$199,6,FALSE)</f>
        <v>69</v>
      </c>
      <c r="R32" s="15" t="s">
        <v>481</v>
      </c>
      <c r="S32" s="14"/>
      <c r="T32" s="91"/>
      <c r="U32" s="14"/>
    </row>
    <row r="33" spans="2:21" ht="99" customHeight="1" x14ac:dyDescent="0.2">
      <c r="B33" s="124"/>
      <c r="C33" s="13" t="s">
        <v>88</v>
      </c>
      <c r="D33" s="17">
        <v>15</v>
      </c>
      <c r="E33" s="18" t="s">
        <v>105</v>
      </c>
      <c r="F33" s="19">
        <v>44197</v>
      </c>
      <c r="G33" s="19">
        <v>44438</v>
      </c>
      <c r="H33" s="17" t="s">
        <v>90</v>
      </c>
      <c r="I33" s="17" t="s">
        <v>106</v>
      </c>
      <c r="J33" s="17" t="s">
        <v>92</v>
      </c>
      <c r="K33" s="17"/>
      <c r="L33" s="17">
        <v>20</v>
      </c>
      <c r="M33" s="17" t="s">
        <v>107</v>
      </c>
      <c r="N33" s="17"/>
      <c r="O33" s="17">
        <v>30</v>
      </c>
      <c r="P33" s="17" t="s">
        <v>108</v>
      </c>
      <c r="Q33" s="17">
        <f>VLOOKUP(D33,'[2]Sheet 1'!$B$1:$H$199,6,FALSE)</f>
        <v>100</v>
      </c>
      <c r="R33" s="18" t="s">
        <v>525</v>
      </c>
      <c r="S33" s="17"/>
      <c r="T33" s="92"/>
      <c r="U33" s="17"/>
    </row>
    <row r="34" spans="2:21" ht="135.75" customHeight="1" x14ac:dyDescent="0.2">
      <c r="B34" s="116" t="s">
        <v>109</v>
      </c>
      <c r="C34" s="20" t="s">
        <v>109</v>
      </c>
      <c r="D34" s="14">
        <v>17</v>
      </c>
      <c r="E34" s="15" t="s">
        <v>110</v>
      </c>
      <c r="F34" s="16">
        <v>44197</v>
      </c>
      <c r="G34" s="16">
        <v>44561</v>
      </c>
      <c r="H34" s="14" t="s">
        <v>111</v>
      </c>
      <c r="I34" s="14" t="s">
        <v>112</v>
      </c>
      <c r="J34" s="14" t="s">
        <v>113</v>
      </c>
      <c r="K34" s="14"/>
      <c r="L34" s="14">
        <v>25</v>
      </c>
      <c r="M34" s="14" t="s">
        <v>114</v>
      </c>
      <c r="N34" s="14" t="s">
        <v>115</v>
      </c>
      <c r="O34" s="14">
        <v>50</v>
      </c>
      <c r="P34" s="14" t="s">
        <v>116</v>
      </c>
      <c r="Q34" s="14">
        <f>VLOOKUP(D34,'[2]Sheet 1'!$B$1:$H$199,6,FALSE)</f>
        <v>75</v>
      </c>
      <c r="R34" s="15" t="s">
        <v>530</v>
      </c>
      <c r="S34" s="14"/>
      <c r="T34" s="91"/>
      <c r="U34" s="14"/>
    </row>
    <row r="35" spans="2:21" ht="99.75" customHeight="1" x14ac:dyDescent="0.2">
      <c r="B35" s="117"/>
      <c r="C35" s="20" t="s">
        <v>109</v>
      </c>
      <c r="D35" s="17">
        <v>18</v>
      </c>
      <c r="E35" s="18" t="s">
        <v>117</v>
      </c>
      <c r="F35" s="19">
        <v>44377</v>
      </c>
      <c r="G35" s="19">
        <v>44561</v>
      </c>
      <c r="H35" s="17" t="s">
        <v>111</v>
      </c>
      <c r="I35" s="17" t="s">
        <v>118</v>
      </c>
      <c r="J35" s="17" t="s">
        <v>113</v>
      </c>
      <c r="K35" s="17"/>
      <c r="L35" s="17">
        <v>25</v>
      </c>
      <c r="M35" s="17" t="s">
        <v>119</v>
      </c>
      <c r="N35" s="17"/>
      <c r="O35" s="17">
        <v>50</v>
      </c>
      <c r="P35" s="17" t="s">
        <v>120</v>
      </c>
      <c r="Q35" s="17">
        <f>VLOOKUP(D35,'[2]Sheet 1'!$B$1:$H$199,6,FALSE)</f>
        <v>75</v>
      </c>
      <c r="R35" s="18" t="s">
        <v>482</v>
      </c>
      <c r="S35" s="17"/>
      <c r="T35" s="92"/>
      <c r="U35" s="17"/>
    </row>
    <row r="36" spans="2:21" ht="85.5" customHeight="1" x14ac:dyDescent="0.2">
      <c r="B36" s="117"/>
      <c r="C36" s="20" t="s">
        <v>109</v>
      </c>
      <c r="D36" s="14">
        <v>19</v>
      </c>
      <c r="E36" s="15" t="s">
        <v>121</v>
      </c>
      <c r="F36" s="16">
        <v>44377</v>
      </c>
      <c r="G36" s="16">
        <v>44561</v>
      </c>
      <c r="H36" s="14" t="s">
        <v>111</v>
      </c>
      <c r="I36" s="14" t="s">
        <v>122</v>
      </c>
      <c r="J36" s="14" t="s">
        <v>123</v>
      </c>
      <c r="K36" s="14"/>
      <c r="L36" s="14">
        <v>25</v>
      </c>
      <c r="M36" s="14" t="s">
        <v>124</v>
      </c>
      <c r="N36" s="14"/>
      <c r="O36" s="14">
        <v>50</v>
      </c>
      <c r="P36" s="14" t="s">
        <v>125</v>
      </c>
      <c r="Q36" s="14">
        <f>VLOOKUP(D36,'[2]Sheet 1'!$B$1:$H$199,6,FALSE)</f>
        <v>75</v>
      </c>
      <c r="R36" s="15" t="s">
        <v>483</v>
      </c>
      <c r="S36" s="14"/>
      <c r="T36" s="91"/>
      <c r="U36" s="14"/>
    </row>
    <row r="37" spans="2:21" ht="97.5" customHeight="1" x14ac:dyDescent="0.2">
      <c r="B37" s="117"/>
      <c r="C37" s="20" t="s">
        <v>109</v>
      </c>
      <c r="D37" s="17">
        <v>20</v>
      </c>
      <c r="E37" s="18" t="s">
        <v>541</v>
      </c>
      <c r="F37" s="19">
        <v>44377</v>
      </c>
      <c r="G37" s="19">
        <v>44561</v>
      </c>
      <c r="H37" s="17" t="s">
        <v>111</v>
      </c>
      <c r="I37" s="17" t="s">
        <v>126</v>
      </c>
      <c r="J37" s="17" t="s">
        <v>123</v>
      </c>
      <c r="K37" s="17"/>
      <c r="L37" s="17">
        <v>50</v>
      </c>
      <c r="M37" s="17" t="s">
        <v>127</v>
      </c>
      <c r="N37" s="17" t="s">
        <v>128</v>
      </c>
      <c r="O37" s="17">
        <v>50</v>
      </c>
      <c r="P37" s="17" t="s">
        <v>129</v>
      </c>
      <c r="Q37" s="17">
        <f>VLOOKUP(D37,'[2]Sheet 1'!$B$1:$H$199,6,FALSE)</f>
        <v>50</v>
      </c>
      <c r="R37" s="18" t="s">
        <v>129</v>
      </c>
      <c r="S37" s="17"/>
      <c r="T37" s="92"/>
      <c r="U37" s="17" t="s">
        <v>542</v>
      </c>
    </row>
    <row r="38" spans="2:21" ht="45" customHeight="1" x14ac:dyDescent="0.2">
      <c r="B38" s="117"/>
      <c r="C38" s="20" t="s">
        <v>109</v>
      </c>
      <c r="D38" s="14">
        <v>21</v>
      </c>
      <c r="E38" s="15" t="s">
        <v>130</v>
      </c>
      <c r="F38" s="16">
        <v>44531</v>
      </c>
      <c r="G38" s="16">
        <v>44561</v>
      </c>
      <c r="H38" s="14" t="s">
        <v>111</v>
      </c>
      <c r="I38" s="14" t="s">
        <v>131</v>
      </c>
      <c r="J38" s="14" t="s">
        <v>123</v>
      </c>
      <c r="K38" s="14"/>
      <c r="L38" s="14">
        <v>25</v>
      </c>
      <c r="M38" s="14" t="s">
        <v>132</v>
      </c>
      <c r="N38" s="14"/>
      <c r="O38" s="14">
        <v>50</v>
      </c>
      <c r="P38" s="14" t="s">
        <v>133</v>
      </c>
      <c r="Q38" s="14">
        <f>VLOOKUP(D38,'[2]Sheet 1'!$B$1:$H$199,6,FALSE)</f>
        <v>75</v>
      </c>
      <c r="R38" s="15" t="s">
        <v>484</v>
      </c>
      <c r="S38" s="14"/>
      <c r="T38" s="91"/>
      <c r="U38" s="14"/>
    </row>
    <row r="39" spans="2:21" ht="108.75" customHeight="1" x14ac:dyDescent="0.2">
      <c r="B39" s="117"/>
      <c r="C39" s="20" t="s">
        <v>109</v>
      </c>
      <c r="D39" s="17">
        <v>22</v>
      </c>
      <c r="E39" s="18" t="s">
        <v>134</v>
      </c>
      <c r="F39" s="19">
        <v>44531</v>
      </c>
      <c r="G39" s="19">
        <v>44561</v>
      </c>
      <c r="H39" s="17" t="s">
        <v>111</v>
      </c>
      <c r="I39" s="17" t="s">
        <v>135</v>
      </c>
      <c r="J39" s="17" t="s">
        <v>123</v>
      </c>
      <c r="K39" s="17"/>
      <c r="L39" s="17">
        <v>25</v>
      </c>
      <c r="M39" s="17" t="s">
        <v>136</v>
      </c>
      <c r="N39" s="17" t="s">
        <v>137</v>
      </c>
      <c r="O39" s="17">
        <v>50</v>
      </c>
      <c r="P39" s="17" t="s">
        <v>138</v>
      </c>
      <c r="Q39" s="17">
        <f>VLOOKUP(D39,'[2]Sheet 1'!$B$1:$H$199,6,FALSE)</f>
        <v>75</v>
      </c>
      <c r="R39" s="18" t="s">
        <v>134</v>
      </c>
      <c r="S39" s="17"/>
      <c r="T39" s="92"/>
      <c r="U39" s="17"/>
    </row>
    <row r="40" spans="2:21" ht="208.5" customHeight="1" x14ac:dyDescent="0.2">
      <c r="B40" s="117"/>
      <c r="C40" s="20" t="s">
        <v>109</v>
      </c>
      <c r="D40" s="14">
        <v>23</v>
      </c>
      <c r="E40" s="15" t="s">
        <v>139</v>
      </c>
      <c r="F40" s="16">
        <v>44531</v>
      </c>
      <c r="G40" s="16">
        <v>44561</v>
      </c>
      <c r="H40" s="14" t="s">
        <v>111</v>
      </c>
      <c r="I40" s="14" t="s">
        <v>140</v>
      </c>
      <c r="J40" s="14" t="s">
        <v>123</v>
      </c>
      <c r="K40" s="14"/>
      <c r="L40" s="14">
        <v>25</v>
      </c>
      <c r="M40" s="14" t="s">
        <v>141</v>
      </c>
      <c r="N40" s="14"/>
      <c r="O40" s="14">
        <v>50</v>
      </c>
      <c r="P40" s="14" t="s">
        <v>142</v>
      </c>
      <c r="Q40" s="14">
        <f>VLOOKUP(D40,'[2]Sheet 1'!$B$1:$H$199,6,FALSE)</f>
        <v>75</v>
      </c>
      <c r="R40" s="15" t="s">
        <v>485</v>
      </c>
      <c r="S40" s="14"/>
      <c r="T40" s="91"/>
      <c r="U40" s="14" t="s">
        <v>467</v>
      </c>
    </row>
    <row r="41" spans="2:21" ht="81" customHeight="1" x14ac:dyDescent="0.2">
      <c r="B41" s="117"/>
      <c r="C41" s="20" t="s">
        <v>109</v>
      </c>
      <c r="D41" s="17">
        <v>24</v>
      </c>
      <c r="E41" s="18" t="s">
        <v>143</v>
      </c>
      <c r="F41" s="19">
        <v>44531</v>
      </c>
      <c r="G41" s="19">
        <v>44561</v>
      </c>
      <c r="H41" s="17" t="s">
        <v>111</v>
      </c>
      <c r="I41" s="17" t="s">
        <v>144</v>
      </c>
      <c r="J41" s="17" t="s">
        <v>123</v>
      </c>
      <c r="K41" s="17"/>
      <c r="L41" s="17">
        <v>25</v>
      </c>
      <c r="M41" s="17" t="s">
        <v>145</v>
      </c>
      <c r="N41" s="17"/>
      <c r="O41" s="17">
        <v>50</v>
      </c>
      <c r="P41" s="17" t="s">
        <v>146</v>
      </c>
      <c r="Q41" s="17">
        <f>VLOOKUP(D41,'[2]Sheet 1'!$B$1:$H$199,6,FALSE)</f>
        <v>75</v>
      </c>
      <c r="R41" s="18" t="s">
        <v>486</v>
      </c>
      <c r="S41" s="17"/>
      <c r="T41" s="92"/>
      <c r="U41" s="17" t="s">
        <v>468</v>
      </c>
    </row>
    <row r="42" spans="2:21" ht="57.75" customHeight="1" x14ac:dyDescent="0.2">
      <c r="B42" s="118"/>
      <c r="C42" s="20" t="s">
        <v>109</v>
      </c>
      <c r="D42" s="14">
        <v>25</v>
      </c>
      <c r="E42" s="15" t="s">
        <v>147</v>
      </c>
      <c r="F42" s="16">
        <v>44197</v>
      </c>
      <c r="G42" s="16">
        <v>44561</v>
      </c>
      <c r="H42" s="14" t="s">
        <v>111</v>
      </c>
      <c r="I42" s="14" t="s">
        <v>148</v>
      </c>
      <c r="J42" s="14" t="s">
        <v>123</v>
      </c>
      <c r="K42" s="14"/>
      <c r="L42" s="14">
        <v>25</v>
      </c>
      <c r="M42" s="14" t="s">
        <v>149</v>
      </c>
      <c r="N42" s="14"/>
      <c r="O42" s="14">
        <v>50</v>
      </c>
      <c r="P42" s="14" t="s">
        <v>149</v>
      </c>
      <c r="Q42" s="14">
        <f>VLOOKUP(D42,'[2]Sheet 1'!$B$1:$H$199,6,FALSE)</f>
        <v>75</v>
      </c>
      <c r="R42" s="15" t="s">
        <v>484</v>
      </c>
      <c r="S42" s="14"/>
      <c r="T42" s="91"/>
      <c r="U42" s="14"/>
    </row>
    <row r="43" spans="2:21" ht="52.5" customHeight="1" x14ac:dyDescent="0.2">
      <c r="B43" s="116" t="s">
        <v>150</v>
      </c>
      <c r="C43" s="20" t="s">
        <v>150</v>
      </c>
      <c r="D43" s="17">
        <v>26</v>
      </c>
      <c r="E43" s="18" t="s">
        <v>151</v>
      </c>
      <c r="F43" s="19">
        <v>44291</v>
      </c>
      <c r="G43" s="19">
        <v>44530</v>
      </c>
      <c r="H43" s="17" t="s">
        <v>152</v>
      </c>
      <c r="I43" s="17" t="s">
        <v>153</v>
      </c>
      <c r="J43" s="17" t="s">
        <v>154</v>
      </c>
      <c r="K43" s="17"/>
      <c r="L43" s="17"/>
      <c r="M43" s="17" t="s">
        <v>43</v>
      </c>
      <c r="N43" s="17"/>
      <c r="O43" s="17">
        <v>100</v>
      </c>
      <c r="P43" s="17" t="s">
        <v>155</v>
      </c>
      <c r="Q43" s="17">
        <v>100</v>
      </c>
      <c r="R43" s="18" t="s">
        <v>466</v>
      </c>
      <c r="S43" s="17">
        <v>100</v>
      </c>
      <c r="T43" s="92" t="s">
        <v>466</v>
      </c>
      <c r="U43" s="17"/>
    </row>
    <row r="44" spans="2:21" ht="45" customHeight="1" x14ac:dyDescent="0.2">
      <c r="B44" s="117"/>
      <c r="C44" s="20" t="s">
        <v>150</v>
      </c>
      <c r="D44" s="14">
        <v>27</v>
      </c>
      <c r="E44" s="15" t="s">
        <v>156</v>
      </c>
      <c r="F44" s="16">
        <v>44228</v>
      </c>
      <c r="G44" s="16">
        <v>44286</v>
      </c>
      <c r="H44" s="14" t="s">
        <v>152</v>
      </c>
      <c r="I44" s="14" t="s">
        <v>157</v>
      </c>
      <c r="J44" s="14" t="s">
        <v>154</v>
      </c>
      <c r="K44" s="14"/>
      <c r="L44" s="14">
        <v>100</v>
      </c>
      <c r="M44" s="14" t="s">
        <v>158</v>
      </c>
      <c r="N44" s="14"/>
      <c r="O44" s="14">
        <v>100</v>
      </c>
      <c r="P44" s="14" t="s">
        <v>158</v>
      </c>
      <c r="Q44" s="14">
        <v>100</v>
      </c>
      <c r="R44" s="15" t="s">
        <v>466</v>
      </c>
      <c r="S44" s="14">
        <v>100</v>
      </c>
      <c r="T44" s="91" t="s">
        <v>466</v>
      </c>
      <c r="U44" s="14"/>
    </row>
    <row r="45" spans="2:21" ht="81.75" customHeight="1" x14ac:dyDescent="0.2">
      <c r="B45" s="117"/>
      <c r="C45" s="20" t="s">
        <v>150</v>
      </c>
      <c r="D45" s="17">
        <v>28</v>
      </c>
      <c r="E45" s="18" t="s">
        <v>159</v>
      </c>
      <c r="F45" s="19">
        <v>44286</v>
      </c>
      <c r="G45" s="19">
        <v>44530</v>
      </c>
      <c r="H45" s="17" t="s">
        <v>152</v>
      </c>
      <c r="I45" s="17" t="s">
        <v>160</v>
      </c>
      <c r="J45" s="17" t="s">
        <v>154</v>
      </c>
      <c r="K45" s="17"/>
      <c r="L45" s="17"/>
      <c r="M45" s="17" t="s">
        <v>43</v>
      </c>
      <c r="N45" s="17"/>
      <c r="O45" s="17"/>
      <c r="P45" s="17"/>
      <c r="Q45" s="17">
        <f>VLOOKUP(D45,'[2]Sheet 1'!$B$1:$H$199,6,FALSE)</f>
        <v>50</v>
      </c>
      <c r="R45" s="18" t="s">
        <v>487</v>
      </c>
      <c r="S45" s="17"/>
      <c r="T45" s="92"/>
      <c r="U45" s="17"/>
    </row>
    <row r="46" spans="2:21" ht="58.5" customHeight="1" x14ac:dyDescent="0.2">
      <c r="B46" s="117"/>
      <c r="C46" s="20" t="s">
        <v>150</v>
      </c>
      <c r="D46" s="14">
        <v>29</v>
      </c>
      <c r="E46" s="15" t="s">
        <v>161</v>
      </c>
      <c r="F46" s="16">
        <v>44242</v>
      </c>
      <c r="G46" s="16">
        <v>44530</v>
      </c>
      <c r="H46" s="14" t="s">
        <v>152</v>
      </c>
      <c r="I46" s="14" t="s">
        <v>162</v>
      </c>
      <c r="J46" s="14" t="s">
        <v>154</v>
      </c>
      <c r="K46" s="14"/>
      <c r="L46" s="14">
        <v>0</v>
      </c>
      <c r="M46" s="14"/>
      <c r="N46" s="14"/>
      <c r="O46" s="14">
        <v>70</v>
      </c>
      <c r="P46" s="14" t="s">
        <v>163</v>
      </c>
      <c r="Q46" s="14">
        <f>VLOOKUP(D46,'[2]Sheet 1'!$B$1:$H$199,6,FALSE)</f>
        <v>100</v>
      </c>
      <c r="R46" s="15" t="s">
        <v>488</v>
      </c>
      <c r="S46" s="14"/>
      <c r="T46" s="91" t="s">
        <v>466</v>
      </c>
      <c r="U46" s="14"/>
    </row>
    <row r="47" spans="2:21" ht="43.5" customHeight="1" x14ac:dyDescent="0.2">
      <c r="B47" s="117"/>
      <c r="C47" s="20"/>
      <c r="D47" s="17">
        <v>58</v>
      </c>
      <c r="E47" s="18" t="s">
        <v>164</v>
      </c>
      <c r="F47" s="19">
        <v>44348</v>
      </c>
      <c r="G47" s="19" t="s">
        <v>165</v>
      </c>
      <c r="H47" s="17" t="s">
        <v>152</v>
      </c>
      <c r="I47" s="17" t="s">
        <v>166</v>
      </c>
      <c r="J47" s="17" t="s">
        <v>154</v>
      </c>
      <c r="K47" s="17"/>
      <c r="L47" s="17">
        <v>0</v>
      </c>
      <c r="M47" s="17"/>
      <c r="N47" s="17"/>
      <c r="O47" s="17">
        <v>100</v>
      </c>
      <c r="P47" s="17" t="s">
        <v>167</v>
      </c>
      <c r="Q47" s="17">
        <v>100</v>
      </c>
      <c r="R47" s="18" t="s">
        <v>466</v>
      </c>
      <c r="S47" s="17">
        <v>100</v>
      </c>
      <c r="T47" s="92" t="s">
        <v>466</v>
      </c>
      <c r="U47" s="17"/>
    </row>
    <row r="48" spans="2:21" ht="43.5" customHeight="1" x14ac:dyDescent="0.2">
      <c r="B48" s="118"/>
      <c r="C48" s="20"/>
      <c r="D48" s="14">
        <v>59</v>
      </c>
      <c r="E48" s="15" t="s">
        <v>168</v>
      </c>
      <c r="F48" s="16">
        <v>44378</v>
      </c>
      <c r="G48" s="16">
        <v>44469</v>
      </c>
      <c r="H48" s="14" t="s">
        <v>152</v>
      </c>
      <c r="I48" s="14" t="s">
        <v>169</v>
      </c>
      <c r="J48" s="14" t="s">
        <v>170</v>
      </c>
      <c r="K48" s="14"/>
      <c r="L48" s="14">
        <v>0</v>
      </c>
      <c r="M48" s="14"/>
      <c r="N48" s="14"/>
      <c r="O48" s="14"/>
      <c r="P48" s="14" t="s">
        <v>43</v>
      </c>
      <c r="Q48" s="14">
        <f>VLOOKUP(D48,'[2]Sheet 1'!$B$1:$H$199,6,FALSE)</f>
        <v>100</v>
      </c>
      <c r="R48" s="15" t="s">
        <v>489</v>
      </c>
      <c r="S48" s="14"/>
      <c r="T48" s="91" t="s">
        <v>466</v>
      </c>
      <c r="U48" s="14"/>
    </row>
    <row r="49" spans="2:21" ht="66.75" customHeight="1" x14ac:dyDescent="0.2">
      <c r="B49" s="124" t="s">
        <v>171</v>
      </c>
      <c r="C49" s="13" t="s">
        <v>171</v>
      </c>
      <c r="D49" s="17">
        <v>30</v>
      </c>
      <c r="E49" s="18" t="s">
        <v>172</v>
      </c>
      <c r="F49" s="19">
        <v>44270</v>
      </c>
      <c r="G49" s="19">
        <v>44545</v>
      </c>
      <c r="H49" s="17" t="s">
        <v>152</v>
      </c>
      <c r="I49" s="17" t="s">
        <v>173</v>
      </c>
      <c r="J49" s="17" t="s">
        <v>154</v>
      </c>
      <c r="K49" s="17"/>
      <c r="L49" s="17"/>
      <c r="M49" s="17"/>
      <c r="N49" s="17"/>
      <c r="O49" s="17">
        <v>50</v>
      </c>
      <c r="P49" s="17" t="s">
        <v>174</v>
      </c>
      <c r="Q49" s="17">
        <f>VLOOKUP(D49,'[2]Sheet 1'!$B$1:$H$199,6,FALSE)</f>
        <v>100</v>
      </c>
      <c r="R49" s="18" t="s">
        <v>490</v>
      </c>
      <c r="S49" s="17"/>
      <c r="T49" s="92" t="s">
        <v>466</v>
      </c>
      <c r="U49" s="17"/>
    </row>
    <row r="50" spans="2:21" ht="50.25" customHeight="1" x14ac:dyDescent="0.2">
      <c r="B50" s="124"/>
      <c r="C50" s="13" t="s">
        <v>171</v>
      </c>
      <c r="D50" s="14">
        <v>31</v>
      </c>
      <c r="E50" s="15" t="s">
        <v>175</v>
      </c>
      <c r="F50" s="16">
        <v>44270</v>
      </c>
      <c r="G50" s="16">
        <v>44545</v>
      </c>
      <c r="H50" s="14" t="s">
        <v>152</v>
      </c>
      <c r="I50" s="14" t="s">
        <v>176</v>
      </c>
      <c r="J50" s="14" t="s">
        <v>154</v>
      </c>
      <c r="K50" s="14"/>
      <c r="L50" s="14"/>
      <c r="M50" s="14"/>
      <c r="N50" s="14"/>
      <c r="O50" s="14"/>
      <c r="P50" s="14"/>
      <c r="Q50" s="14">
        <f>VLOOKUP(D50,'[2]Sheet 1'!$B$1:$H$199,6,FALSE)</f>
        <v>20</v>
      </c>
      <c r="R50" s="15" t="s">
        <v>491</v>
      </c>
      <c r="S50" s="14"/>
      <c r="T50" s="91"/>
      <c r="U50" s="14"/>
    </row>
    <row r="51" spans="2:21" ht="57.75" customHeight="1" x14ac:dyDescent="0.2">
      <c r="B51" s="124"/>
      <c r="C51" s="13" t="s">
        <v>171</v>
      </c>
      <c r="D51" s="17">
        <v>32</v>
      </c>
      <c r="E51" s="18" t="s">
        <v>177</v>
      </c>
      <c r="F51" s="19">
        <v>44235</v>
      </c>
      <c r="G51" s="19">
        <v>44316</v>
      </c>
      <c r="H51" s="17" t="s">
        <v>152</v>
      </c>
      <c r="I51" s="17" t="s">
        <v>178</v>
      </c>
      <c r="J51" s="17" t="s">
        <v>154</v>
      </c>
      <c r="K51" s="17"/>
      <c r="L51" s="17">
        <v>100</v>
      </c>
      <c r="M51" s="17" t="s">
        <v>179</v>
      </c>
      <c r="N51" s="17"/>
      <c r="O51" s="17">
        <v>100</v>
      </c>
      <c r="P51" s="17" t="s">
        <v>180</v>
      </c>
      <c r="Q51" s="17">
        <v>100</v>
      </c>
      <c r="R51" s="18" t="s">
        <v>466</v>
      </c>
      <c r="S51" s="17">
        <v>100</v>
      </c>
      <c r="T51" s="92" t="s">
        <v>466</v>
      </c>
      <c r="U51" s="17"/>
    </row>
    <row r="52" spans="2:21" ht="87" customHeight="1" x14ac:dyDescent="0.2">
      <c r="B52" s="124"/>
      <c r="C52" s="13" t="s">
        <v>171</v>
      </c>
      <c r="D52" s="14">
        <v>33</v>
      </c>
      <c r="E52" s="15" t="s">
        <v>181</v>
      </c>
      <c r="F52" s="16">
        <v>44287</v>
      </c>
      <c r="G52" s="16">
        <v>44561</v>
      </c>
      <c r="H52" s="14" t="s">
        <v>61</v>
      </c>
      <c r="I52" s="14" t="s">
        <v>182</v>
      </c>
      <c r="J52" s="14" t="s">
        <v>154</v>
      </c>
      <c r="K52" s="14"/>
      <c r="L52" s="14"/>
      <c r="M52" s="14" t="s">
        <v>183</v>
      </c>
      <c r="N52" s="14"/>
      <c r="O52" s="14">
        <v>50</v>
      </c>
      <c r="P52" s="14" t="s">
        <v>184</v>
      </c>
      <c r="Q52" s="14">
        <f>VLOOKUP(D52,'[2]Sheet 1'!$B$1:$H$199,6,FALSE)</f>
        <v>50</v>
      </c>
      <c r="R52" s="15" t="s">
        <v>184</v>
      </c>
      <c r="S52" s="14"/>
      <c r="T52" s="91"/>
      <c r="U52" s="14"/>
    </row>
    <row r="53" spans="2:21" ht="137.25" customHeight="1" x14ac:dyDescent="0.2">
      <c r="B53" s="124" t="s">
        <v>185</v>
      </c>
      <c r="C53" s="13" t="s">
        <v>185</v>
      </c>
      <c r="D53" s="17">
        <v>34</v>
      </c>
      <c r="E53" s="18" t="s">
        <v>186</v>
      </c>
      <c r="F53" s="19">
        <v>44197</v>
      </c>
      <c r="G53" s="19">
        <v>44286</v>
      </c>
      <c r="H53" s="17" t="s">
        <v>152</v>
      </c>
      <c r="I53" s="17" t="s">
        <v>187</v>
      </c>
      <c r="J53" s="17" t="s">
        <v>154</v>
      </c>
      <c r="K53" s="17"/>
      <c r="L53" s="17">
        <v>90</v>
      </c>
      <c r="M53" s="17" t="s">
        <v>188</v>
      </c>
      <c r="N53" s="17"/>
      <c r="O53" s="17">
        <v>100</v>
      </c>
      <c r="P53" s="17" t="s">
        <v>189</v>
      </c>
      <c r="Q53" s="17">
        <f>VLOOKUP(D53,'[2]Sheet 1'!$B$1:$H$199,6,FALSE)</f>
        <v>100</v>
      </c>
      <c r="R53" s="18" t="s">
        <v>189</v>
      </c>
      <c r="S53" s="17"/>
      <c r="T53" s="92"/>
      <c r="U53" s="17"/>
    </row>
    <row r="54" spans="2:21" ht="56.25" customHeight="1" x14ac:dyDescent="0.2">
      <c r="B54" s="124"/>
      <c r="C54" s="13" t="s">
        <v>185</v>
      </c>
      <c r="D54" s="14">
        <v>35</v>
      </c>
      <c r="E54" s="15" t="s">
        <v>190</v>
      </c>
      <c r="F54" s="16">
        <v>44287</v>
      </c>
      <c r="G54" s="16">
        <v>44561</v>
      </c>
      <c r="H54" s="14" t="s">
        <v>152</v>
      </c>
      <c r="I54" s="14" t="s">
        <v>191</v>
      </c>
      <c r="J54" s="14" t="s">
        <v>154</v>
      </c>
      <c r="K54" s="14"/>
      <c r="L54" s="14"/>
      <c r="M54" s="14" t="s">
        <v>43</v>
      </c>
      <c r="N54" s="14"/>
      <c r="O54" s="14">
        <v>34</v>
      </c>
      <c r="P54" s="14" t="s">
        <v>192</v>
      </c>
      <c r="Q54" s="14">
        <f>VLOOKUP(D54,'[2]Sheet 1'!$B$1:$H$199,6,FALSE)</f>
        <v>67</v>
      </c>
      <c r="R54" s="15" t="s">
        <v>192</v>
      </c>
      <c r="S54" s="14"/>
      <c r="T54" s="91"/>
      <c r="U54" s="14"/>
    </row>
    <row r="55" spans="2:21" ht="126" customHeight="1" x14ac:dyDescent="0.2">
      <c r="B55" s="124"/>
      <c r="C55" s="13" t="s">
        <v>185</v>
      </c>
      <c r="D55" s="17">
        <v>36</v>
      </c>
      <c r="E55" s="18" t="s">
        <v>193</v>
      </c>
      <c r="F55" s="19">
        <v>44211</v>
      </c>
      <c r="G55" s="19">
        <v>44499</v>
      </c>
      <c r="H55" s="17" t="s">
        <v>152</v>
      </c>
      <c r="I55" s="17" t="s">
        <v>187</v>
      </c>
      <c r="J55" s="17" t="s">
        <v>154</v>
      </c>
      <c r="K55" s="17"/>
      <c r="L55" s="17">
        <v>10</v>
      </c>
      <c r="M55" s="17" t="s">
        <v>194</v>
      </c>
      <c r="N55" s="17" t="s">
        <v>195</v>
      </c>
      <c r="O55" s="17">
        <v>80</v>
      </c>
      <c r="P55" s="17" t="s">
        <v>196</v>
      </c>
      <c r="Q55" s="17">
        <f>VLOOKUP(D55,'[2]Sheet 1'!$B$1:$H$199,6,FALSE)</f>
        <v>90</v>
      </c>
      <c r="R55" s="18" t="s">
        <v>524</v>
      </c>
      <c r="S55" s="17"/>
      <c r="T55" s="92"/>
      <c r="U55" s="17"/>
    </row>
    <row r="56" spans="2:21" ht="78" customHeight="1" x14ac:dyDescent="0.2">
      <c r="B56" s="124"/>
      <c r="C56" s="13" t="s">
        <v>185</v>
      </c>
      <c r="D56" s="14">
        <v>37</v>
      </c>
      <c r="E56" s="15" t="s">
        <v>197</v>
      </c>
      <c r="F56" s="16">
        <v>44287</v>
      </c>
      <c r="G56" s="16">
        <v>44561</v>
      </c>
      <c r="H56" s="14" t="s">
        <v>152</v>
      </c>
      <c r="I56" s="14" t="s">
        <v>198</v>
      </c>
      <c r="J56" s="14" t="s">
        <v>154</v>
      </c>
      <c r="K56" s="14"/>
      <c r="L56" s="14"/>
      <c r="M56" s="14" t="s">
        <v>43</v>
      </c>
      <c r="N56" s="14"/>
      <c r="O56" s="14">
        <v>15</v>
      </c>
      <c r="P56" s="14" t="s">
        <v>199</v>
      </c>
      <c r="Q56" s="14">
        <f>VLOOKUP(D56,'[2]Sheet 1'!$B$1:$H$199,6,FALSE)</f>
        <v>20</v>
      </c>
      <c r="R56" s="15" t="s">
        <v>492</v>
      </c>
      <c r="S56" s="14"/>
      <c r="T56" s="91"/>
      <c r="U56" s="14"/>
    </row>
    <row r="57" spans="2:21" ht="96" customHeight="1" x14ac:dyDescent="0.2">
      <c r="B57" s="124" t="s">
        <v>200</v>
      </c>
      <c r="C57" s="13" t="s">
        <v>200</v>
      </c>
      <c r="D57" s="17">
        <v>38</v>
      </c>
      <c r="E57" s="18" t="s">
        <v>201</v>
      </c>
      <c r="F57" s="19">
        <v>44228</v>
      </c>
      <c r="G57" s="19">
        <v>44561</v>
      </c>
      <c r="H57" s="17" t="s">
        <v>152</v>
      </c>
      <c r="I57" s="17" t="s">
        <v>202</v>
      </c>
      <c r="J57" s="17" t="s">
        <v>154</v>
      </c>
      <c r="K57" s="17"/>
      <c r="L57" s="17">
        <v>20</v>
      </c>
      <c r="M57" s="17" t="s">
        <v>203</v>
      </c>
      <c r="N57" s="17"/>
      <c r="O57" s="17">
        <v>25</v>
      </c>
      <c r="P57" s="17" t="s">
        <v>204</v>
      </c>
      <c r="Q57" s="17">
        <f>VLOOKUP(D57,'[2]Sheet 1'!$B$1:$H$199,6,FALSE)</f>
        <v>50</v>
      </c>
      <c r="R57" s="18" t="s">
        <v>493</v>
      </c>
      <c r="S57" s="17"/>
      <c r="T57" s="92"/>
      <c r="U57" s="17"/>
    </row>
    <row r="58" spans="2:21" ht="55.5" customHeight="1" x14ac:dyDescent="0.2">
      <c r="B58" s="124"/>
      <c r="C58" s="13" t="s">
        <v>200</v>
      </c>
      <c r="D58" s="14">
        <v>39</v>
      </c>
      <c r="E58" s="15" t="s">
        <v>205</v>
      </c>
      <c r="F58" s="16">
        <v>44228</v>
      </c>
      <c r="G58" s="16">
        <v>44561</v>
      </c>
      <c r="H58" s="14" t="s">
        <v>152</v>
      </c>
      <c r="I58" s="14" t="s">
        <v>206</v>
      </c>
      <c r="J58" s="14" t="s">
        <v>154</v>
      </c>
      <c r="K58" s="14"/>
      <c r="L58" s="14">
        <v>0</v>
      </c>
      <c r="M58" s="14"/>
      <c r="N58" s="14"/>
      <c r="O58" s="14"/>
      <c r="P58" s="14"/>
      <c r="Q58" s="14"/>
      <c r="R58" s="15"/>
      <c r="S58" s="14"/>
      <c r="T58" s="91"/>
      <c r="U58" s="14"/>
    </row>
    <row r="59" spans="2:21" ht="108" customHeight="1" x14ac:dyDescent="0.2">
      <c r="B59" s="125" t="s">
        <v>207</v>
      </c>
      <c r="C59" s="20" t="s">
        <v>207</v>
      </c>
      <c r="D59" s="17">
        <v>40</v>
      </c>
      <c r="E59" s="18" t="s">
        <v>208</v>
      </c>
      <c r="F59" s="19">
        <v>44256</v>
      </c>
      <c r="G59" s="19">
        <v>44561</v>
      </c>
      <c r="H59" s="17" t="s">
        <v>209</v>
      </c>
      <c r="I59" s="17" t="s">
        <v>210</v>
      </c>
      <c r="J59" s="17" t="s">
        <v>211</v>
      </c>
      <c r="K59" s="17"/>
      <c r="L59" s="17">
        <v>25</v>
      </c>
      <c r="M59" s="17" t="s">
        <v>212</v>
      </c>
      <c r="N59" s="17"/>
      <c r="O59" s="17">
        <v>50</v>
      </c>
      <c r="P59" s="17" t="s">
        <v>213</v>
      </c>
      <c r="Q59" s="17">
        <f>VLOOKUP(D59,'[2]Sheet 1'!$B$1:$H$199,6,FALSE)</f>
        <v>70</v>
      </c>
      <c r="R59" s="18" t="s">
        <v>519</v>
      </c>
      <c r="S59" s="17"/>
      <c r="T59" s="92"/>
      <c r="U59" s="17"/>
    </row>
    <row r="60" spans="2:21" ht="95.25" customHeight="1" x14ac:dyDescent="0.2">
      <c r="B60" s="125"/>
      <c r="C60" s="20" t="s">
        <v>207</v>
      </c>
      <c r="D60" s="14">
        <v>41</v>
      </c>
      <c r="E60" s="15" t="s">
        <v>214</v>
      </c>
      <c r="F60" s="16">
        <v>44348</v>
      </c>
      <c r="G60" s="16">
        <v>44561</v>
      </c>
      <c r="H60" s="14" t="s">
        <v>209</v>
      </c>
      <c r="I60" s="14" t="s">
        <v>215</v>
      </c>
      <c r="J60" s="14" t="s">
        <v>211</v>
      </c>
      <c r="K60" s="14"/>
      <c r="L60" s="14">
        <v>10</v>
      </c>
      <c r="M60" s="14" t="s">
        <v>216</v>
      </c>
      <c r="N60" s="14"/>
      <c r="O60" s="14">
        <v>50</v>
      </c>
      <c r="P60" s="14" t="s">
        <v>217</v>
      </c>
      <c r="Q60" s="14">
        <f>VLOOKUP(D60,'[2]Sheet 1'!$B$1:$H$199,6,FALSE)</f>
        <v>75</v>
      </c>
      <c r="R60" s="15" t="s">
        <v>494</v>
      </c>
      <c r="S60" s="14"/>
      <c r="T60" s="91"/>
      <c r="U60" s="14"/>
    </row>
    <row r="61" spans="2:21" ht="75" customHeight="1" x14ac:dyDescent="0.2">
      <c r="B61" s="125"/>
      <c r="C61" s="20" t="s">
        <v>207</v>
      </c>
      <c r="D61" s="17">
        <v>42</v>
      </c>
      <c r="E61" s="18" t="s">
        <v>218</v>
      </c>
      <c r="F61" s="19">
        <v>44232</v>
      </c>
      <c r="G61" s="19">
        <v>44561</v>
      </c>
      <c r="H61" s="17" t="s">
        <v>209</v>
      </c>
      <c r="I61" s="17" t="s">
        <v>219</v>
      </c>
      <c r="J61" s="17" t="s">
        <v>211</v>
      </c>
      <c r="K61" s="17"/>
      <c r="L61" s="17">
        <v>25</v>
      </c>
      <c r="M61" s="17" t="s">
        <v>220</v>
      </c>
      <c r="N61" s="17"/>
      <c r="O61" s="17">
        <v>50</v>
      </c>
      <c r="P61" s="17" t="s">
        <v>221</v>
      </c>
      <c r="Q61" s="17">
        <f>VLOOKUP(D61,'[2]Sheet 1'!$B$1:$H$199,6,FALSE)</f>
        <v>75</v>
      </c>
      <c r="R61" s="18" t="s">
        <v>495</v>
      </c>
      <c r="S61" s="17"/>
      <c r="T61" s="92"/>
      <c r="U61" s="17"/>
    </row>
    <row r="62" spans="2:21" ht="106.5" customHeight="1" x14ac:dyDescent="0.2">
      <c r="B62" s="125"/>
      <c r="C62" s="20" t="s">
        <v>207</v>
      </c>
      <c r="D62" s="14">
        <v>43</v>
      </c>
      <c r="E62" s="15" t="s">
        <v>222</v>
      </c>
      <c r="F62" s="16">
        <v>44228</v>
      </c>
      <c r="G62" s="16">
        <v>44561</v>
      </c>
      <c r="H62" s="14" t="s">
        <v>209</v>
      </c>
      <c r="I62" s="14" t="s">
        <v>223</v>
      </c>
      <c r="J62" s="14" t="s">
        <v>211</v>
      </c>
      <c r="K62" s="14"/>
      <c r="L62" s="14">
        <v>10</v>
      </c>
      <c r="M62" s="14" t="s">
        <v>224</v>
      </c>
      <c r="N62" s="14"/>
      <c r="O62" s="14">
        <v>30</v>
      </c>
      <c r="P62" s="14" t="s">
        <v>225</v>
      </c>
      <c r="Q62" s="14">
        <f>VLOOKUP(D62,'[2]Sheet 1'!$B$1:$H$199,6,FALSE)</f>
        <v>75</v>
      </c>
      <c r="R62" s="15" t="s">
        <v>496</v>
      </c>
      <c r="S62" s="14"/>
      <c r="T62" s="91"/>
      <c r="U62" s="14"/>
    </row>
    <row r="63" spans="2:21" ht="57" customHeight="1" x14ac:dyDescent="0.2">
      <c r="B63" s="98" t="s">
        <v>226</v>
      </c>
      <c r="C63" s="20" t="s">
        <v>226</v>
      </c>
      <c r="D63" s="17">
        <v>44</v>
      </c>
      <c r="E63" s="18" t="s">
        <v>227</v>
      </c>
      <c r="F63" s="19">
        <v>44287</v>
      </c>
      <c r="G63" s="19">
        <v>44561</v>
      </c>
      <c r="H63" s="17" t="s">
        <v>61</v>
      </c>
      <c r="I63" s="17" t="s">
        <v>228</v>
      </c>
      <c r="J63" s="17" t="s">
        <v>229</v>
      </c>
      <c r="K63" s="17"/>
      <c r="L63" s="17">
        <v>5</v>
      </c>
      <c r="M63" s="17" t="s">
        <v>230</v>
      </c>
      <c r="N63" s="17"/>
      <c r="O63" s="17">
        <v>5</v>
      </c>
      <c r="P63" s="17" t="s">
        <v>231</v>
      </c>
      <c r="Q63" s="17">
        <f>VLOOKUP(D63,'[2]Sheet 1'!$B$1:$H$199,6,FALSE)</f>
        <v>5</v>
      </c>
      <c r="R63" s="18" t="s">
        <v>231</v>
      </c>
      <c r="S63" s="17"/>
      <c r="T63" s="92"/>
      <c r="U63" s="17"/>
    </row>
    <row r="64" spans="2:21" ht="110.25" customHeight="1" x14ac:dyDescent="0.2">
      <c r="B64" s="121" t="s">
        <v>232</v>
      </c>
      <c r="C64" s="13" t="s">
        <v>232</v>
      </c>
      <c r="D64" s="14">
        <v>45</v>
      </c>
      <c r="E64" s="15" t="s">
        <v>233</v>
      </c>
      <c r="F64" s="16">
        <v>44378</v>
      </c>
      <c r="G64" s="16">
        <v>44561</v>
      </c>
      <c r="H64" s="14" t="s">
        <v>234</v>
      </c>
      <c r="I64" s="14" t="s">
        <v>235</v>
      </c>
      <c r="J64" s="14" t="s">
        <v>236</v>
      </c>
      <c r="K64" s="14"/>
      <c r="L64" s="14"/>
      <c r="M64" s="14" t="s">
        <v>43</v>
      </c>
      <c r="N64" s="14"/>
      <c r="O64" s="14">
        <v>5</v>
      </c>
      <c r="P64" s="14" t="s">
        <v>237</v>
      </c>
      <c r="Q64" s="14">
        <f>VLOOKUP(D64,'[2]Sheet 1'!$B$1:$H$199,6,FALSE)</f>
        <v>24</v>
      </c>
      <c r="R64" s="15" t="s">
        <v>497</v>
      </c>
      <c r="S64" s="14"/>
      <c r="T64" s="91"/>
      <c r="U64" s="14"/>
    </row>
    <row r="65" spans="2:21" ht="68.25" customHeight="1" x14ac:dyDescent="0.2">
      <c r="B65" s="122"/>
      <c r="C65" s="13" t="s">
        <v>232</v>
      </c>
      <c r="D65" s="17">
        <v>46</v>
      </c>
      <c r="E65" s="18" t="s">
        <v>238</v>
      </c>
      <c r="F65" s="19">
        <v>44563</v>
      </c>
      <c r="G65" s="19">
        <v>45291</v>
      </c>
      <c r="H65" s="17" t="s">
        <v>234</v>
      </c>
      <c r="I65" s="17" t="s">
        <v>239</v>
      </c>
      <c r="J65" s="17" t="s">
        <v>236</v>
      </c>
      <c r="K65" s="17"/>
      <c r="L65" s="17"/>
      <c r="M65" s="17" t="s">
        <v>43</v>
      </c>
      <c r="N65" s="17"/>
      <c r="O65" s="17"/>
      <c r="P65" s="17" t="s">
        <v>43</v>
      </c>
      <c r="Q65" s="17"/>
      <c r="R65" s="17" t="s">
        <v>43</v>
      </c>
      <c r="S65" s="17"/>
      <c r="T65" s="17" t="s">
        <v>43</v>
      </c>
      <c r="U65" s="17"/>
    </row>
    <row r="66" spans="2:21" ht="79.5" customHeight="1" x14ac:dyDescent="0.2">
      <c r="B66" s="122"/>
      <c r="C66" s="13" t="s">
        <v>232</v>
      </c>
      <c r="D66" s="14">
        <v>47</v>
      </c>
      <c r="E66" s="15" t="s">
        <v>240</v>
      </c>
      <c r="F66" s="16">
        <v>45293</v>
      </c>
      <c r="G66" s="16">
        <v>46022</v>
      </c>
      <c r="H66" s="14" t="s">
        <v>234</v>
      </c>
      <c r="I66" s="14" t="s">
        <v>241</v>
      </c>
      <c r="J66" s="14" t="s">
        <v>242</v>
      </c>
      <c r="K66" s="14"/>
      <c r="L66" s="14"/>
      <c r="M66" s="14" t="s">
        <v>43</v>
      </c>
      <c r="N66" s="14"/>
      <c r="O66" s="14"/>
      <c r="P66" s="14" t="s">
        <v>43</v>
      </c>
      <c r="Q66" s="14"/>
      <c r="R66" s="14" t="s">
        <v>43</v>
      </c>
      <c r="S66" s="14"/>
      <c r="T66" s="14" t="s">
        <v>43</v>
      </c>
      <c r="U66" s="14"/>
    </row>
    <row r="67" spans="2:21" ht="84.75" customHeight="1" x14ac:dyDescent="0.2">
      <c r="B67" s="122"/>
      <c r="C67" s="13" t="s">
        <v>232</v>
      </c>
      <c r="D67" s="17">
        <v>48</v>
      </c>
      <c r="E67" s="18" t="s">
        <v>243</v>
      </c>
      <c r="F67" s="19">
        <v>44211</v>
      </c>
      <c r="G67" s="19">
        <v>44530</v>
      </c>
      <c r="H67" s="17" t="s">
        <v>234</v>
      </c>
      <c r="I67" s="17" t="s">
        <v>244</v>
      </c>
      <c r="J67" s="17" t="s">
        <v>236</v>
      </c>
      <c r="K67" s="17"/>
      <c r="L67" s="17">
        <v>0</v>
      </c>
      <c r="M67" s="17" t="s">
        <v>245</v>
      </c>
      <c r="N67" s="17"/>
      <c r="O67" s="17">
        <v>30</v>
      </c>
      <c r="P67" s="17" t="s">
        <v>246</v>
      </c>
      <c r="Q67" s="17">
        <f>VLOOKUP(D67,'[2]Sheet 1'!$B$1:$H$199,6,FALSE)</f>
        <v>49</v>
      </c>
      <c r="R67" s="18" t="s">
        <v>498</v>
      </c>
      <c r="S67" s="17"/>
      <c r="T67" s="17"/>
      <c r="U67" s="17"/>
    </row>
    <row r="68" spans="2:21" ht="61.5" customHeight="1" x14ac:dyDescent="0.2">
      <c r="B68" s="122"/>
      <c r="C68" s="13" t="s">
        <v>232</v>
      </c>
      <c r="D68" s="14">
        <v>49</v>
      </c>
      <c r="E68" s="15" t="s">
        <v>247</v>
      </c>
      <c r="F68" s="16">
        <v>44563</v>
      </c>
      <c r="G68" s="16">
        <v>45291</v>
      </c>
      <c r="H68" s="14" t="s">
        <v>234</v>
      </c>
      <c r="I68" s="14" t="s">
        <v>248</v>
      </c>
      <c r="J68" s="14" t="s">
        <v>242</v>
      </c>
      <c r="K68" s="14"/>
      <c r="L68" s="14"/>
      <c r="M68" s="14" t="s">
        <v>43</v>
      </c>
      <c r="N68" s="14"/>
      <c r="O68" s="14"/>
      <c r="P68" s="14" t="s">
        <v>43</v>
      </c>
      <c r="Q68" s="14"/>
      <c r="R68" s="14" t="s">
        <v>43</v>
      </c>
      <c r="S68" s="14"/>
      <c r="T68" s="14" t="s">
        <v>43</v>
      </c>
      <c r="U68" s="14"/>
    </row>
    <row r="69" spans="2:21" ht="96" customHeight="1" x14ac:dyDescent="0.2">
      <c r="B69" s="122"/>
      <c r="C69" s="13" t="s">
        <v>232</v>
      </c>
      <c r="D69" s="17">
        <v>60</v>
      </c>
      <c r="E69" s="18" t="s">
        <v>249</v>
      </c>
      <c r="F69" s="19">
        <v>44593</v>
      </c>
      <c r="G69" s="19">
        <v>44926</v>
      </c>
      <c r="H69" s="17" t="s">
        <v>234</v>
      </c>
      <c r="I69" s="17" t="s">
        <v>250</v>
      </c>
      <c r="J69" s="17" t="s">
        <v>251</v>
      </c>
      <c r="K69" s="17"/>
      <c r="L69" s="17"/>
      <c r="M69" s="17" t="s">
        <v>43</v>
      </c>
      <c r="N69" s="17"/>
      <c r="O69" s="17"/>
      <c r="P69" s="17" t="s">
        <v>43</v>
      </c>
      <c r="Q69" s="17"/>
      <c r="R69" s="17" t="s">
        <v>43</v>
      </c>
      <c r="S69" s="17"/>
      <c r="T69" s="17" t="s">
        <v>43</v>
      </c>
      <c r="U69" s="17"/>
    </row>
    <row r="70" spans="2:21" ht="96" customHeight="1" x14ac:dyDescent="0.2">
      <c r="B70" s="122"/>
      <c r="C70" s="13" t="s">
        <v>232</v>
      </c>
      <c r="D70" s="14">
        <v>61</v>
      </c>
      <c r="E70" s="15" t="s">
        <v>252</v>
      </c>
      <c r="F70" s="16">
        <v>44958</v>
      </c>
      <c r="G70" s="16">
        <v>45291</v>
      </c>
      <c r="H70" s="14" t="s">
        <v>234</v>
      </c>
      <c r="I70" s="14" t="s">
        <v>250</v>
      </c>
      <c r="J70" s="14" t="s">
        <v>251</v>
      </c>
      <c r="K70" s="14"/>
      <c r="L70" s="14"/>
      <c r="M70" s="14" t="s">
        <v>43</v>
      </c>
      <c r="N70" s="14"/>
      <c r="O70" s="14"/>
      <c r="P70" s="14" t="s">
        <v>43</v>
      </c>
      <c r="Q70" s="14"/>
      <c r="R70" s="14" t="s">
        <v>43</v>
      </c>
      <c r="S70" s="14"/>
      <c r="T70" s="14" t="s">
        <v>43</v>
      </c>
      <c r="U70" s="14"/>
    </row>
    <row r="71" spans="2:21" ht="96" customHeight="1" x14ac:dyDescent="0.2">
      <c r="B71" s="123"/>
      <c r="C71" s="13" t="s">
        <v>232</v>
      </c>
      <c r="D71" s="17">
        <v>62</v>
      </c>
      <c r="E71" s="18" t="s">
        <v>253</v>
      </c>
      <c r="F71" s="19">
        <v>45323</v>
      </c>
      <c r="G71" s="19">
        <v>45657</v>
      </c>
      <c r="H71" s="17" t="s">
        <v>234</v>
      </c>
      <c r="I71" s="17" t="s">
        <v>250</v>
      </c>
      <c r="J71" s="17" t="s">
        <v>251</v>
      </c>
      <c r="K71" s="17"/>
      <c r="L71" s="17"/>
      <c r="M71" s="17" t="s">
        <v>43</v>
      </c>
      <c r="N71" s="17"/>
      <c r="O71" s="17"/>
      <c r="P71" s="17" t="s">
        <v>43</v>
      </c>
      <c r="Q71" s="17"/>
      <c r="R71" s="17" t="s">
        <v>43</v>
      </c>
      <c r="S71" s="17"/>
      <c r="T71" s="17" t="s">
        <v>43</v>
      </c>
      <c r="U71" s="17"/>
    </row>
    <row r="72" spans="2:21" ht="110.25" customHeight="1" x14ac:dyDescent="0.2">
      <c r="B72" s="121" t="s">
        <v>254</v>
      </c>
      <c r="C72" s="13" t="s">
        <v>255</v>
      </c>
      <c r="D72" s="14">
        <v>50</v>
      </c>
      <c r="E72" s="15" t="s">
        <v>520</v>
      </c>
      <c r="F72" s="16">
        <v>44197</v>
      </c>
      <c r="G72" s="16">
        <v>44561</v>
      </c>
      <c r="H72" s="14" t="s">
        <v>61</v>
      </c>
      <c r="I72" s="14" t="s">
        <v>256</v>
      </c>
      <c r="J72" s="14" t="s">
        <v>257</v>
      </c>
      <c r="K72" s="14"/>
      <c r="L72" s="14">
        <v>100</v>
      </c>
      <c r="M72" s="14" t="s">
        <v>258</v>
      </c>
      <c r="N72" s="14"/>
      <c r="O72" s="14">
        <v>100</v>
      </c>
      <c r="P72" s="14" t="s">
        <v>258</v>
      </c>
      <c r="Q72" s="14">
        <f>VLOOKUP(D72,'[2]Sheet 1'!$B$1:$H$199,6,FALSE)</f>
        <v>100</v>
      </c>
      <c r="R72" s="15" t="s">
        <v>258</v>
      </c>
      <c r="S72" s="14"/>
      <c r="T72" s="91"/>
      <c r="U72" s="14"/>
    </row>
    <row r="73" spans="2:21" ht="94.5" customHeight="1" x14ac:dyDescent="0.2">
      <c r="B73" s="122"/>
      <c r="C73" s="13" t="s">
        <v>255</v>
      </c>
      <c r="D73" s="17" t="s">
        <v>259</v>
      </c>
      <c r="E73" s="18" t="s">
        <v>260</v>
      </c>
      <c r="F73" s="19">
        <v>44226</v>
      </c>
      <c r="G73" s="19">
        <v>44560</v>
      </c>
      <c r="H73" s="17" t="s">
        <v>261</v>
      </c>
      <c r="I73" s="17" t="s">
        <v>262</v>
      </c>
      <c r="J73" s="17" t="s">
        <v>263</v>
      </c>
      <c r="K73" s="17"/>
      <c r="L73" s="17">
        <v>25</v>
      </c>
      <c r="M73" s="17" t="s">
        <v>264</v>
      </c>
      <c r="N73" s="17"/>
      <c r="O73" s="17">
        <v>50</v>
      </c>
      <c r="P73" s="17" t="s">
        <v>265</v>
      </c>
      <c r="Q73" s="17">
        <v>75</v>
      </c>
      <c r="R73" s="18" t="s">
        <v>522</v>
      </c>
      <c r="S73" s="17"/>
      <c r="T73" s="92"/>
      <c r="U73" s="17"/>
    </row>
    <row r="74" spans="2:21" ht="216" customHeight="1" x14ac:dyDescent="0.2">
      <c r="B74" s="122"/>
      <c r="C74" s="13" t="s">
        <v>255</v>
      </c>
      <c r="D74" s="14" t="s">
        <v>266</v>
      </c>
      <c r="E74" s="15" t="s">
        <v>470</v>
      </c>
      <c r="F74" s="16">
        <v>44316</v>
      </c>
      <c r="G74" s="16">
        <v>44576</v>
      </c>
      <c r="H74" s="14" t="s">
        <v>152</v>
      </c>
      <c r="I74" s="14" t="s">
        <v>471</v>
      </c>
      <c r="J74" s="14" t="s">
        <v>267</v>
      </c>
      <c r="K74" s="14"/>
      <c r="L74" s="14"/>
      <c r="M74" s="14"/>
      <c r="N74" s="14"/>
      <c r="O74" s="14"/>
      <c r="P74" s="14"/>
      <c r="Q74" s="14">
        <f>VLOOKUP(D74,'[2]Sheet 1'!$B$1:$H$199,6,FALSE)</f>
        <v>75</v>
      </c>
      <c r="R74" s="15" t="s">
        <v>499</v>
      </c>
      <c r="S74" s="14"/>
      <c r="T74" s="91"/>
      <c r="U74" s="14" t="s">
        <v>469</v>
      </c>
    </row>
    <row r="75" spans="2:21" ht="83.25" customHeight="1" x14ac:dyDescent="0.2">
      <c r="B75" s="122"/>
      <c r="C75" s="13" t="s">
        <v>255</v>
      </c>
      <c r="D75" s="17" t="s">
        <v>268</v>
      </c>
      <c r="E75" s="18" t="s">
        <v>269</v>
      </c>
      <c r="F75" s="19">
        <v>44226</v>
      </c>
      <c r="G75" s="19">
        <v>44560</v>
      </c>
      <c r="H75" s="17" t="s">
        <v>261</v>
      </c>
      <c r="I75" s="17" t="s">
        <v>270</v>
      </c>
      <c r="J75" s="17" t="s">
        <v>271</v>
      </c>
      <c r="K75" s="17"/>
      <c r="L75" s="17">
        <v>25</v>
      </c>
      <c r="M75" s="17" t="s">
        <v>272</v>
      </c>
      <c r="N75" s="17"/>
      <c r="O75" s="17">
        <v>50</v>
      </c>
      <c r="P75" s="17" t="s">
        <v>421</v>
      </c>
      <c r="Q75" s="17">
        <f>VLOOKUP(D75,'[2]Sheet 1'!$B$1:$H$199,6,FALSE)</f>
        <v>75</v>
      </c>
      <c r="R75" s="18" t="s">
        <v>500</v>
      </c>
      <c r="S75" s="17"/>
      <c r="T75" s="92"/>
      <c r="U75" s="17"/>
    </row>
    <row r="76" spans="2:21" ht="65.25" customHeight="1" x14ac:dyDescent="0.2">
      <c r="B76" s="122"/>
      <c r="C76" s="13" t="s">
        <v>255</v>
      </c>
      <c r="D76" s="14" t="s">
        <v>273</v>
      </c>
      <c r="E76" s="15" t="s">
        <v>274</v>
      </c>
      <c r="F76" s="16">
        <v>44377</v>
      </c>
      <c r="G76" s="16">
        <v>44560</v>
      </c>
      <c r="H76" s="14" t="s">
        <v>61</v>
      </c>
      <c r="I76" s="14" t="s">
        <v>275</v>
      </c>
      <c r="J76" s="14" t="s">
        <v>276</v>
      </c>
      <c r="K76" s="14"/>
      <c r="L76" s="14"/>
      <c r="M76" s="14" t="s">
        <v>43</v>
      </c>
      <c r="N76" s="14"/>
      <c r="O76" s="14">
        <v>20</v>
      </c>
      <c r="P76" s="14" t="s">
        <v>277</v>
      </c>
      <c r="Q76" s="14">
        <f>VLOOKUP(D76,'[2]Sheet 1'!$B$1:$H$199,6,FALSE)</f>
        <v>75</v>
      </c>
      <c r="R76" s="15" t="s">
        <v>501</v>
      </c>
      <c r="S76" s="14"/>
      <c r="T76" s="91"/>
      <c r="U76" s="14"/>
    </row>
    <row r="77" spans="2:21" ht="74.25" customHeight="1" x14ac:dyDescent="0.2">
      <c r="B77" s="122"/>
      <c r="C77" s="13" t="s">
        <v>255</v>
      </c>
      <c r="D77" s="17" t="s">
        <v>278</v>
      </c>
      <c r="E77" s="18" t="s">
        <v>279</v>
      </c>
      <c r="F77" s="19">
        <v>44226</v>
      </c>
      <c r="G77" s="19">
        <v>44560</v>
      </c>
      <c r="H77" s="17" t="s">
        <v>61</v>
      </c>
      <c r="I77" s="17" t="s">
        <v>280</v>
      </c>
      <c r="J77" s="17" t="s">
        <v>281</v>
      </c>
      <c r="K77" s="17"/>
      <c r="L77" s="17">
        <v>25</v>
      </c>
      <c r="M77" s="17" t="s">
        <v>282</v>
      </c>
      <c r="N77" s="17"/>
      <c r="O77" s="17">
        <v>50</v>
      </c>
      <c r="P77" s="17" t="s">
        <v>283</v>
      </c>
      <c r="Q77" s="17">
        <f>VLOOKUP(D77,'[2]Sheet 1'!$B$1:$H$199,6,FALSE)</f>
        <v>75</v>
      </c>
      <c r="R77" s="18" t="s">
        <v>502</v>
      </c>
      <c r="S77" s="17"/>
      <c r="T77" s="92"/>
      <c r="U77" s="17"/>
    </row>
    <row r="78" spans="2:21" ht="46.5" customHeight="1" x14ac:dyDescent="0.2">
      <c r="B78" s="122"/>
      <c r="C78" s="13" t="s">
        <v>255</v>
      </c>
      <c r="D78" s="14" t="s">
        <v>284</v>
      </c>
      <c r="E78" s="15" t="s">
        <v>285</v>
      </c>
      <c r="F78" s="16">
        <v>44377</v>
      </c>
      <c r="G78" s="16">
        <v>44560</v>
      </c>
      <c r="H78" s="14" t="s">
        <v>90</v>
      </c>
      <c r="I78" s="14" t="s">
        <v>286</v>
      </c>
      <c r="J78" s="14" t="s">
        <v>287</v>
      </c>
      <c r="K78" s="14"/>
      <c r="L78" s="14"/>
      <c r="M78" s="14" t="s">
        <v>43</v>
      </c>
      <c r="N78" s="14"/>
      <c r="O78" s="14">
        <v>35</v>
      </c>
      <c r="P78" s="14" t="s">
        <v>288</v>
      </c>
      <c r="Q78" s="14">
        <f>VLOOKUP(D78,'[2]Sheet 1'!$B$1:$H$199,6,FALSE)</f>
        <v>100</v>
      </c>
      <c r="R78" s="15" t="s">
        <v>503</v>
      </c>
      <c r="S78" s="14"/>
      <c r="T78" s="91"/>
      <c r="U78" s="14"/>
    </row>
    <row r="79" spans="2:21" ht="60" customHeight="1" x14ac:dyDescent="0.2">
      <c r="B79" s="122"/>
      <c r="C79" s="13" t="s">
        <v>255</v>
      </c>
      <c r="D79" s="17" t="s">
        <v>289</v>
      </c>
      <c r="E79" s="18" t="s">
        <v>290</v>
      </c>
      <c r="F79" s="19">
        <v>44377</v>
      </c>
      <c r="G79" s="19">
        <v>44560</v>
      </c>
      <c r="H79" s="17" t="s">
        <v>90</v>
      </c>
      <c r="I79" s="17" t="s">
        <v>291</v>
      </c>
      <c r="J79" s="17" t="s">
        <v>287</v>
      </c>
      <c r="K79" s="17"/>
      <c r="L79" s="17"/>
      <c r="M79" s="17" t="s">
        <v>43</v>
      </c>
      <c r="N79" s="17"/>
      <c r="O79" s="17"/>
      <c r="P79" s="17" t="s">
        <v>43</v>
      </c>
      <c r="Q79" s="17">
        <f>VLOOKUP(D79,'[2]Sheet 1'!$B$1:$H$199,6,FALSE)</f>
        <v>100</v>
      </c>
      <c r="R79" s="18" t="s">
        <v>504</v>
      </c>
      <c r="S79" s="17"/>
      <c r="T79" s="92"/>
      <c r="U79" s="17"/>
    </row>
    <row r="80" spans="2:21" ht="93" customHeight="1" x14ac:dyDescent="0.2">
      <c r="B80" s="122"/>
      <c r="C80" s="13" t="s">
        <v>255</v>
      </c>
      <c r="D80" s="14" t="s">
        <v>292</v>
      </c>
      <c r="E80" s="15" t="s">
        <v>293</v>
      </c>
      <c r="F80" s="16">
        <v>44377</v>
      </c>
      <c r="G80" s="16">
        <v>44560</v>
      </c>
      <c r="H80" s="14" t="s">
        <v>261</v>
      </c>
      <c r="I80" s="14" t="s">
        <v>294</v>
      </c>
      <c r="J80" s="14" t="s">
        <v>295</v>
      </c>
      <c r="K80" s="14"/>
      <c r="L80" s="14">
        <v>10</v>
      </c>
      <c r="M80" s="14" t="s">
        <v>296</v>
      </c>
      <c r="N80" s="14"/>
      <c r="O80" s="14">
        <v>50</v>
      </c>
      <c r="P80" s="14" t="s">
        <v>297</v>
      </c>
      <c r="Q80" s="14">
        <f>VLOOKUP(D80,'[2]Sheet 1'!$B$1:$H$199,6,FALSE)</f>
        <v>60</v>
      </c>
      <c r="R80" s="15" t="s">
        <v>505</v>
      </c>
      <c r="S80" s="14"/>
      <c r="T80" s="91"/>
      <c r="U80" s="14"/>
    </row>
    <row r="81" spans="2:21" ht="80.25" customHeight="1" x14ac:dyDescent="0.2">
      <c r="B81" s="122"/>
      <c r="C81" s="13" t="s">
        <v>255</v>
      </c>
      <c r="D81" s="17" t="s">
        <v>298</v>
      </c>
      <c r="E81" s="18" t="s">
        <v>299</v>
      </c>
      <c r="F81" s="19">
        <v>44377</v>
      </c>
      <c r="G81" s="19">
        <v>44560</v>
      </c>
      <c r="H81" s="17" t="s">
        <v>234</v>
      </c>
      <c r="I81" s="17" t="s">
        <v>300</v>
      </c>
      <c r="J81" s="17" t="s">
        <v>301</v>
      </c>
      <c r="K81" s="17"/>
      <c r="L81" s="17">
        <v>22</v>
      </c>
      <c r="M81" s="17" t="s">
        <v>302</v>
      </c>
      <c r="N81" s="17"/>
      <c r="O81" s="17">
        <v>37</v>
      </c>
      <c r="P81" s="17" t="s">
        <v>303</v>
      </c>
      <c r="Q81" s="17">
        <f>VLOOKUP(D81,'[2]Sheet 1'!$B$1:$H$199,6,FALSE)</f>
        <v>65</v>
      </c>
      <c r="R81" s="18" t="s">
        <v>506</v>
      </c>
      <c r="S81" s="17"/>
      <c r="T81" s="92"/>
      <c r="U81" s="17"/>
    </row>
    <row r="82" spans="2:21" ht="174" customHeight="1" x14ac:dyDescent="0.2">
      <c r="B82" s="122"/>
      <c r="C82" s="13" t="s">
        <v>255</v>
      </c>
      <c r="D82" s="14" t="s">
        <v>304</v>
      </c>
      <c r="E82" s="15" t="s">
        <v>305</v>
      </c>
      <c r="F82" s="16">
        <v>44377</v>
      </c>
      <c r="G82" s="16">
        <v>44560</v>
      </c>
      <c r="H82" s="14" t="s">
        <v>90</v>
      </c>
      <c r="I82" s="14" t="s">
        <v>306</v>
      </c>
      <c r="J82" s="14" t="s">
        <v>307</v>
      </c>
      <c r="K82" s="14"/>
      <c r="L82" s="14">
        <v>20</v>
      </c>
      <c r="M82" s="14" t="s">
        <v>308</v>
      </c>
      <c r="N82" s="14"/>
      <c r="O82" s="14">
        <v>40</v>
      </c>
      <c r="P82" s="14" t="s">
        <v>309</v>
      </c>
      <c r="Q82" s="14">
        <f>VLOOKUP(D82,'[2]Sheet 1'!$B$1:$H$199,6,FALSE)</f>
        <v>50</v>
      </c>
      <c r="R82" s="15" t="s">
        <v>507</v>
      </c>
      <c r="S82" s="14"/>
      <c r="T82" s="91"/>
      <c r="U82" s="14"/>
    </row>
    <row r="83" spans="2:21" ht="102.75" customHeight="1" x14ac:dyDescent="0.2">
      <c r="B83" s="123"/>
      <c r="C83" s="13" t="s">
        <v>255</v>
      </c>
      <c r="D83" s="17" t="s">
        <v>310</v>
      </c>
      <c r="E83" s="18" t="s">
        <v>311</v>
      </c>
      <c r="F83" s="19">
        <v>44377</v>
      </c>
      <c r="G83" s="19">
        <v>44560</v>
      </c>
      <c r="H83" s="17" t="s">
        <v>24</v>
      </c>
      <c r="I83" s="17" t="s">
        <v>312</v>
      </c>
      <c r="J83" s="17" t="s">
        <v>313</v>
      </c>
      <c r="K83" s="17"/>
      <c r="L83" s="17"/>
      <c r="M83" s="17" t="s">
        <v>43</v>
      </c>
      <c r="N83" s="17"/>
      <c r="O83" s="17"/>
      <c r="P83" s="17" t="s">
        <v>43</v>
      </c>
      <c r="Q83" s="17">
        <f>VLOOKUP(D83,'[2]Sheet 1'!$B$1:$H$199,6,FALSE)</f>
        <v>50</v>
      </c>
      <c r="R83" s="18" t="s">
        <v>508</v>
      </c>
      <c r="S83" s="17"/>
      <c r="T83" s="92"/>
      <c r="U83" s="17"/>
    </row>
    <row r="84" spans="2:21" ht="62.25" customHeight="1" x14ac:dyDescent="0.2">
      <c r="B84" s="121" t="s">
        <v>314</v>
      </c>
      <c r="C84" s="13" t="s">
        <v>314</v>
      </c>
      <c r="D84" s="14">
        <v>51</v>
      </c>
      <c r="E84" s="15" t="s">
        <v>315</v>
      </c>
      <c r="F84" s="16">
        <v>44242</v>
      </c>
      <c r="G84" s="16">
        <v>44561</v>
      </c>
      <c r="H84" s="14" t="s">
        <v>61</v>
      </c>
      <c r="I84" s="14" t="s">
        <v>316</v>
      </c>
      <c r="J84" s="14" t="s">
        <v>317</v>
      </c>
      <c r="K84" s="14"/>
      <c r="L84" s="14">
        <v>25</v>
      </c>
      <c r="M84" s="14" t="s">
        <v>318</v>
      </c>
      <c r="N84" s="14"/>
      <c r="O84" s="14">
        <v>25</v>
      </c>
      <c r="P84" s="14" t="s">
        <v>319</v>
      </c>
      <c r="Q84" s="14">
        <v>25</v>
      </c>
      <c r="R84" s="14" t="s">
        <v>319</v>
      </c>
      <c r="S84" s="14"/>
      <c r="T84" s="91"/>
      <c r="U84" s="14"/>
    </row>
    <row r="85" spans="2:21" ht="93.75" customHeight="1" x14ac:dyDescent="0.2">
      <c r="B85" s="122"/>
      <c r="C85" s="13" t="s">
        <v>314</v>
      </c>
      <c r="D85" s="17" t="s">
        <v>320</v>
      </c>
      <c r="E85" s="18" t="s">
        <v>321</v>
      </c>
      <c r="F85" s="19">
        <v>44348</v>
      </c>
      <c r="G85" s="19">
        <v>44377</v>
      </c>
      <c r="H85" s="17" t="s">
        <v>61</v>
      </c>
      <c r="I85" s="17" t="s">
        <v>322</v>
      </c>
      <c r="J85" s="17" t="s">
        <v>317</v>
      </c>
      <c r="K85" s="17"/>
      <c r="L85" s="17">
        <v>5</v>
      </c>
      <c r="M85" s="17" t="s">
        <v>323</v>
      </c>
      <c r="N85" s="17"/>
      <c r="O85" s="89">
        <v>5</v>
      </c>
      <c r="P85" s="17" t="s">
        <v>324</v>
      </c>
      <c r="Q85" s="17">
        <f>VLOOKUP(D85,'[2]Sheet 1'!$B$1:$H$199,6,FALSE)</f>
        <v>100</v>
      </c>
      <c r="R85" s="18" t="s">
        <v>527</v>
      </c>
      <c r="S85" s="17"/>
      <c r="T85" s="92"/>
      <c r="U85" s="17"/>
    </row>
    <row r="86" spans="2:21" ht="67.5" customHeight="1" x14ac:dyDescent="0.2">
      <c r="B86" s="122"/>
      <c r="C86" s="13" t="s">
        <v>314</v>
      </c>
      <c r="D86" s="14" t="s">
        <v>325</v>
      </c>
      <c r="E86" s="15" t="s">
        <v>326</v>
      </c>
      <c r="F86" s="16">
        <v>44378</v>
      </c>
      <c r="G86" s="16">
        <v>44439</v>
      </c>
      <c r="H86" s="14" t="s">
        <v>61</v>
      </c>
      <c r="I86" s="14" t="s">
        <v>327</v>
      </c>
      <c r="J86" s="14" t="s">
        <v>317</v>
      </c>
      <c r="K86" s="14"/>
      <c r="L86" s="14"/>
      <c r="M86" s="14" t="s">
        <v>43</v>
      </c>
      <c r="N86" s="14"/>
      <c r="O86" s="14"/>
      <c r="P86" s="14" t="s">
        <v>43</v>
      </c>
      <c r="Q86" s="89">
        <f>VLOOKUP(D86,'[2]Sheet 1'!$B$1:$H$199,6,FALSE)</f>
        <v>50</v>
      </c>
      <c r="R86" s="15" t="s">
        <v>509</v>
      </c>
      <c r="S86" s="89"/>
      <c r="T86" s="91"/>
      <c r="U86" s="14"/>
    </row>
    <row r="87" spans="2:21" ht="51.75" customHeight="1" x14ac:dyDescent="0.2">
      <c r="B87" s="122"/>
      <c r="C87" s="13" t="s">
        <v>314</v>
      </c>
      <c r="D87" s="17" t="s">
        <v>328</v>
      </c>
      <c r="E87" s="18" t="s">
        <v>329</v>
      </c>
      <c r="F87" s="19">
        <v>44440</v>
      </c>
      <c r="G87" s="19">
        <v>44500</v>
      </c>
      <c r="H87" s="17" t="s">
        <v>61</v>
      </c>
      <c r="I87" s="17" t="s">
        <v>330</v>
      </c>
      <c r="J87" s="17" t="s">
        <v>317</v>
      </c>
      <c r="K87" s="17"/>
      <c r="L87" s="17"/>
      <c r="M87" s="17" t="s">
        <v>43</v>
      </c>
      <c r="N87" s="17"/>
      <c r="O87" s="17"/>
      <c r="P87" s="17" t="s">
        <v>43</v>
      </c>
      <c r="Q87" s="17">
        <f>VLOOKUP(D87,'[2]Sheet 1'!$B$1:$H$199,6,FALSE)</f>
        <v>20</v>
      </c>
      <c r="R87" s="18" t="s">
        <v>510</v>
      </c>
      <c r="S87" s="17"/>
      <c r="T87" s="92"/>
      <c r="U87" s="17"/>
    </row>
    <row r="88" spans="2:21" ht="57" customHeight="1" x14ac:dyDescent="0.2">
      <c r="B88" s="122"/>
      <c r="C88" s="13" t="s">
        <v>314</v>
      </c>
      <c r="D88" s="14" t="s">
        <v>331</v>
      </c>
      <c r="E88" s="15" t="s">
        <v>332</v>
      </c>
      <c r="F88" s="16">
        <v>44440</v>
      </c>
      <c r="G88" s="16">
        <v>44500</v>
      </c>
      <c r="H88" s="14" t="s">
        <v>61</v>
      </c>
      <c r="I88" s="14" t="s">
        <v>333</v>
      </c>
      <c r="J88" s="14" t="s">
        <v>317</v>
      </c>
      <c r="K88" s="14"/>
      <c r="L88" s="14"/>
      <c r="M88" s="14" t="s">
        <v>43</v>
      </c>
      <c r="N88" s="14"/>
      <c r="O88" s="14"/>
      <c r="P88" s="14" t="s">
        <v>43</v>
      </c>
      <c r="Q88" s="14">
        <f>VLOOKUP(D88,'[2]Sheet 1'!$B$1:$H$199,6,FALSE)</f>
        <v>20</v>
      </c>
      <c r="R88" s="15" t="s">
        <v>511</v>
      </c>
      <c r="S88" s="14"/>
      <c r="T88" s="91"/>
      <c r="U88" s="14"/>
    </row>
    <row r="89" spans="2:21" ht="66.75" customHeight="1" x14ac:dyDescent="0.2">
      <c r="B89" s="122"/>
      <c r="C89" s="13" t="s">
        <v>314</v>
      </c>
      <c r="D89" s="17" t="s">
        <v>334</v>
      </c>
      <c r="E89" s="18" t="s">
        <v>335</v>
      </c>
      <c r="F89" s="19">
        <v>44501</v>
      </c>
      <c r="G89" s="19">
        <v>44530</v>
      </c>
      <c r="H89" s="17" t="s">
        <v>61</v>
      </c>
      <c r="I89" s="17" t="s">
        <v>336</v>
      </c>
      <c r="J89" s="17" t="s">
        <v>317</v>
      </c>
      <c r="K89" s="17"/>
      <c r="L89" s="17"/>
      <c r="M89" s="17" t="s">
        <v>43</v>
      </c>
      <c r="N89" s="17"/>
      <c r="O89" s="17"/>
      <c r="P89" s="17" t="s">
        <v>43</v>
      </c>
      <c r="Q89" s="17"/>
      <c r="R89" s="17" t="s">
        <v>43</v>
      </c>
      <c r="S89" s="17"/>
      <c r="T89" s="92"/>
      <c r="U89" s="17"/>
    </row>
    <row r="90" spans="2:21" ht="57" customHeight="1" x14ac:dyDescent="0.2">
      <c r="B90" s="123"/>
      <c r="C90" s="13" t="s">
        <v>314</v>
      </c>
      <c r="D90" s="14" t="s">
        <v>337</v>
      </c>
      <c r="E90" s="15" t="s">
        <v>338</v>
      </c>
      <c r="F90" s="16">
        <v>44501</v>
      </c>
      <c r="G90" s="16">
        <v>44561</v>
      </c>
      <c r="H90" s="14" t="s">
        <v>61</v>
      </c>
      <c r="I90" s="14" t="s">
        <v>339</v>
      </c>
      <c r="J90" s="14" t="s">
        <v>317</v>
      </c>
      <c r="K90" s="14"/>
      <c r="L90" s="14"/>
      <c r="M90" s="14" t="s">
        <v>43</v>
      </c>
      <c r="N90" s="14"/>
      <c r="O90" s="14"/>
      <c r="P90" s="14" t="s">
        <v>43</v>
      </c>
      <c r="Q90" s="14"/>
      <c r="R90" s="14" t="s">
        <v>43</v>
      </c>
      <c r="S90" s="14"/>
      <c r="T90" s="91"/>
      <c r="U90" s="14"/>
    </row>
    <row r="91" spans="2:21" ht="51" customHeight="1" x14ac:dyDescent="0.2">
      <c r="B91" s="121" t="s">
        <v>340</v>
      </c>
      <c r="C91" s="13" t="s">
        <v>341</v>
      </c>
      <c r="D91" s="17">
        <v>52</v>
      </c>
      <c r="E91" s="18" t="s">
        <v>342</v>
      </c>
      <c r="F91" s="19">
        <v>44200</v>
      </c>
      <c r="G91" s="19">
        <v>44561</v>
      </c>
      <c r="H91" s="17" t="s">
        <v>61</v>
      </c>
      <c r="I91" s="17" t="s">
        <v>343</v>
      </c>
      <c r="J91" s="17" t="s">
        <v>344</v>
      </c>
      <c r="K91" s="17"/>
      <c r="L91" s="17">
        <v>67</v>
      </c>
      <c r="M91" s="17" t="s">
        <v>345</v>
      </c>
      <c r="N91" s="17"/>
      <c r="O91" s="17">
        <v>67</v>
      </c>
      <c r="P91" s="17" t="s">
        <v>345</v>
      </c>
      <c r="Q91" s="17">
        <f>VLOOKUP(D91,'[2]Sheet 1'!$B$1:$H$199,6,FALSE)</f>
        <v>100</v>
      </c>
      <c r="R91" s="18" t="s">
        <v>512</v>
      </c>
      <c r="S91" s="17"/>
      <c r="T91" s="92" t="s">
        <v>466</v>
      </c>
      <c r="U91" s="17"/>
    </row>
    <row r="92" spans="2:21" ht="51" customHeight="1" x14ac:dyDescent="0.2">
      <c r="B92" s="122"/>
      <c r="C92" s="13" t="s">
        <v>341</v>
      </c>
      <c r="D92" s="14" t="s">
        <v>346</v>
      </c>
      <c r="E92" s="15" t="s">
        <v>347</v>
      </c>
      <c r="F92" s="16">
        <v>44136</v>
      </c>
      <c r="G92" s="16">
        <v>44301</v>
      </c>
      <c r="H92" s="14" t="s">
        <v>61</v>
      </c>
      <c r="I92" s="14" t="s">
        <v>348</v>
      </c>
      <c r="J92" s="14" t="s">
        <v>349</v>
      </c>
      <c r="K92" s="14"/>
      <c r="L92" s="14">
        <v>100</v>
      </c>
      <c r="M92" s="14" t="s">
        <v>350</v>
      </c>
      <c r="N92" s="14"/>
      <c r="O92" s="14"/>
      <c r="P92" s="14" t="s">
        <v>466</v>
      </c>
      <c r="Q92" s="14">
        <v>100</v>
      </c>
      <c r="R92" s="15" t="s">
        <v>466</v>
      </c>
      <c r="S92" s="14">
        <v>100</v>
      </c>
      <c r="T92" s="14" t="s">
        <v>466</v>
      </c>
      <c r="U92" s="14"/>
    </row>
    <row r="93" spans="2:21" ht="100.5" customHeight="1" x14ac:dyDescent="0.2">
      <c r="B93" s="122"/>
      <c r="C93" s="13" t="s">
        <v>341</v>
      </c>
      <c r="D93" s="17" t="s">
        <v>423</v>
      </c>
      <c r="E93" s="18" t="s">
        <v>425</v>
      </c>
      <c r="F93" s="19">
        <v>44136</v>
      </c>
      <c r="G93" s="19">
        <v>44301</v>
      </c>
      <c r="H93" s="17" t="s">
        <v>61</v>
      </c>
      <c r="I93" s="17" t="s">
        <v>426</v>
      </c>
      <c r="J93" s="17" t="s">
        <v>349</v>
      </c>
      <c r="K93" s="17"/>
      <c r="L93" s="17">
        <v>100</v>
      </c>
      <c r="M93" s="17" t="s">
        <v>427</v>
      </c>
      <c r="N93" s="17"/>
      <c r="O93" s="17"/>
      <c r="P93" s="17" t="s">
        <v>466</v>
      </c>
      <c r="Q93" s="17">
        <v>100</v>
      </c>
      <c r="R93" s="18" t="s">
        <v>466</v>
      </c>
      <c r="S93" s="17">
        <v>100</v>
      </c>
      <c r="T93" s="17" t="s">
        <v>466</v>
      </c>
      <c r="U93" s="17"/>
    </row>
    <row r="94" spans="2:21" ht="82.5" customHeight="1" x14ac:dyDescent="0.2">
      <c r="B94" s="122"/>
      <c r="C94" s="13" t="s">
        <v>341</v>
      </c>
      <c r="D94" s="14" t="s">
        <v>424</v>
      </c>
      <c r="E94" s="15" t="s">
        <v>428</v>
      </c>
      <c r="F94" s="16">
        <v>44207</v>
      </c>
      <c r="G94" s="16">
        <v>44393</v>
      </c>
      <c r="H94" s="14" t="s">
        <v>61</v>
      </c>
      <c r="I94" s="14" t="s">
        <v>431</v>
      </c>
      <c r="J94" s="14" t="s">
        <v>349</v>
      </c>
      <c r="K94" s="14"/>
      <c r="L94" s="14">
        <v>30</v>
      </c>
      <c r="M94" s="14" t="s">
        <v>430</v>
      </c>
      <c r="N94" s="14"/>
      <c r="O94" s="14">
        <v>100</v>
      </c>
      <c r="P94" s="14" t="s">
        <v>429</v>
      </c>
      <c r="Q94" s="14">
        <v>100</v>
      </c>
      <c r="R94" s="15" t="s">
        <v>466</v>
      </c>
      <c r="S94" s="14">
        <v>100</v>
      </c>
      <c r="T94" s="14" t="s">
        <v>466</v>
      </c>
      <c r="U94" s="14"/>
    </row>
    <row r="95" spans="2:21" ht="99" customHeight="1" x14ac:dyDescent="0.2">
      <c r="B95" s="122"/>
      <c r="C95" s="13" t="s">
        <v>341</v>
      </c>
      <c r="D95" s="17" t="s">
        <v>351</v>
      </c>
      <c r="E95" s="18" t="s">
        <v>352</v>
      </c>
      <c r="F95" s="19">
        <v>44228</v>
      </c>
      <c r="G95" s="19">
        <v>44301</v>
      </c>
      <c r="H95" s="17" t="s">
        <v>61</v>
      </c>
      <c r="I95" s="17" t="s">
        <v>353</v>
      </c>
      <c r="J95" s="17" t="s">
        <v>354</v>
      </c>
      <c r="K95" s="17"/>
      <c r="L95" s="17">
        <v>100</v>
      </c>
      <c r="M95" s="17" t="s">
        <v>355</v>
      </c>
      <c r="N95" s="17"/>
      <c r="O95" s="17">
        <v>100</v>
      </c>
      <c r="P95" s="17" t="s">
        <v>355</v>
      </c>
      <c r="Q95" s="17">
        <v>100</v>
      </c>
      <c r="R95" s="18" t="s">
        <v>466</v>
      </c>
      <c r="S95" s="17">
        <v>100</v>
      </c>
      <c r="T95" s="17" t="s">
        <v>466</v>
      </c>
      <c r="U95" s="17"/>
    </row>
    <row r="96" spans="2:21" ht="99" customHeight="1" x14ac:dyDescent="0.2">
      <c r="B96" s="122"/>
      <c r="C96" s="13" t="s">
        <v>341</v>
      </c>
      <c r="D96" s="14" t="s">
        <v>356</v>
      </c>
      <c r="E96" s="15" t="s">
        <v>357</v>
      </c>
      <c r="F96" s="16">
        <v>44125</v>
      </c>
      <c r="G96" s="16">
        <v>44286</v>
      </c>
      <c r="H96" s="14" t="s">
        <v>61</v>
      </c>
      <c r="I96" s="14" t="s">
        <v>358</v>
      </c>
      <c r="J96" s="14" t="s">
        <v>354</v>
      </c>
      <c r="K96" s="14"/>
      <c r="L96" s="14">
        <v>66</v>
      </c>
      <c r="M96" s="14" t="s">
        <v>359</v>
      </c>
      <c r="N96" s="14"/>
      <c r="O96" s="14">
        <v>100</v>
      </c>
      <c r="P96" s="14" t="s">
        <v>360</v>
      </c>
      <c r="Q96" s="14">
        <v>100</v>
      </c>
      <c r="R96" s="15" t="s">
        <v>466</v>
      </c>
      <c r="S96" s="14">
        <v>100</v>
      </c>
      <c r="T96" s="14" t="s">
        <v>466</v>
      </c>
      <c r="U96" s="14"/>
    </row>
    <row r="97" spans="2:21" ht="102.75" customHeight="1" x14ac:dyDescent="0.2">
      <c r="B97" s="122"/>
      <c r="C97" s="13" t="s">
        <v>341</v>
      </c>
      <c r="D97" s="17" t="s">
        <v>361</v>
      </c>
      <c r="E97" s="18" t="s">
        <v>362</v>
      </c>
      <c r="F97" s="19">
        <v>44117</v>
      </c>
      <c r="G97" s="19">
        <v>44301</v>
      </c>
      <c r="H97" s="17" t="s">
        <v>61</v>
      </c>
      <c r="I97" s="17" t="s">
        <v>363</v>
      </c>
      <c r="J97" s="17" t="s">
        <v>349</v>
      </c>
      <c r="K97" s="17"/>
      <c r="L97" s="17">
        <v>100</v>
      </c>
      <c r="M97" s="17" t="s">
        <v>364</v>
      </c>
      <c r="N97" s="17"/>
      <c r="O97" s="17">
        <v>100</v>
      </c>
      <c r="P97" s="17" t="s">
        <v>422</v>
      </c>
      <c r="Q97" s="17">
        <v>100</v>
      </c>
      <c r="R97" s="18" t="s">
        <v>466</v>
      </c>
      <c r="S97" s="17">
        <v>100</v>
      </c>
      <c r="T97" s="17" t="s">
        <v>466</v>
      </c>
      <c r="U97" s="17"/>
    </row>
    <row r="98" spans="2:21" ht="95.25" customHeight="1" x14ac:dyDescent="0.2">
      <c r="B98" s="122"/>
      <c r="C98" s="13" t="s">
        <v>341</v>
      </c>
      <c r="D98" s="14" t="s">
        <v>365</v>
      </c>
      <c r="E98" s="15" t="s">
        <v>366</v>
      </c>
      <c r="F98" s="16">
        <v>44117</v>
      </c>
      <c r="G98" s="16">
        <v>44301</v>
      </c>
      <c r="H98" s="14" t="s">
        <v>61</v>
      </c>
      <c r="I98" s="14" t="s">
        <v>367</v>
      </c>
      <c r="J98" s="14" t="s">
        <v>354</v>
      </c>
      <c r="K98" s="14"/>
      <c r="L98" s="14">
        <v>100</v>
      </c>
      <c r="M98" s="14" t="s">
        <v>368</v>
      </c>
      <c r="N98" s="14"/>
      <c r="O98" s="14">
        <v>100</v>
      </c>
      <c r="P98" s="14" t="s">
        <v>369</v>
      </c>
      <c r="Q98" s="14">
        <v>100</v>
      </c>
      <c r="R98" s="15" t="s">
        <v>466</v>
      </c>
      <c r="S98" s="14">
        <v>100</v>
      </c>
      <c r="T98" s="14" t="s">
        <v>466</v>
      </c>
      <c r="U98" s="14"/>
    </row>
    <row r="99" spans="2:21" ht="84.75" customHeight="1" x14ac:dyDescent="0.2">
      <c r="B99" s="122"/>
      <c r="C99" s="13" t="s">
        <v>341</v>
      </c>
      <c r="D99" s="17" t="s">
        <v>370</v>
      </c>
      <c r="E99" s="18" t="s">
        <v>371</v>
      </c>
      <c r="F99" s="19">
        <v>44207</v>
      </c>
      <c r="G99" s="19">
        <v>44286</v>
      </c>
      <c r="H99" s="17" t="s">
        <v>61</v>
      </c>
      <c r="I99" s="17" t="s">
        <v>372</v>
      </c>
      <c r="J99" s="17" t="s">
        <v>349</v>
      </c>
      <c r="K99" s="17"/>
      <c r="L99" s="17">
        <v>10</v>
      </c>
      <c r="M99" s="17" t="s">
        <v>373</v>
      </c>
      <c r="N99" s="17"/>
      <c r="O99" s="89">
        <v>50</v>
      </c>
      <c r="P99" s="17" t="s">
        <v>374</v>
      </c>
      <c r="Q99" s="17">
        <f>VLOOKUP(D99,'[2]Sheet 1'!$B$1:$H$199,6,FALSE)</f>
        <v>100</v>
      </c>
      <c r="R99" s="18" t="s">
        <v>521</v>
      </c>
      <c r="S99" s="17"/>
      <c r="T99" s="92" t="s">
        <v>466</v>
      </c>
      <c r="U99" s="17"/>
    </row>
    <row r="100" spans="2:21" ht="110.25" customHeight="1" x14ac:dyDescent="0.2">
      <c r="B100" s="122"/>
      <c r="C100" s="13" t="s">
        <v>341</v>
      </c>
      <c r="D100" s="14" t="s">
        <v>375</v>
      </c>
      <c r="E100" s="15" t="s">
        <v>376</v>
      </c>
      <c r="F100" s="16">
        <v>44207</v>
      </c>
      <c r="G100" s="16">
        <v>44286</v>
      </c>
      <c r="H100" s="14" t="s">
        <v>61</v>
      </c>
      <c r="I100" s="14" t="s">
        <v>377</v>
      </c>
      <c r="J100" s="14" t="s">
        <v>378</v>
      </c>
      <c r="K100" s="14"/>
      <c r="L100" s="14">
        <v>10</v>
      </c>
      <c r="M100" s="14" t="s">
        <v>379</v>
      </c>
      <c r="N100" s="14"/>
      <c r="O100" s="89">
        <v>50</v>
      </c>
      <c r="P100" s="14" t="s">
        <v>380</v>
      </c>
      <c r="Q100" s="14">
        <f>VLOOKUP(D100,'[2]Sheet 1'!$B$1:$H$199,6,FALSE)</f>
        <v>100</v>
      </c>
      <c r="R100" s="15" t="s">
        <v>528</v>
      </c>
      <c r="S100" s="14"/>
      <c r="T100" s="91" t="s">
        <v>466</v>
      </c>
      <c r="U100" s="14"/>
    </row>
    <row r="101" spans="2:21" ht="73.5" customHeight="1" x14ac:dyDescent="0.2">
      <c r="B101" s="122"/>
      <c r="C101" s="13" t="s">
        <v>341</v>
      </c>
      <c r="D101" s="17" t="s">
        <v>381</v>
      </c>
      <c r="E101" s="18" t="s">
        <v>382</v>
      </c>
      <c r="F101" s="19">
        <v>44228</v>
      </c>
      <c r="G101" s="19">
        <v>44347</v>
      </c>
      <c r="H101" s="17" t="s">
        <v>61</v>
      </c>
      <c r="I101" s="17" t="s">
        <v>383</v>
      </c>
      <c r="J101" s="17" t="s">
        <v>384</v>
      </c>
      <c r="K101" s="17"/>
      <c r="L101" s="17"/>
      <c r="M101" s="17"/>
      <c r="N101" s="17"/>
      <c r="O101" s="17">
        <v>100</v>
      </c>
      <c r="P101" s="17" t="s">
        <v>385</v>
      </c>
      <c r="Q101" s="17">
        <v>100</v>
      </c>
      <c r="R101" s="18" t="s">
        <v>466</v>
      </c>
      <c r="S101" s="17">
        <v>100</v>
      </c>
      <c r="T101" s="92" t="s">
        <v>466</v>
      </c>
      <c r="U101" s="17"/>
    </row>
    <row r="102" spans="2:21" ht="95.25" customHeight="1" x14ac:dyDescent="0.2">
      <c r="B102" s="122"/>
      <c r="C102" s="13" t="s">
        <v>341</v>
      </c>
      <c r="D102" s="14" t="s">
        <v>386</v>
      </c>
      <c r="E102" s="15" t="s">
        <v>387</v>
      </c>
      <c r="F102" s="16">
        <v>44228</v>
      </c>
      <c r="G102" s="16">
        <v>44347</v>
      </c>
      <c r="H102" s="14" t="s">
        <v>61</v>
      </c>
      <c r="I102" s="14" t="s">
        <v>388</v>
      </c>
      <c r="J102" s="14" t="s">
        <v>349</v>
      </c>
      <c r="K102" s="14"/>
      <c r="L102" s="14"/>
      <c r="M102" s="14"/>
      <c r="N102" s="14"/>
      <c r="O102" s="14">
        <v>100</v>
      </c>
      <c r="P102" s="14" t="s">
        <v>389</v>
      </c>
      <c r="Q102" s="14">
        <v>100</v>
      </c>
      <c r="R102" s="15" t="s">
        <v>466</v>
      </c>
      <c r="S102" s="14">
        <v>100</v>
      </c>
      <c r="T102" s="91" t="s">
        <v>466</v>
      </c>
      <c r="U102" s="14"/>
    </row>
    <row r="103" spans="2:21" ht="93.75" customHeight="1" x14ac:dyDescent="0.2">
      <c r="B103" s="121" t="s">
        <v>390</v>
      </c>
      <c r="C103" s="21" t="s">
        <v>390</v>
      </c>
      <c r="D103" s="17">
        <v>53</v>
      </c>
      <c r="E103" s="18" t="s">
        <v>391</v>
      </c>
      <c r="F103" s="19">
        <v>44242</v>
      </c>
      <c r="G103" s="19">
        <v>44561</v>
      </c>
      <c r="H103" s="17" t="s">
        <v>61</v>
      </c>
      <c r="I103" s="17" t="s">
        <v>392</v>
      </c>
      <c r="J103" s="17" t="s">
        <v>393</v>
      </c>
      <c r="K103" s="17"/>
      <c r="L103" s="17">
        <v>30</v>
      </c>
      <c r="M103" s="17" t="s">
        <v>394</v>
      </c>
      <c r="N103" s="17"/>
      <c r="O103" s="17">
        <v>52</v>
      </c>
      <c r="P103" s="17" t="s">
        <v>395</v>
      </c>
      <c r="Q103" s="17">
        <f>VLOOKUP(D103,'[2]Sheet 1'!$B$1:$H$199,6,FALSE)</f>
        <v>61</v>
      </c>
      <c r="R103" s="18" t="s">
        <v>513</v>
      </c>
      <c r="S103" s="17"/>
      <c r="T103" s="92"/>
      <c r="U103" s="17"/>
    </row>
    <row r="104" spans="2:21" ht="93.75" customHeight="1" x14ac:dyDescent="0.2">
      <c r="B104" s="122"/>
      <c r="C104" s="21" t="s">
        <v>390</v>
      </c>
      <c r="D104" s="14">
        <v>54</v>
      </c>
      <c r="E104" s="15" t="s">
        <v>432</v>
      </c>
      <c r="F104" s="16">
        <v>44287</v>
      </c>
      <c r="G104" s="16">
        <v>44561</v>
      </c>
      <c r="H104" s="14" t="s">
        <v>61</v>
      </c>
      <c r="I104" s="14" t="s">
        <v>433</v>
      </c>
      <c r="J104" s="14" t="s">
        <v>393</v>
      </c>
      <c r="K104" s="14"/>
      <c r="L104" s="14">
        <v>30</v>
      </c>
      <c r="M104" s="14" t="s">
        <v>434</v>
      </c>
      <c r="N104" s="14"/>
      <c r="O104" s="14">
        <v>70</v>
      </c>
      <c r="P104" s="14" t="s">
        <v>436</v>
      </c>
      <c r="Q104" s="14">
        <f>VLOOKUP(D104,'[2]Sheet 1'!$B$1:$H$199,6,FALSE)</f>
        <v>85</v>
      </c>
      <c r="R104" s="15" t="s">
        <v>514</v>
      </c>
      <c r="S104" s="14"/>
      <c r="T104" s="91"/>
      <c r="U104" s="14"/>
    </row>
    <row r="105" spans="2:21" ht="87" customHeight="1" x14ac:dyDescent="0.2">
      <c r="B105" s="122"/>
      <c r="C105" s="21" t="s">
        <v>390</v>
      </c>
      <c r="D105" s="17">
        <v>63</v>
      </c>
      <c r="E105" s="18" t="s">
        <v>396</v>
      </c>
      <c r="F105" s="19">
        <v>44348</v>
      </c>
      <c r="G105" s="19">
        <v>44561</v>
      </c>
      <c r="H105" s="17" t="s">
        <v>24</v>
      </c>
      <c r="I105" s="17" t="s">
        <v>397</v>
      </c>
      <c r="J105" s="17" t="s">
        <v>398</v>
      </c>
      <c r="K105" s="17"/>
      <c r="L105" s="17"/>
      <c r="M105" s="17" t="s">
        <v>43</v>
      </c>
      <c r="N105" s="17"/>
      <c r="O105" s="17">
        <v>10</v>
      </c>
      <c r="P105" s="17" t="s">
        <v>399</v>
      </c>
      <c r="Q105" s="17">
        <f>VLOOKUP(D105,'[2]Sheet 1'!$B$1:$H$199,6,FALSE)</f>
        <v>20</v>
      </c>
      <c r="R105" s="18" t="s">
        <v>515</v>
      </c>
      <c r="S105" s="17"/>
      <c r="T105" s="92"/>
      <c r="U105" s="17"/>
    </row>
    <row r="106" spans="2:21" ht="86.25" customHeight="1" x14ac:dyDescent="0.2">
      <c r="B106" s="122"/>
      <c r="C106" s="21" t="s">
        <v>390</v>
      </c>
      <c r="D106" s="14">
        <v>64</v>
      </c>
      <c r="E106" s="15" t="s">
        <v>400</v>
      </c>
      <c r="F106" s="16">
        <v>44409</v>
      </c>
      <c r="G106" s="16">
        <v>44469</v>
      </c>
      <c r="H106" s="14" t="s">
        <v>61</v>
      </c>
      <c r="I106" s="14" t="s">
        <v>401</v>
      </c>
      <c r="J106" s="14" t="s">
        <v>402</v>
      </c>
      <c r="K106" s="14"/>
      <c r="L106" s="14"/>
      <c r="M106" s="14" t="s">
        <v>43</v>
      </c>
      <c r="N106" s="14"/>
      <c r="O106" s="14"/>
      <c r="P106" s="14" t="s">
        <v>43</v>
      </c>
      <c r="Q106" s="14">
        <f>VLOOKUP(D106,'[2]Sheet 1'!$B$1:$H$199,6,FALSE)</f>
        <v>100</v>
      </c>
      <c r="R106" s="15" t="s">
        <v>526</v>
      </c>
      <c r="S106" s="14"/>
      <c r="T106" s="91" t="s">
        <v>466</v>
      </c>
      <c r="U106" s="14"/>
    </row>
    <row r="107" spans="2:21" ht="221.25" customHeight="1" x14ac:dyDescent="0.2">
      <c r="B107" s="122"/>
      <c r="C107" s="21" t="s">
        <v>390</v>
      </c>
      <c r="D107" s="17">
        <v>65</v>
      </c>
      <c r="E107" s="18" t="s">
        <v>403</v>
      </c>
      <c r="F107" s="19">
        <v>44326</v>
      </c>
      <c r="G107" s="19">
        <v>44377</v>
      </c>
      <c r="H107" s="17" t="s">
        <v>61</v>
      </c>
      <c r="I107" s="17" t="s">
        <v>404</v>
      </c>
      <c r="J107" s="17" t="s">
        <v>402</v>
      </c>
      <c r="K107" s="17"/>
      <c r="L107" s="17"/>
      <c r="M107" s="17" t="s">
        <v>43</v>
      </c>
      <c r="N107" s="17"/>
      <c r="O107" s="89">
        <v>80</v>
      </c>
      <c r="P107" s="17" t="s">
        <v>435</v>
      </c>
      <c r="Q107" s="17">
        <f>VLOOKUP(D107,'[2]Sheet 1'!$B$1:$H$199,6,FALSE)</f>
        <v>100</v>
      </c>
      <c r="R107" s="18" t="s">
        <v>516</v>
      </c>
      <c r="S107" s="17"/>
      <c r="T107" s="92" t="s">
        <v>466</v>
      </c>
      <c r="U107" s="17"/>
    </row>
    <row r="108" spans="2:21" ht="90.75" customHeight="1" x14ac:dyDescent="0.2">
      <c r="B108" s="122"/>
      <c r="C108" s="21" t="s">
        <v>390</v>
      </c>
      <c r="D108" s="14">
        <v>66</v>
      </c>
      <c r="E108" s="15" t="s">
        <v>405</v>
      </c>
      <c r="F108" s="16">
        <v>44326</v>
      </c>
      <c r="G108" s="16">
        <v>44377</v>
      </c>
      <c r="H108" s="14" t="s">
        <v>61</v>
      </c>
      <c r="I108" s="14" t="s">
        <v>406</v>
      </c>
      <c r="J108" s="14" t="s">
        <v>402</v>
      </c>
      <c r="K108" s="14"/>
      <c r="L108" s="14"/>
      <c r="M108" s="14" t="s">
        <v>43</v>
      </c>
      <c r="N108" s="14"/>
      <c r="O108" s="89">
        <v>80</v>
      </c>
      <c r="P108" s="14" t="s">
        <v>407</v>
      </c>
      <c r="Q108" s="14">
        <f>VLOOKUP(D108,'[2]Sheet 1'!$B$1:$H$199,6,FALSE)</f>
        <v>100</v>
      </c>
      <c r="R108" s="15" t="s">
        <v>517</v>
      </c>
      <c r="S108" s="14"/>
      <c r="T108" s="91" t="s">
        <v>466</v>
      </c>
      <c r="U108" s="14"/>
    </row>
    <row r="109" spans="2:21" ht="99.75" customHeight="1" x14ac:dyDescent="0.2">
      <c r="B109" s="122"/>
      <c r="C109" s="21" t="s">
        <v>390</v>
      </c>
      <c r="D109" s="17">
        <v>67</v>
      </c>
      <c r="E109" s="18" t="s">
        <v>408</v>
      </c>
      <c r="F109" s="19">
        <v>44409</v>
      </c>
      <c r="G109" s="19">
        <v>44550</v>
      </c>
      <c r="H109" s="17" t="s">
        <v>61</v>
      </c>
      <c r="I109" s="17" t="s">
        <v>409</v>
      </c>
      <c r="J109" s="17" t="s">
        <v>402</v>
      </c>
      <c r="K109" s="17"/>
      <c r="L109" s="17"/>
      <c r="M109" s="17" t="s">
        <v>43</v>
      </c>
      <c r="N109" s="17"/>
      <c r="O109" s="17"/>
      <c r="P109" s="17" t="s">
        <v>43</v>
      </c>
      <c r="Q109" s="17">
        <f>VLOOKUP(D109,'[2]Sheet 1'!$B$1:$H$199,6,FALSE)</f>
        <v>50</v>
      </c>
      <c r="R109" s="18" t="s">
        <v>529</v>
      </c>
      <c r="S109" s="17"/>
      <c r="T109" s="92"/>
      <c r="U109" s="17"/>
    </row>
    <row r="110" spans="2:21" ht="54.75" customHeight="1" x14ac:dyDescent="0.2">
      <c r="B110" s="123"/>
      <c r="C110" s="21" t="s">
        <v>390</v>
      </c>
      <c r="D110" s="14">
        <v>68</v>
      </c>
      <c r="E110" s="15" t="s">
        <v>410</v>
      </c>
      <c r="F110" s="16">
        <v>44409</v>
      </c>
      <c r="G110" s="16">
        <v>44550</v>
      </c>
      <c r="H110" s="14" t="s">
        <v>61</v>
      </c>
      <c r="I110" s="14" t="s">
        <v>409</v>
      </c>
      <c r="J110" s="14" t="s">
        <v>402</v>
      </c>
      <c r="K110" s="14"/>
      <c r="L110" s="14"/>
      <c r="M110" s="14" t="s">
        <v>43</v>
      </c>
      <c r="N110" s="14"/>
      <c r="O110" s="14"/>
      <c r="P110" s="14" t="s">
        <v>43</v>
      </c>
      <c r="Q110" s="14">
        <f>VLOOKUP(D110,'[2]Sheet 1'!$B$1:$H$199,6,FALSE)</f>
        <v>30</v>
      </c>
      <c r="R110" s="15" t="s">
        <v>518</v>
      </c>
      <c r="S110" s="14"/>
      <c r="T110" s="91"/>
      <c r="U110" s="14"/>
    </row>
    <row r="111" spans="2:21" ht="15" customHeight="1" x14ac:dyDescent="0.2">
      <c r="B111" s="22"/>
      <c r="C111" s="96"/>
      <c r="D111" s="23"/>
      <c r="F111" s="24"/>
      <c r="G111" s="24"/>
      <c r="J111" s="31" t="s">
        <v>411</v>
      </c>
      <c r="K111" s="31"/>
      <c r="L111" s="32" t="s">
        <v>465</v>
      </c>
      <c r="M111" s="31" t="s">
        <v>411</v>
      </c>
      <c r="N111" s="31"/>
      <c r="O111" s="32">
        <f>AVERAGE(O15:O110)</f>
        <v>59.608695652173914</v>
      </c>
      <c r="P111" s="31"/>
      <c r="Q111" s="32">
        <f>+AVERAGE(Q15:Q110)</f>
        <v>76.023255813953483</v>
      </c>
      <c r="S111" s="32"/>
      <c r="U111" s="86"/>
    </row>
    <row r="112" spans="2:21" ht="15" hidden="1" customHeight="1" x14ac:dyDescent="0.2">
      <c r="D112" s="25"/>
      <c r="E112" s="4"/>
      <c r="F112" s="2"/>
      <c r="G112" s="2"/>
      <c r="H112" s="2"/>
      <c r="I112" s="2"/>
      <c r="J112" s="2"/>
      <c r="L112" s="3"/>
      <c r="M112" s="2"/>
      <c r="N112" s="2"/>
      <c r="O112" s="2"/>
      <c r="Q112" s="3"/>
      <c r="R112" s="4"/>
      <c r="S112" s="3"/>
    </row>
    <row r="113" spans="4:4" ht="15" hidden="1" customHeight="1" x14ac:dyDescent="0.2">
      <c r="D113" s="23"/>
    </row>
    <row r="114" spans="4:4" ht="15" customHeight="1" x14ac:dyDescent="0.2"/>
    <row r="115" spans="4:4" ht="15" hidden="1" customHeight="1" x14ac:dyDescent="0.2"/>
    <row r="116" spans="4:4" ht="15" customHeight="1" x14ac:dyDescent="0.2"/>
    <row r="117" spans="4:4" ht="15" customHeight="1" x14ac:dyDescent="0.2"/>
    <row r="118" spans="4:4" ht="15" customHeight="1" x14ac:dyDescent="0.2"/>
  </sheetData>
  <sheetProtection formatCells="0" formatColumns="0" formatRows="0" insertColumns="0" insertRows="0" insertHyperlinks="0" sort="0" autoFilter="0" pivotTables="0"/>
  <protectedRanges>
    <protectedRange sqref="H63" name="Planeacion_1_1"/>
    <protectedRange sqref="E63" name="Planeacion_1_1_10"/>
    <protectedRange sqref="G111 F63:G63 F64" name="Planeacion_1_1_10_1"/>
    <protectedRange sqref="E59" name="Planeacion_19"/>
    <protectedRange sqref="F59:G59" name="Planeacion_1_1_9"/>
    <protectedRange sqref="E61" name="Planeacion_20"/>
    <protectedRange sqref="E62" name="Planeacion_21"/>
    <protectedRange sqref="F23 F52:G52 F25:G27" name="Planeacion_1_3"/>
    <protectedRange sqref="E52 E64:E66 E25:E27" name="Planeacion_31"/>
    <protectedRange sqref="E23" name="Planeacion_31_1"/>
    <protectedRange sqref="G23" name="Planeacion_32_1"/>
    <protectedRange sqref="G64" name="Planeacion_1_1_10_1_1"/>
    <protectedRange sqref="F65:G65" name="Planeacion_1_1_10_1_2"/>
    <protectedRange sqref="F66:G66" name="Planeacion_1_1_10_1_3"/>
    <protectedRange sqref="F67:G67" name="Planeacion_1_1_10_1_4"/>
    <protectedRange sqref="E67" name="Planeacion_31_3"/>
    <protectedRange sqref="F68:G68" name="Planeacion_1_1_10_1_5"/>
    <protectedRange sqref="E68" name="Planeacion_31_4"/>
    <protectedRange sqref="E15:E16" name="Planeacion_31_1_1"/>
    <protectedRange sqref="G15:G16" name="Planeacion_32_1_1"/>
    <protectedRange sqref="F21:G21" name="Planeacion_1_3_2"/>
    <protectedRange sqref="E21" name="Planeacion_31_6"/>
    <protectedRange sqref="E20" name="Planeacion_31_1_2"/>
    <protectedRange sqref="G20" name="Planeacion_32_1_2"/>
    <protectedRange sqref="E42" name="Planeacion_1_1_5_1"/>
    <protectedRange sqref="F42:G42" name="Planeacion_1_1_6_1"/>
    <protectedRange sqref="E38" name="Planeacion_22_1"/>
    <protectedRange sqref="E40" name="Planeacion_23_1"/>
    <protectedRange sqref="E41" name="Planeacion_25_1"/>
    <protectedRange sqref="G35" name="Planeacion_1_1_13_1"/>
    <protectedRange sqref="E36" name="Planeacion_1_1_1_1_1"/>
    <protectedRange sqref="G36" name="Planeacion_1_1_14_1"/>
    <protectedRange sqref="E37" name="Planeacion_27_1"/>
    <protectedRange sqref="G37" name="Planeacion_1_1_15_1"/>
    <protectedRange sqref="F43:G46" name="Planeacion_1_3_2_1"/>
    <protectedRange sqref="E43:E46" name="Planeacion_31_6_1"/>
    <protectedRange sqref="F49:G51" name="Planeacion_1_3_1_1"/>
    <protectedRange sqref="E49:E51" name="Planeacion_31_3_1"/>
    <protectedRange sqref="F53:G55" name="Planeacion_1_3_3"/>
    <protectedRange sqref="E53:E55" name="Planeacion_31_5_1"/>
    <protectedRange sqref="F57:F58" name="Planeacion_1_1_9_2"/>
    <protectedRange sqref="E57:E58" name="Planeacion_31_4_1"/>
    <protectedRange sqref="F24:G24" name="Planeacion_1_3_6"/>
    <protectedRange sqref="E24" name="Planeacion_31_9"/>
    <protectedRange sqref="F84:F90" name="Planeacion_1_1_10_1_6"/>
    <protectedRange sqref="F72:F83" name="Planeacion_1_1_18_1"/>
    <protectedRange sqref="G72:G90" name="Planeacion_1_3_7"/>
    <protectedRange sqref="E84:E85" name="Planeacion_31_10"/>
    <protectedRange sqref="F91:F102" name="Planeacion_1_1_10_1_7"/>
    <protectedRange sqref="G91:G102" name="Planeacion_1_3_8"/>
    <protectedRange sqref="E91:E102 I92:I102" name="Planeacion_31_11"/>
    <protectedRange sqref="F103:F105" name="Planeacion_1_1_10_1_8"/>
    <protectedRange sqref="E103:E105" name="Planeacion_1_2_2"/>
    <protectedRange sqref="G103:G105" name="Planeacion_1_3_9"/>
    <protectedRange sqref="E33" name="Planeacion_28_1"/>
    <protectedRange sqref="E32" name="Planeacion_1_2_1_1"/>
    <protectedRange sqref="E28:E31" name="Planeacion_31_2_1"/>
    <protectedRange sqref="G28:G29 G33" name="Planeacion_32_2_1"/>
    <protectedRange sqref="G30:G32" name="Planeacion_32_2_2_1"/>
    <protectedRange sqref="G17" name="Planeacion_1_3_1_2"/>
    <protectedRange sqref="E17" name="Planeacion_31_5_2"/>
    <protectedRange sqref="E18" name="Planeacion_31_1_1_1"/>
    <protectedRange sqref="E19" name="Planeacion_31_1_1_2"/>
    <protectedRange sqref="G19" name="Planeacion_32_1_1_1"/>
    <protectedRange sqref="G22" name="Planeacion_1_3_1_2_1"/>
    <protectedRange sqref="E22" name="Planeacion_31_5_2_1"/>
    <protectedRange sqref="F47:G48" name="Planeacion_1_3_2_1_1"/>
    <protectedRange sqref="E47:E48" name="Planeacion_31_6_1_1"/>
    <protectedRange sqref="F69:F71" name="Planeacion_1_1_10_1_9"/>
    <protectedRange sqref="E69:E71" name="Planeacion_31_2"/>
    <protectedRange sqref="F106:F110" name="Planeacion_1_1_10_1_8_1"/>
    <protectedRange sqref="E106" name="Planeacion_1_2_2_1"/>
    <protectedRange sqref="G106:G110" name="Planeacion_1_3_9_1"/>
    <protectedRange sqref="E107:E110" name="Planeacion_31_12_1"/>
  </protectedRanges>
  <autoFilter ref="A14:XES111"/>
  <mergeCells count="28">
    <mergeCell ref="B72:B83"/>
    <mergeCell ref="B84:B90"/>
    <mergeCell ref="B91:B102"/>
    <mergeCell ref="B103:B110"/>
    <mergeCell ref="B43:B48"/>
    <mergeCell ref="B49:B52"/>
    <mergeCell ref="B53:B56"/>
    <mergeCell ref="B57:B58"/>
    <mergeCell ref="B59:B62"/>
    <mergeCell ref="B64:B71"/>
    <mergeCell ref="B34:B42"/>
    <mergeCell ref="E6:H6"/>
    <mergeCell ref="E7:H7"/>
    <mergeCell ref="E8:I8"/>
    <mergeCell ref="E9:I9"/>
    <mergeCell ref="B12:C13"/>
    <mergeCell ref="E12:I13"/>
    <mergeCell ref="B15:B19"/>
    <mergeCell ref="B20:B22"/>
    <mergeCell ref="B23:B24"/>
    <mergeCell ref="B25:B27"/>
    <mergeCell ref="B28:B33"/>
    <mergeCell ref="B1:I1"/>
    <mergeCell ref="B2:I2"/>
    <mergeCell ref="B3:C3"/>
    <mergeCell ref="E3:H3"/>
    <mergeCell ref="B4:C4"/>
    <mergeCell ref="E4:H4"/>
  </mergeCells>
  <printOptions horizontalCentered="1" verticalCentered="1"/>
  <pageMargins left="0.35433070866141736" right="0.23622047244094491" top="0.39370078740157483" bottom="0.43307086614173229" header="0" footer="0"/>
  <pageSetup scale="10" orientation="landscape" r:id="rId1"/>
  <headerFooter>
    <oddFooter>&amp;LFormato: FO-AC-07 Versión: 2&amp;CPágina &amp;P de &amp;RVoBo OAP: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opLeftCell="A32" workbookViewId="0">
      <selection activeCell="F42" sqref="B18:F42"/>
    </sheetView>
  </sheetViews>
  <sheetFormatPr baseColWidth="10" defaultRowHeight="12.75" x14ac:dyDescent="0.2"/>
  <cols>
    <col min="1" max="1" width="12.5703125" style="33" customWidth="1"/>
    <col min="2" max="2" width="14.42578125" style="33" customWidth="1"/>
    <col min="3" max="3" width="11" style="33" customWidth="1"/>
    <col min="4" max="4" width="44.5703125" style="33" customWidth="1"/>
    <col min="5" max="5" width="2.85546875" style="33" customWidth="1"/>
    <col min="6" max="16384" width="11.42578125" style="33"/>
  </cols>
  <sheetData>
    <row r="1" spans="1:6" ht="7.5" customHeight="1" x14ac:dyDescent="0.2"/>
    <row r="2" spans="1:6" s="34" customFormat="1" ht="54" customHeight="1" x14ac:dyDescent="0.25">
      <c r="A2" s="82" t="s">
        <v>450</v>
      </c>
      <c r="B2" s="83" t="s">
        <v>463</v>
      </c>
      <c r="C2" s="83" t="s">
        <v>462</v>
      </c>
    </row>
    <row r="3" spans="1:6" ht="23.25" customHeight="1" x14ac:dyDescent="0.25">
      <c r="A3" s="81" t="s">
        <v>111</v>
      </c>
      <c r="B3" s="84">
        <v>50</v>
      </c>
      <c r="C3" s="85">
        <v>9</v>
      </c>
      <c r="D3" s="35"/>
      <c r="E3" s="35"/>
      <c r="F3" s="35"/>
    </row>
    <row r="4" spans="1:6" ht="23.25" customHeight="1" x14ac:dyDescent="0.25">
      <c r="A4" s="81" t="s">
        <v>261</v>
      </c>
      <c r="B4" s="84">
        <v>50</v>
      </c>
      <c r="C4" s="85">
        <v>3</v>
      </c>
      <c r="D4" s="35"/>
      <c r="E4" s="35"/>
      <c r="F4" s="35"/>
    </row>
    <row r="5" spans="1:6" ht="23.25" customHeight="1" x14ac:dyDescent="0.25">
      <c r="A5" s="81" t="s">
        <v>61</v>
      </c>
      <c r="B5" s="84">
        <v>66.291666666666671</v>
      </c>
      <c r="C5" s="85">
        <v>35</v>
      </c>
      <c r="D5" s="35"/>
      <c r="E5" s="35"/>
      <c r="F5" s="35"/>
    </row>
    <row r="6" spans="1:6" ht="23.25" customHeight="1" x14ac:dyDescent="0.25">
      <c r="A6" s="81" t="s">
        <v>152</v>
      </c>
      <c r="B6" s="84">
        <v>70.36363636363636</v>
      </c>
      <c r="C6" s="85">
        <v>16</v>
      </c>
      <c r="D6" s="35"/>
      <c r="E6" s="35"/>
      <c r="F6" s="35"/>
    </row>
    <row r="7" spans="1:6" ht="23.25" customHeight="1" x14ac:dyDescent="0.25">
      <c r="A7" s="81" t="s">
        <v>40</v>
      </c>
      <c r="B7" s="84">
        <v>100</v>
      </c>
      <c r="C7" s="85">
        <v>1</v>
      </c>
      <c r="D7" s="35"/>
      <c r="E7" s="35"/>
      <c r="F7" s="35"/>
    </row>
    <row r="8" spans="1:6" ht="23.25" customHeight="1" x14ac:dyDescent="0.25">
      <c r="A8" s="81" t="s">
        <v>209</v>
      </c>
      <c r="B8" s="84">
        <v>45</v>
      </c>
      <c r="C8" s="85">
        <v>4</v>
      </c>
      <c r="D8" s="35"/>
      <c r="E8" s="35"/>
      <c r="F8" s="35"/>
    </row>
    <row r="9" spans="1:6" ht="23.25" customHeight="1" x14ac:dyDescent="0.25">
      <c r="A9" s="81" t="s">
        <v>83</v>
      </c>
      <c r="B9" s="84">
        <v>50</v>
      </c>
      <c r="C9" s="85">
        <v>1</v>
      </c>
      <c r="D9" s="35"/>
      <c r="E9" s="35"/>
      <c r="F9" s="35"/>
    </row>
    <row r="10" spans="1:6" ht="23.25" customHeight="1" x14ac:dyDescent="0.25">
      <c r="A10" s="81" t="s">
        <v>234</v>
      </c>
      <c r="B10" s="84">
        <v>24</v>
      </c>
      <c r="C10" s="85">
        <v>9</v>
      </c>
      <c r="D10" s="35"/>
      <c r="E10" s="35"/>
      <c r="F10" s="35"/>
    </row>
    <row r="11" spans="1:6" ht="23.25" customHeight="1" x14ac:dyDescent="0.25">
      <c r="A11" s="81" t="s">
        <v>24</v>
      </c>
      <c r="B11" s="84">
        <v>56.666666666666664</v>
      </c>
      <c r="C11" s="85">
        <v>9</v>
      </c>
      <c r="D11" s="35"/>
      <c r="E11" s="35"/>
      <c r="F11" s="35"/>
    </row>
    <row r="12" spans="1:6" ht="23.25" customHeight="1" x14ac:dyDescent="0.25">
      <c r="A12" s="81" t="s">
        <v>90</v>
      </c>
      <c r="B12" s="84">
        <v>58</v>
      </c>
      <c r="C12" s="85">
        <v>8</v>
      </c>
      <c r="D12" s="35"/>
      <c r="E12" s="35"/>
      <c r="F12" s="35"/>
    </row>
    <row r="13" spans="1:6" ht="23.25" customHeight="1" x14ac:dyDescent="0.25">
      <c r="A13" s="81" t="s">
        <v>437</v>
      </c>
      <c r="B13" s="84">
        <v>59.608695652173914</v>
      </c>
      <c r="C13" s="85">
        <v>95</v>
      </c>
      <c r="D13" s="35"/>
      <c r="E13" s="35"/>
      <c r="F13" s="35"/>
    </row>
    <row r="14" spans="1:6" ht="15" x14ac:dyDescent="0.2">
      <c r="D14" s="35"/>
      <c r="E14" s="35"/>
      <c r="F14" s="35"/>
    </row>
    <row r="15" spans="1:6" s="37" customFormat="1" ht="15" x14ac:dyDescent="0.2">
      <c r="B15" s="36"/>
      <c r="C15" s="36"/>
      <c r="D15" s="36"/>
      <c r="E15" s="36"/>
      <c r="F15" s="36"/>
    </row>
    <row r="16" spans="1:6" s="37" customFormat="1" ht="15" x14ac:dyDescent="0.2">
      <c r="B16" s="36"/>
      <c r="C16" s="36"/>
      <c r="D16" s="36"/>
      <c r="E16" s="36"/>
      <c r="F16" s="36"/>
    </row>
    <row r="17" spans="2:6" s="37" customFormat="1" ht="15" x14ac:dyDescent="0.2">
      <c r="B17" s="36"/>
      <c r="C17" s="36"/>
      <c r="D17" s="36"/>
      <c r="E17" s="36"/>
      <c r="F17" s="36"/>
    </row>
    <row r="18" spans="2:6" ht="15.75" x14ac:dyDescent="0.2">
      <c r="B18" s="38" t="s">
        <v>438</v>
      </c>
      <c r="C18" s="39"/>
      <c r="D18" s="38" t="s">
        <v>439</v>
      </c>
      <c r="E18" s="39"/>
      <c r="F18" s="38" t="s">
        <v>440</v>
      </c>
    </row>
    <row r="19" spans="2:6" s="37" customFormat="1" ht="15.75" x14ac:dyDescent="0.2">
      <c r="B19" s="39"/>
      <c r="C19" s="39"/>
      <c r="D19" s="39"/>
      <c r="E19" s="39"/>
      <c r="F19" s="39"/>
    </row>
    <row r="20" spans="2:6" ht="33" customHeight="1" x14ac:dyDescent="0.2">
      <c r="B20" s="129" t="s">
        <v>441</v>
      </c>
      <c r="C20" s="130"/>
      <c r="D20" s="40" t="s">
        <v>22</v>
      </c>
      <c r="E20" s="41"/>
      <c r="F20" s="42">
        <f>+AVERAGE('ACCION POLITICAS'!Q15:Q19)</f>
        <v>85</v>
      </c>
    </row>
    <row r="21" spans="2:6" ht="33" customHeight="1" x14ac:dyDescent="0.2">
      <c r="B21" s="131"/>
      <c r="C21" s="132"/>
      <c r="D21" s="43" t="s">
        <v>48</v>
      </c>
      <c r="E21" s="44"/>
      <c r="F21" s="45">
        <f>+AVERAGE('ACCION POLITICAS'!Q20:Q22)</f>
        <v>75</v>
      </c>
    </row>
    <row r="22" spans="2:6" ht="9" customHeight="1" x14ac:dyDescent="0.2">
      <c r="B22" s="46"/>
      <c r="C22" s="47"/>
      <c r="D22" s="48"/>
      <c r="E22" s="49"/>
      <c r="F22" s="50"/>
    </row>
    <row r="23" spans="2:6" ht="33" customHeight="1" x14ac:dyDescent="0.2">
      <c r="B23" s="133" t="s">
        <v>442</v>
      </c>
      <c r="C23" s="134"/>
      <c r="D23" s="40" t="s">
        <v>59</v>
      </c>
      <c r="E23" s="41"/>
      <c r="F23" s="42">
        <f>+AVERAGE('ACCION POLITICAS'!Q23:Q24)</f>
        <v>89</v>
      </c>
    </row>
    <row r="24" spans="2:6" ht="33" customHeight="1" x14ac:dyDescent="0.2">
      <c r="B24" s="135"/>
      <c r="C24" s="136"/>
      <c r="D24" s="43" t="s">
        <v>72</v>
      </c>
      <c r="E24" s="44"/>
      <c r="F24" s="45">
        <f>+AVERAGE('ACCION POLITICAS'!Q25:Q27)</f>
        <v>83.333333333333329</v>
      </c>
    </row>
    <row r="25" spans="2:6" ht="12" customHeight="1" x14ac:dyDescent="0.2">
      <c r="B25" s="46"/>
      <c r="C25" s="47"/>
      <c r="D25" s="48"/>
      <c r="E25" s="49"/>
      <c r="F25" s="50"/>
    </row>
    <row r="26" spans="2:6" ht="33" customHeight="1" x14ac:dyDescent="0.2">
      <c r="B26" s="137" t="s">
        <v>443</v>
      </c>
      <c r="C26" s="138"/>
      <c r="D26" s="40" t="s">
        <v>88</v>
      </c>
      <c r="E26" s="41"/>
      <c r="F26" s="42">
        <f>+AVERAGE('ACCION POLITICAS'!Q28:Q33)</f>
        <v>85.8</v>
      </c>
    </row>
    <row r="27" spans="2:6" ht="33" customHeight="1" x14ac:dyDescent="0.2">
      <c r="B27" s="139"/>
      <c r="C27" s="140"/>
      <c r="D27" s="51" t="s">
        <v>444</v>
      </c>
      <c r="E27" s="52"/>
      <c r="F27" s="53">
        <f>+AVERAGE('ACCION POLITICAS'!Q59:Q62)</f>
        <v>73.75</v>
      </c>
    </row>
    <row r="28" spans="2:6" ht="33" customHeight="1" x14ac:dyDescent="0.2">
      <c r="B28" s="139"/>
      <c r="C28" s="140"/>
      <c r="D28" s="51" t="s">
        <v>109</v>
      </c>
      <c r="E28" s="52"/>
      <c r="F28" s="53">
        <f>+AVERAGE('ACCION POLITICAS'!Q34:Q42)</f>
        <v>72.222222222222229</v>
      </c>
    </row>
    <row r="29" spans="2:6" ht="33" customHeight="1" x14ac:dyDescent="0.2">
      <c r="B29" s="139"/>
      <c r="C29" s="140"/>
      <c r="D29" s="51" t="s">
        <v>150</v>
      </c>
      <c r="E29" s="52"/>
      <c r="F29" s="53">
        <f>+AVERAGE('ACCION POLITICAS'!Q43:Q48)</f>
        <v>91.666666666666671</v>
      </c>
    </row>
    <row r="30" spans="2:6" ht="33" customHeight="1" x14ac:dyDescent="0.2">
      <c r="B30" s="139"/>
      <c r="C30" s="140"/>
      <c r="D30" s="51" t="s">
        <v>171</v>
      </c>
      <c r="E30" s="52"/>
      <c r="F30" s="53">
        <f>+AVERAGE('ACCION POLITICAS'!Q49:Q52)</f>
        <v>67.5</v>
      </c>
    </row>
    <row r="31" spans="2:6" ht="33" customHeight="1" x14ac:dyDescent="0.2">
      <c r="B31" s="139"/>
      <c r="C31" s="140"/>
      <c r="D31" s="51" t="s">
        <v>185</v>
      </c>
      <c r="E31" s="52"/>
      <c r="F31" s="53">
        <f>+AVERAGE('ACCION POLITICAS'!Q53:Q56)</f>
        <v>69.25</v>
      </c>
    </row>
    <row r="32" spans="2:6" ht="33" customHeight="1" x14ac:dyDescent="0.2">
      <c r="B32" s="139"/>
      <c r="C32" s="140"/>
      <c r="D32" s="51" t="s">
        <v>200</v>
      </c>
      <c r="E32" s="52"/>
      <c r="F32" s="53">
        <f>+AVERAGE('ACCION POLITICAS'!Q57:Q58)</f>
        <v>50</v>
      </c>
    </row>
    <row r="33" spans="2:6" ht="33" customHeight="1" x14ac:dyDescent="0.2">
      <c r="B33" s="141"/>
      <c r="C33" s="142"/>
      <c r="D33" s="43" t="s">
        <v>226</v>
      </c>
      <c r="E33" s="44"/>
      <c r="F33" s="45">
        <f>+AVERAGE('ACCION POLITICAS'!Q63)</f>
        <v>5</v>
      </c>
    </row>
    <row r="34" spans="2:6" ht="9" customHeight="1" x14ac:dyDescent="0.2">
      <c r="B34" s="46"/>
      <c r="C34" s="47"/>
      <c r="D34" s="48"/>
      <c r="E34" s="49"/>
      <c r="F34" s="54"/>
    </row>
    <row r="35" spans="2:6" ht="33" customHeight="1" x14ac:dyDescent="0.2">
      <c r="B35" s="143" t="s">
        <v>445</v>
      </c>
      <c r="C35" s="144"/>
      <c r="D35" s="40" t="s">
        <v>232</v>
      </c>
      <c r="E35" s="41"/>
      <c r="F35" s="42">
        <f>+AVERAGE('ACCION POLITICAS'!Q64,'ACCION POLITICAS'!Q67)</f>
        <v>36.5</v>
      </c>
    </row>
    <row r="36" spans="2:6" ht="33" customHeight="1" x14ac:dyDescent="0.2">
      <c r="B36" s="145"/>
      <c r="C36" s="146"/>
      <c r="D36" s="51" t="s">
        <v>446</v>
      </c>
      <c r="E36" s="52"/>
      <c r="F36" s="53">
        <f>+AVERAGE('ACCION POLITICAS'!O72:O73,'ACCION POLITICAS'!O75:O78,'ACCION POLITICAS'!O80,'ACCION POLITICAS'!O81,'ACCION POLITICAS'!O82)</f>
        <v>48</v>
      </c>
    </row>
    <row r="37" spans="2:6" ht="33" customHeight="1" x14ac:dyDescent="0.2">
      <c r="B37" s="147"/>
      <c r="C37" s="148"/>
      <c r="D37" s="43" t="s">
        <v>314</v>
      </c>
      <c r="E37" s="44"/>
      <c r="F37" s="45">
        <f>+AVERAGE('ACCION POLITICAS'!Q84:Q88)</f>
        <v>43</v>
      </c>
    </row>
    <row r="38" spans="2:6" ht="15.75" x14ac:dyDescent="0.2">
      <c r="B38" s="46"/>
      <c r="C38" s="47"/>
      <c r="D38" s="48"/>
      <c r="E38" s="49"/>
      <c r="F38" s="54"/>
    </row>
    <row r="39" spans="2:6" ht="30" x14ac:dyDescent="0.2">
      <c r="B39" s="149" t="s">
        <v>447</v>
      </c>
      <c r="C39" s="150"/>
      <c r="D39" s="55" t="s">
        <v>340</v>
      </c>
      <c r="E39" s="56"/>
      <c r="F39" s="57">
        <f>+AVERAGE('ACCION POLITICAS'!Q91:Q102)</f>
        <v>100</v>
      </c>
    </row>
    <row r="40" spans="2:6" ht="15.75" x14ac:dyDescent="0.2">
      <c r="B40" s="46"/>
      <c r="C40" s="47"/>
      <c r="D40" s="48"/>
      <c r="E40" s="49"/>
      <c r="F40" s="54"/>
    </row>
    <row r="41" spans="2:6" ht="31.5" customHeight="1" x14ac:dyDescent="0.2">
      <c r="B41" s="151" t="s">
        <v>448</v>
      </c>
      <c r="C41" s="152"/>
      <c r="D41" s="55" t="s">
        <v>390</v>
      </c>
      <c r="E41" s="56"/>
      <c r="F41" s="57">
        <f>+AVERAGE('ACCION POLITICAS'!Q103:Q110)</f>
        <v>68.25</v>
      </c>
    </row>
    <row r="42" spans="2:6" s="37" customFormat="1" ht="15.75" x14ac:dyDescent="0.2">
      <c r="B42" s="58"/>
      <c r="C42" s="58"/>
      <c r="D42" s="58" t="s">
        <v>533</v>
      </c>
      <c r="E42" s="47"/>
      <c r="F42" s="59">
        <f>+'ACCION POLITICAS'!Q111</f>
        <v>76.023255813953483</v>
      </c>
    </row>
    <row r="43" spans="2:6" s="37" customFormat="1" ht="15.75" x14ac:dyDescent="0.25">
      <c r="B43" s="60"/>
      <c r="C43" s="36"/>
      <c r="D43" s="61"/>
      <c r="E43" s="61"/>
      <c r="F43" s="61"/>
    </row>
    <row r="44" spans="2:6" s="37" customFormat="1" ht="15.75" x14ac:dyDescent="0.25">
      <c r="B44" s="60"/>
      <c r="C44" s="36"/>
      <c r="D44" s="36"/>
      <c r="E44" s="36"/>
      <c r="F44" s="36"/>
    </row>
    <row r="45" spans="2:6" ht="15.75" x14ac:dyDescent="0.2">
      <c r="B45" s="38" t="s">
        <v>449</v>
      </c>
      <c r="C45" s="39"/>
      <c r="D45" s="38" t="s">
        <v>450</v>
      </c>
      <c r="E45" s="36"/>
      <c r="F45" s="38" t="s">
        <v>440</v>
      </c>
    </row>
    <row r="46" spans="2:6" ht="15.75" x14ac:dyDescent="0.2">
      <c r="B46" s="46"/>
      <c r="C46" s="47"/>
      <c r="D46" s="48"/>
      <c r="E46" s="49"/>
      <c r="F46" s="50"/>
    </row>
    <row r="47" spans="2:6" ht="15" x14ac:dyDescent="0.2">
      <c r="B47" s="153" t="s">
        <v>451</v>
      </c>
      <c r="C47" s="62"/>
      <c r="D47" s="63" t="s">
        <v>152</v>
      </c>
      <c r="E47" s="62"/>
      <c r="F47" s="64">
        <f>+GETPIVOTDATA("%
AVANCE
JUNIO",$B$2,"ÁREA","OTC")</f>
        <v>70.36363636363636</v>
      </c>
    </row>
    <row r="48" spans="2:6" ht="15" x14ac:dyDescent="0.2">
      <c r="B48" s="154"/>
      <c r="C48" s="65"/>
      <c r="D48" s="66" t="s">
        <v>261</v>
      </c>
      <c r="E48" s="65"/>
      <c r="F48" s="67">
        <f>+GETPIVOTDATA("%
AVANCE
JUNIO",$B$2,"ÁREA","OAC")</f>
        <v>50</v>
      </c>
    </row>
    <row r="49" spans="2:6" ht="15" x14ac:dyDescent="0.2">
      <c r="B49" s="155"/>
      <c r="C49" s="68"/>
      <c r="D49" s="69" t="s">
        <v>61</v>
      </c>
      <c r="E49" s="44"/>
      <c r="F49" s="70">
        <f>+GETPIVOTDATA("%
AVANCE
JUNIO",$B$2,"ÁREA","OAP")</f>
        <v>66.291666666666671</v>
      </c>
    </row>
    <row r="50" spans="2:6" ht="15.75" x14ac:dyDescent="0.2">
      <c r="B50" s="46"/>
      <c r="C50" s="47"/>
      <c r="D50" s="71"/>
      <c r="E50" s="49"/>
      <c r="F50" s="50"/>
    </row>
    <row r="51" spans="2:6" ht="15" x14ac:dyDescent="0.2">
      <c r="B51" s="156" t="s">
        <v>452</v>
      </c>
      <c r="C51" s="62"/>
      <c r="D51" s="63" t="s">
        <v>209</v>
      </c>
      <c r="E51" s="62"/>
      <c r="F51" s="64">
        <f>+GETPIVOTDATA("%
AVANCE
JUNIO",$B$2,"ÁREA","SGJ ")</f>
        <v>45</v>
      </c>
    </row>
    <row r="52" spans="2:6" ht="15" x14ac:dyDescent="0.2">
      <c r="B52" s="157"/>
      <c r="C52" s="68"/>
      <c r="D52" s="72" t="s">
        <v>111</v>
      </c>
      <c r="E52" s="68"/>
      <c r="F52" s="70">
        <f>+GETPIVOTDATA("%
AVANCE
JUNIO",$B$2,"ÁREA","DTGJ")</f>
        <v>50</v>
      </c>
    </row>
    <row r="53" spans="2:6" ht="15.75" x14ac:dyDescent="0.2">
      <c r="B53" s="46"/>
      <c r="C53" s="47"/>
      <c r="D53" s="71"/>
      <c r="E53" s="49"/>
      <c r="F53" s="50"/>
    </row>
    <row r="54" spans="2:6" ht="15" x14ac:dyDescent="0.2">
      <c r="B54" s="126" t="s">
        <v>40</v>
      </c>
      <c r="C54" s="62"/>
      <c r="D54" s="63" t="s">
        <v>40</v>
      </c>
      <c r="E54" s="62"/>
      <c r="F54" s="64">
        <f>+GETPIVOTDATA("%
AVANCE
JUNIO",$B$2,"ÁREA","SGGC")</f>
        <v>100</v>
      </c>
    </row>
    <row r="55" spans="2:6" ht="15" x14ac:dyDescent="0.2">
      <c r="B55" s="127"/>
      <c r="C55" s="65"/>
      <c r="D55" s="66" t="s">
        <v>24</v>
      </c>
      <c r="E55" s="65"/>
      <c r="F55" s="73">
        <f>+GETPIVOTDATA("%
AVANCE
JUNIO",$B$2,"ÁREA","STRH")</f>
        <v>56.666666666666664</v>
      </c>
    </row>
    <row r="56" spans="2:6" ht="15" x14ac:dyDescent="0.2">
      <c r="B56" s="127"/>
      <c r="C56" s="65"/>
      <c r="D56" s="74" t="s">
        <v>83</v>
      </c>
      <c r="E56" s="52"/>
      <c r="F56" s="67">
        <f>+GETPIVOTDATA("%
AVANCE
JUNIO",$B$2,"ÁREA","STPC")</f>
        <v>50</v>
      </c>
    </row>
    <row r="57" spans="2:6" ht="15" x14ac:dyDescent="0.2">
      <c r="B57" s="127"/>
      <c r="C57" s="65"/>
      <c r="D57" s="74" t="s">
        <v>90</v>
      </c>
      <c r="E57" s="52"/>
      <c r="F57" s="67">
        <f>+GETPIVOTDATA("%
AVANCE
JUNIO",$B$2,"ÁREA","STRT")</f>
        <v>58</v>
      </c>
    </row>
    <row r="58" spans="2:6" ht="15" x14ac:dyDescent="0.2">
      <c r="B58" s="128"/>
      <c r="C58" s="68"/>
      <c r="D58" s="72" t="s">
        <v>234</v>
      </c>
      <c r="E58" s="68"/>
      <c r="F58" s="70">
        <f>+GETPIVOTDATA("%
AVANCE
JUNIO",$B$2,"ÁREA","STRF")</f>
        <v>24</v>
      </c>
    </row>
    <row r="59" spans="2:6" ht="15.75" x14ac:dyDescent="0.2">
      <c r="B59" s="46"/>
      <c r="C59" s="47"/>
      <c r="D59" s="48"/>
      <c r="E59" s="49"/>
      <c r="F59" s="50"/>
    </row>
  </sheetData>
  <mergeCells count="9">
    <mergeCell ref="B54:B58"/>
    <mergeCell ref="B20:C21"/>
    <mergeCell ref="B23:C24"/>
    <mergeCell ref="B26:C33"/>
    <mergeCell ref="B35:C37"/>
    <mergeCell ref="B39:C39"/>
    <mergeCell ref="B41:C41"/>
    <mergeCell ref="B47:B49"/>
    <mergeCell ref="B51:B5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1"/>
  <sheetViews>
    <sheetView topLeftCell="A2" workbookViewId="0">
      <selection activeCell="I22" sqref="I22"/>
    </sheetView>
  </sheetViews>
  <sheetFormatPr baseColWidth="10" defaultRowHeight="12.75" x14ac:dyDescent="0.2"/>
  <cols>
    <col min="1" max="1" width="11.42578125" style="33"/>
    <col min="2" max="2" width="73.5703125" style="33" customWidth="1"/>
    <col min="3" max="3" width="15.28515625" style="33" customWidth="1"/>
    <col min="4" max="4" width="15.42578125" style="33" customWidth="1"/>
    <col min="5" max="5" width="18" style="33" customWidth="1"/>
    <col min="6" max="16384" width="11.42578125" style="33"/>
  </cols>
  <sheetData>
    <row r="3" spans="2:5" ht="31.5" x14ac:dyDescent="0.2">
      <c r="B3" s="75" t="s">
        <v>439</v>
      </c>
      <c r="C3" s="75" t="s">
        <v>453</v>
      </c>
      <c r="D3" s="76" t="s">
        <v>454</v>
      </c>
      <c r="E3" s="76" t="s">
        <v>455</v>
      </c>
    </row>
    <row r="4" spans="2:5" ht="15" x14ac:dyDescent="0.2">
      <c r="B4" s="77" t="s">
        <v>22</v>
      </c>
      <c r="C4" s="78" t="s">
        <v>24</v>
      </c>
      <c r="D4" s="79"/>
      <c r="E4" s="79">
        <v>5</v>
      </c>
    </row>
    <row r="5" spans="2:5" ht="15" x14ac:dyDescent="0.2">
      <c r="B5" s="77" t="s">
        <v>48</v>
      </c>
      <c r="C5" s="78" t="s">
        <v>24</v>
      </c>
      <c r="D5" s="79" t="s">
        <v>61</v>
      </c>
      <c r="E5" s="79">
        <v>3</v>
      </c>
    </row>
    <row r="6" spans="2:5" ht="15" x14ac:dyDescent="0.2">
      <c r="B6" s="77" t="s">
        <v>59</v>
      </c>
      <c r="C6" s="78" t="s">
        <v>61</v>
      </c>
      <c r="D6" s="79"/>
      <c r="E6" s="79">
        <v>2</v>
      </c>
    </row>
    <row r="7" spans="2:5" ht="51" x14ac:dyDescent="0.2">
      <c r="B7" s="77" t="s">
        <v>72</v>
      </c>
      <c r="C7" s="78" t="s">
        <v>83</v>
      </c>
      <c r="D7" s="78" t="s">
        <v>456</v>
      </c>
      <c r="E7" s="79">
        <v>3</v>
      </c>
    </row>
    <row r="8" spans="2:5" ht="15" x14ac:dyDescent="0.2">
      <c r="B8" s="77" t="s">
        <v>88</v>
      </c>
      <c r="C8" s="78" t="s">
        <v>90</v>
      </c>
      <c r="D8" s="79"/>
      <c r="E8" s="79">
        <v>5</v>
      </c>
    </row>
    <row r="9" spans="2:5" ht="15" x14ac:dyDescent="0.2">
      <c r="B9" s="77" t="s">
        <v>109</v>
      </c>
      <c r="C9" s="78" t="s">
        <v>111</v>
      </c>
      <c r="D9" s="78" t="s">
        <v>452</v>
      </c>
      <c r="E9" s="79">
        <v>9</v>
      </c>
    </row>
    <row r="10" spans="2:5" ht="15" x14ac:dyDescent="0.2">
      <c r="B10" s="77" t="s">
        <v>150</v>
      </c>
      <c r="C10" s="78" t="s">
        <v>152</v>
      </c>
      <c r="D10" s="79"/>
      <c r="E10" s="79">
        <v>6</v>
      </c>
    </row>
    <row r="11" spans="2:5" ht="15" x14ac:dyDescent="0.2">
      <c r="B11" s="77" t="s">
        <v>171</v>
      </c>
      <c r="C11" s="78" t="s">
        <v>152</v>
      </c>
      <c r="D11" s="78" t="s">
        <v>61</v>
      </c>
      <c r="E11" s="79">
        <v>4</v>
      </c>
    </row>
    <row r="12" spans="2:5" ht="15" x14ac:dyDescent="0.2">
      <c r="B12" s="77" t="s">
        <v>185</v>
      </c>
      <c r="C12" s="78" t="s">
        <v>152</v>
      </c>
      <c r="D12" s="79"/>
      <c r="E12" s="79">
        <v>4</v>
      </c>
    </row>
    <row r="13" spans="2:5" ht="15" x14ac:dyDescent="0.2">
      <c r="B13" s="77" t="s">
        <v>200</v>
      </c>
      <c r="C13" s="78" t="s">
        <v>152</v>
      </c>
      <c r="D13" s="78" t="s">
        <v>61</v>
      </c>
      <c r="E13" s="79">
        <v>2</v>
      </c>
    </row>
    <row r="14" spans="2:5" ht="15" x14ac:dyDescent="0.2">
      <c r="B14" s="77" t="s">
        <v>207</v>
      </c>
      <c r="C14" s="78" t="s">
        <v>452</v>
      </c>
      <c r="D14" s="79"/>
      <c r="E14" s="79">
        <v>4</v>
      </c>
    </row>
    <row r="15" spans="2:5" ht="15" x14ac:dyDescent="0.2">
      <c r="B15" s="77" t="s">
        <v>226</v>
      </c>
      <c r="C15" s="78" t="s">
        <v>61</v>
      </c>
      <c r="D15" s="78" t="s">
        <v>457</v>
      </c>
      <c r="E15" s="79">
        <v>1</v>
      </c>
    </row>
    <row r="16" spans="2:5" ht="15" x14ac:dyDescent="0.2">
      <c r="B16" s="77" t="s">
        <v>232</v>
      </c>
      <c r="C16" s="78" t="s">
        <v>234</v>
      </c>
      <c r="D16" s="79"/>
      <c r="E16" s="79">
        <v>8</v>
      </c>
    </row>
    <row r="17" spans="2:5" ht="30" x14ac:dyDescent="0.2">
      <c r="B17" s="77" t="s">
        <v>458</v>
      </c>
      <c r="C17" s="78" t="s">
        <v>61</v>
      </c>
      <c r="D17" s="79" t="s">
        <v>459</v>
      </c>
      <c r="E17" s="79">
        <v>12</v>
      </c>
    </row>
    <row r="18" spans="2:5" ht="38.25" x14ac:dyDescent="0.2">
      <c r="B18" s="77" t="s">
        <v>314</v>
      </c>
      <c r="C18" s="78" t="s">
        <v>61</v>
      </c>
      <c r="D18" s="78" t="s">
        <v>460</v>
      </c>
      <c r="E18" s="79">
        <v>7</v>
      </c>
    </row>
    <row r="19" spans="2:5" ht="25.5" x14ac:dyDescent="0.2">
      <c r="B19" s="77" t="s">
        <v>341</v>
      </c>
      <c r="C19" s="78" t="s">
        <v>61</v>
      </c>
      <c r="D19" s="78" t="s">
        <v>461</v>
      </c>
      <c r="E19" s="79">
        <v>12</v>
      </c>
    </row>
    <row r="20" spans="2:5" ht="15" x14ac:dyDescent="0.2">
      <c r="B20" s="77" t="s">
        <v>390</v>
      </c>
      <c r="C20" s="78" t="s">
        <v>61</v>
      </c>
      <c r="D20" s="78" t="s">
        <v>24</v>
      </c>
      <c r="E20" s="79">
        <v>8</v>
      </c>
    </row>
    <row r="21" spans="2:5" ht="15.75" x14ac:dyDescent="0.2">
      <c r="B21" s="37"/>
      <c r="C21" s="37"/>
      <c r="D21" s="37"/>
      <c r="E21" s="80">
        <f>SUM(E4:E20)</f>
        <v>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7"/>
  <sheetViews>
    <sheetView workbookViewId="0">
      <selection activeCell="C3" sqref="C3:D3"/>
    </sheetView>
  </sheetViews>
  <sheetFormatPr baseColWidth="10" defaultRowHeight="12.75" x14ac:dyDescent="0.2"/>
  <cols>
    <col min="1" max="1" width="11.42578125" style="27"/>
    <col min="2" max="2" width="23.7109375" style="27" customWidth="1"/>
    <col min="3" max="4" width="11.42578125" style="27"/>
    <col min="5" max="5" width="23.140625" style="27" customWidth="1"/>
    <col min="6" max="13" width="11.42578125" style="27"/>
    <col min="14" max="14" width="24.28515625" style="27" customWidth="1"/>
    <col min="15" max="15" width="11.42578125" style="27"/>
    <col min="16" max="16" width="31.42578125" style="27" customWidth="1"/>
    <col min="17" max="16384" width="11.42578125" style="27"/>
  </cols>
  <sheetData>
    <row r="2" spans="2:18" ht="33.75" customHeight="1" x14ac:dyDescent="0.2">
      <c r="B2" s="26" t="s">
        <v>412</v>
      </c>
      <c r="C2" s="158" t="s">
        <v>413</v>
      </c>
      <c r="D2" s="159"/>
      <c r="E2" s="158" t="s">
        <v>414</v>
      </c>
      <c r="F2" s="160"/>
      <c r="G2" s="160"/>
      <c r="H2" s="160"/>
      <c r="I2" s="160"/>
      <c r="J2" s="160"/>
      <c r="K2" s="159"/>
    </row>
    <row r="3" spans="2:18" ht="148.5" customHeight="1" x14ac:dyDescent="0.2">
      <c r="B3" s="28">
        <v>4</v>
      </c>
      <c r="C3" s="161">
        <v>44494</v>
      </c>
      <c r="D3" s="162"/>
      <c r="E3" s="163" t="s">
        <v>543</v>
      </c>
      <c r="F3" s="164"/>
      <c r="G3" s="164"/>
      <c r="H3" s="164"/>
      <c r="I3" s="164"/>
      <c r="J3" s="164"/>
      <c r="K3" s="165"/>
    </row>
    <row r="4" spans="2:18" ht="78.75" customHeight="1" x14ac:dyDescent="0.2">
      <c r="B4" s="28">
        <v>3</v>
      </c>
      <c r="C4" s="161">
        <v>44405</v>
      </c>
      <c r="D4" s="162"/>
      <c r="E4" s="163" t="s">
        <v>469</v>
      </c>
      <c r="F4" s="164"/>
      <c r="G4" s="164"/>
      <c r="H4" s="164"/>
      <c r="I4" s="164"/>
      <c r="J4" s="164"/>
      <c r="K4" s="165"/>
    </row>
    <row r="5" spans="2:18" ht="172.5" customHeight="1" x14ac:dyDescent="0.2">
      <c r="B5" s="28">
        <v>2</v>
      </c>
      <c r="C5" s="161">
        <v>44349</v>
      </c>
      <c r="D5" s="162"/>
      <c r="E5" s="163" t="s">
        <v>415</v>
      </c>
      <c r="F5" s="164"/>
      <c r="G5" s="164"/>
      <c r="H5" s="164"/>
      <c r="I5" s="164"/>
      <c r="J5" s="164"/>
      <c r="K5" s="165"/>
    </row>
    <row r="6" spans="2:18" ht="30.75" customHeight="1" x14ac:dyDescent="0.2">
      <c r="B6" s="28">
        <v>1</v>
      </c>
      <c r="C6" s="166">
        <v>44227</v>
      </c>
      <c r="D6" s="167"/>
      <c r="E6" s="168" t="s">
        <v>416</v>
      </c>
      <c r="F6" s="168"/>
      <c r="G6" s="168"/>
      <c r="H6" s="168"/>
      <c r="I6" s="168"/>
      <c r="J6" s="168"/>
      <c r="K6" s="168"/>
    </row>
    <row r="7" spans="2:18" x14ac:dyDescent="0.2">
      <c r="E7" s="90"/>
    </row>
    <row r="10" spans="2:18" x14ac:dyDescent="0.2">
      <c r="B10" s="186" t="s">
        <v>417</v>
      </c>
    </row>
    <row r="11" spans="2:18" ht="51" x14ac:dyDescent="0.2">
      <c r="B11" s="87" t="s">
        <v>7</v>
      </c>
      <c r="C11" s="87" t="s">
        <v>7</v>
      </c>
      <c r="D11" s="87" t="s">
        <v>8</v>
      </c>
      <c r="E11" s="171" t="s">
        <v>9</v>
      </c>
      <c r="F11" s="171" t="s">
        <v>10</v>
      </c>
      <c r="G11" s="171" t="s">
        <v>11</v>
      </c>
      <c r="H11" s="171" t="s">
        <v>12</v>
      </c>
      <c r="I11" s="171" t="s">
        <v>13</v>
      </c>
      <c r="J11" s="171" t="s">
        <v>14</v>
      </c>
      <c r="K11" s="171" t="s">
        <v>15</v>
      </c>
      <c r="L11" s="171" t="s">
        <v>16</v>
      </c>
      <c r="M11" s="171" t="s">
        <v>17</v>
      </c>
      <c r="N11" s="171" t="s">
        <v>18</v>
      </c>
      <c r="O11" s="171" t="s">
        <v>19</v>
      </c>
      <c r="P11" s="171" t="s">
        <v>17</v>
      </c>
      <c r="Q11" s="171" t="s">
        <v>20</v>
      </c>
      <c r="R11" s="171" t="s">
        <v>17</v>
      </c>
    </row>
    <row r="12" spans="2:18" s="169" customFormat="1" ht="132" customHeight="1" x14ac:dyDescent="0.2">
      <c r="B12" s="172" t="s">
        <v>109</v>
      </c>
      <c r="C12" s="173" t="s">
        <v>109</v>
      </c>
      <c r="D12" s="174">
        <v>16</v>
      </c>
      <c r="E12" s="175" t="s">
        <v>418</v>
      </c>
      <c r="F12" s="176">
        <v>44197</v>
      </c>
      <c r="G12" s="176">
        <v>44561</v>
      </c>
      <c r="H12" s="174" t="s">
        <v>111</v>
      </c>
      <c r="I12" s="174" t="s">
        <v>419</v>
      </c>
      <c r="J12" s="174" t="s">
        <v>123</v>
      </c>
      <c r="K12" s="174"/>
      <c r="L12" s="174"/>
      <c r="M12" s="174"/>
      <c r="N12" s="174" t="s">
        <v>420</v>
      </c>
      <c r="O12" s="174"/>
      <c r="P12" s="174"/>
      <c r="Q12" s="177"/>
      <c r="R12" s="177"/>
    </row>
    <row r="13" spans="2:18" s="170" customFormat="1" ht="189.75" customHeight="1" x14ac:dyDescent="0.2">
      <c r="B13" s="178"/>
      <c r="C13" s="179" t="s">
        <v>109</v>
      </c>
      <c r="D13" s="180">
        <v>23</v>
      </c>
      <c r="E13" s="181" t="s">
        <v>139</v>
      </c>
      <c r="F13" s="182">
        <v>44531</v>
      </c>
      <c r="G13" s="182">
        <v>44561</v>
      </c>
      <c r="H13" s="180" t="s">
        <v>111</v>
      </c>
      <c r="I13" s="180" t="s">
        <v>140</v>
      </c>
      <c r="J13" s="180" t="s">
        <v>123</v>
      </c>
      <c r="K13" s="180"/>
      <c r="L13" s="180">
        <v>25</v>
      </c>
      <c r="M13" s="180" t="s">
        <v>141</v>
      </c>
      <c r="N13" s="180"/>
      <c r="O13" s="180">
        <v>50</v>
      </c>
      <c r="P13" s="180" t="s">
        <v>142</v>
      </c>
      <c r="Q13" s="180">
        <f>VLOOKUP(D13,'[2]Sheet 1'!$B$1:$H$199,6,FALSE)</f>
        <v>75</v>
      </c>
      <c r="R13" s="181" t="s">
        <v>485</v>
      </c>
    </row>
    <row r="14" spans="2:18" s="170" customFormat="1" ht="108" x14ac:dyDescent="0.2">
      <c r="B14" s="178"/>
      <c r="C14" s="179" t="s">
        <v>109</v>
      </c>
      <c r="D14" s="183">
        <v>24</v>
      </c>
      <c r="E14" s="184" t="s">
        <v>143</v>
      </c>
      <c r="F14" s="185">
        <v>44531</v>
      </c>
      <c r="G14" s="185">
        <v>44561</v>
      </c>
      <c r="H14" s="183" t="s">
        <v>111</v>
      </c>
      <c r="I14" s="183" t="s">
        <v>144</v>
      </c>
      <c r="J14" s="183" t="s">
        <v>123</v>
      </c>
      <c r="K14" s="183"/>
      <c r="L14" s="183">
        <v>25</v>
      </c>
      <c r="M14" s="183" t="s">
        <v>145</v>
      </c>
      <c r="N14" s="183"/>
      <c r="O14" s="183">
        <v>50</v>
      </c>
      <c r="P14" s="183" t="s">
        <v>146</v>
      </c>
      <c r="Q14" s="183">
        <f>VLOOKUP(D14,'[2]Sheet 1'!$B$1:$H$199,6,FALSE)</f>
        <v>75</v>
      </c>
      <c r="R14" s="184" t="s">
        <v>486</v>
      </c>
    </row>
    <row r="17" spans="2:2" ht="15" x14ac:dyDescent="0.25">
      <c r="B17" t="s">
        <v>531</v>
      </c>
    </row>
  </sheetData>
  <protectedRanges>
    <protectedRange sqref="E12" name="Planeacion_18_1"/>
    <protectedRange sqref="F12" name="Planeacion_1_1_4_1"/>
    <protectedRange sqref="G12" name="Planeacion_1_1_6_1"/>
    <protectedRange sqref="E13" name="Planeacion_23_1_1"/>
    <protectedRange sqref="E14" name="Planeacion_25_1_1"/>
  </protectedRanges>
  <mergeCells count="10">
    <mergeCell ref="C2:D2"/>
    <mergeCell ref="E2:K2"/>
    <mergeCell ref="C5:D5"/>
    <mergeCell ref="E5:K5"/>
    <mergeCell ref="C6:D6"/>
    <mergeCell ref="E6:K6"/>
    <mergeCell ref="C4:D4"/>
    <mergeCell ref="E4:K4"/>
    <mergeCell ref="C3:D3"/>
    <mergeCell ref="E3:K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Hoja1</vt:lpstr>
      <vt:lpstr>ACCION POLITICAS</vt:lpstr>
      <vt:lpstr>ANALISIS</vt:lpstr>
      <vt:lpstr>RESUMEN</vt:lpstr>
      <vt:lpstr>Control </vt:lpstr>
      <vt:lpstr>'ACCION POLITICAS'!Área_de_impresión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dc:creator>
  <cp:lastModifiedBy>ad</cp:lastModifiedBy>
  <dcterms:created xsi:type="dcterms:W3CDTF">2021-07-26T20:09:27Z</dcterms:created>
  <dcterms:modified xsi:type="dcterms:W3CDTF">2021-10-25T23:05:51Z</dcterms:modified>
</cp:coreProperties>
</file>