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pivotCache/pivotCacheDefinition17.xml" ContentType="application/vnd.openxmlformats-officedocument.spreadsheetml.pivotCacheDefinition+xml"/>
  <Override PartName="/xl/pivotCache/pivotCacheRecords17.xml" ContentType="application/vnd.openxmlformats-officedocument.spreadsheetml.pivotCacheRecords+xml"/>
  <Override PartName="/xl/pivotCache/pivotCacheDefinition18.xml" ContentType="application/vnd.openxmlformats-officedocument.spreadsheetml.pivotCacheDefinition+xml"/>
  <Override PartName="/xl/pivotCache/pivotCacheRecords18.xml" ContentType="application/vnd.openxmlformats-officedocument.spreadsheetml.pivotCacheRecords+xml"/>
  <Override PartName="/xl/pivotCache/pivotCacheDefinition19.xml" ContentType="application/vnd.openxmlformats-officedocument.spreadsheetml.pivotCacheDefinition+xml"/>
  <Override PartName="/xl/pivotCache/pivotCacheRecords19.xml" ContentType="application/vnd.openxmlformats-officedocument.spreadsheetml.pivotCacheRecords+xml"/>
  <Override PartName="/xl/pivotCache/pivotCacheDefinition20.xml" ContentType="application/vnd.openxmlformats-officedocument.spreadsheetml.pivotCacheDefinition+xml"/>
  <Override PartName="/xl/pivotCache/pivotCacheRecords20.xml" ContentType="application/vnd.openxmlformats-officedocument.spreadsheetml.pivotCacheRecords+xml"/>
  <Override PartName="/xl/pivotCache/pivotCacheDefinition21.xml" ContentType="application/vnd.openxmlformats-officedocument.spreadsheetml.pivotCacheDefinition+xml"/>
  <Override PartName="/xl/pivotCache/pivotCacheRecords2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hidePivotFieldList="1"/>
  <bookViews>
    <workbookView xWindow="0" yWindow="0" windowWidth="24240" windowHeight="12330" tabRatio="933"/>
  </bookViews>
  <sheets>
    <sheet name="Calor Procesos" sheetId="33" r:id="rId1"/>
    <sheet name="Calor Cargos" sheetId="50" r:id="rId2"/>
    <sheet name="GES CONTRACT" sheetId="52" r:id="rId3"/>
    <sheet name="GES PREDIAL" sheetId="41" r:id="rId4"/>
    <sheet name="CONSTRUCCIÓN PROY" sheetId="46" r:id="rId5"/>
    <sheet name="CONSERVACIÓN INFRAEST" sheetId="44" r:id="rId6"/>
    <sheet name="DISEÑO PROY" sheetId="38" r:id="rId7"/>
    <sheet name="TICs" sheetId="37" r:id="rId8"/>
    <sheet name="GES FIN" sheetId="16" r:id="rId9"/>
    <sheet name="FACT PROYECT" sheetId="21" r:id="rId10"/>
    <sheet name="GES REC FIS" sheetId="47" r:id="rId11"/>
    <sheet name="VALORIZA" sheetId="36" r:id="rId12"/>
    <sheet name="GES DOCUMENT" sheetId="17" r:id="rId13"/>
    <sheet name="GESTIÓN DE TALENTO HUMANO" sheetId="7" r:id="rId14"/>
    <sheet name="PARTICIPACIÓN CIUDADANA" sheetId="13" r:id="rId15"/>
    <sheet name="GES INTEGRAL PROY" sheetId="6" r:id="rId16"/>
    <sheet name="EVAL Y CONTROL" sheetId="22" r:id="rId17"/>
    <sheet name="INNOVACIÓN" sheetId="51" r:id="rId18"/>
    <sheet name="GES INTERINSTI" sheetId="34" r:id="rId19"/>
    <sheet name="GEST LEGAL" sheetId="35" r:id="rId20"/>
    <sheet name="PRACTICAS INTEGRALES DE GEST" sheetId="40" r:id="rId21"/>
    <sheet name="MEJORA CONTINUA" sheetId="1" r:id="rId22"/>
    <sheet name="PLAN ESTRAT" sheetId="10" r:id="rId23"/>
    <sheet name="COMUNICAC" sheetId="25" r:id="rId24"/>
  </sheets>
  <externalReferences>
    <externalReference r:id="rId25"/>
    <externalReference r:id="rId26"/>
    <externalReference r:id="rId27"/>
    <externalReference r:id="rId28"/>
    <externalReference r:id="rId29"/>
  </externalReferences>
  <definedNames>
    <definedName name="_xlnm._FilterDatabase" localSheetId="5" hidden="1">'CONSERVACIÓN INFRAEST'!$B$7:$N$91</definedName>
    <definedName name="_xlnm._FilterDatabase" localSheetId="4" hidden="1">'CONSTRUCCIÓN PROY'!$B$7:$N$106</definedName>
    <definedName name="_xlnm._FilterDatabase" localSheetId="6" hidden="1">'DISEÑO PROY'!$B$7:$N$39</definedName>
    <definedName name="_xlnm._FilterDatabase" localSheetId="2" hidden="1">'GES CONTRACT'!$B$7:$L$78</definedName>
    <definedName name="_xlnm._FilterDatabase" localSheetId="18" hidden="1">'GES INTERINSTI'!$A$7:$L$50</definedName>
    <definedName name="_xlnm._FilterDatabase" localSheetId="3" hidden="1">'GES PREDIAL'!$A$7:$BU$59</definedName>
    <definedName name="_xlnm._FilterDatabase" localSheetId="10" hidden="1">'GES REC FIS'!$B$7:$L$32</definedName>
    <definedName name="_xlnm._FilterDatabase" localSheetId="7" hidden="1">TICs!$B$7:$N$47</definedName>
    <definedName name="_xlnm.Print_Area" localSheetId="4">'CONSTRUCCIÓN PROY'!$B$1:$L$97</definedName>
    <definedName name="_xlnm.Print_Area" localSheetId="14">'PARTICIPACIÓN CIUDADANA'!$B$6:$BU$30</definedName>
    <definedName name="_xlnm.Print_Area" localSheetId="22">'PLAN ESTRAT'!$B$3:$BU$9</definedName>
    <definedName name="CT">'[1]Listas (2)'!$H$4:$H$15</definedName>
    <definedName name="JC">'[1]Listas (2)'!$F$4:$F$6</definedName>
    <definedName name="Proceso" localSheetId="18">[2]Listas!$H$42:$H$64</definedName>
    <definedName name="Proceso">[3]Listas!$H$42:$H$64</definedName>
    <definedName name="_xlnm.Print_Titles" localSheetId="4">'CONSTRUCCIÓN PROY'!$7:$7</definedName>
    <definedName name="_xlnm.Print_Titles" localSheetId="2">'GES CONTRACT'!$5:$5</definedName>
    <definedName name="_xlnm.Print_Titles" localSheetId="13">'GESTIÓN DE TALENTO HUMANO'!$7:$7</definedName>
  </definedNames>
  <calcPr calcId="162913"/>
  <pivotCaches>
    <pivotCache cacheId="50" r:id="rId30"/>
    <pivotCache cacheId="51" r:id="rId31"/>
    <pivotCache cacheId="52" r:id="rId32"/>
    <pivotCache cacheId="53" r:id="rId33"/>
    <pivotCache cacheId="54" r:id="rId34"/>
    <pivotCache cacheId="55" r:id="rId35"/>
    <pivotCache cacheId="56" r:id="rId36"/>
    <pivotCache cacheId="57" r:id="rId37"/>
    <pivotCache cacheId="58" r:id="rId38"/>
    <pivotCache cacheId="59" r:id="rId39"/>
    <pivotCache cacheId="60" r:id="rId40"/>
    <pivotCache cacheId="61" r:id="rId41"/>
    <pivotCache cacheId="62" r:id="rId42"/>
    <pivotCache cacheId="63" r:id="rId43"/>
    <pivotCache cacheId="64" r:id="rId44"/>
    <pivotCache cacheId="65" r:id="rId45"/>
    <pivotCache cacheId="66" r:id="rId46"/>
    <pivotCache cacheId="67" r:id="rId47"/>
    <pivotCache cacheId="68" r:id="rId48"/>
    <pivotCache cacheId="69" r:id="rId49"/>
    <pivotCache cacheId="70" r:id="rId5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8" i="52" l="1"/>
  <c r="N9" i="25" l="1"/>
  <c r="E23" i="33" s="1"/>
  <c r="N10" i="10"/>
  <c r="E22" i="33" s="1"/>
  <c r="N12" i="1"/>
  <c r="N19" i="35"/>
  <c r="E19" i="33" s="1"/>
  <c r="N23" i="22"/>
  <c r="E16" i="33" s="1"/>
  <c r="N39" i="13"/>
  <c r="E14" i="33" s="1"/>
  <c r="N26" i="7"/>
  <c r="E13" i="33" s="1"/>
  <c r="N20" i="17"/>
  <c r="E12" i="33" s="1"/>
  <c r="N42" i="36"/>
  <c r="E11" i="33" s="1"/>
  <c r="N36" i="47"/>
  <c r="E10" i="33" s="1"/>
  <c r="N49" i="21"/>
  <c r="E9" i="33" s="1"/>
  <c r="N52" i="16"/>
  <c r="E8" i="33" s="1"/>
  <c r="N40" i="38"/>
  <c r="N92" i="44"/>
  <c r="E5" i="33" s="1"/>
  <c r="N110" i="46"/>
  <c r="E4" i="33" s="1"/>
  <c r="E21" i="33"/>
  <c r="E20" i="33"/>
  <c r="E17" i="33"/>
  <c r="E15" i="33"/>
  <c r="E7" i="33"/>
  <c r="E6" i="33"/>
  <c r="N60" i="41"/>
  <c r="E3" i="33" s="1"/>
  <c r="E2" i="33"/>
  <c r="B23" i="33"/>
  <c r="B22" i="33"/>
  <c r="B21" i="33"/>
  <c r="B20" i="33"/>
  <c r="B19" i="33"/>
  <c r="B17" i="33"/>
  <c r="B16" i="33"/>
  <c r="B15" i="33"/>
  <c r="B14" i="33"/>
  <c r="B13" i="33"/>
  <c r="B12" i="33"/>
  <c r="B11" i="33"/>
  <c r="L49" i="21"/>
  <c r="B9" i="33" s="1"/>
  <c r="L23" i="21"/>
  <c r="L24" i="21"/>
  <c r="L52" i="16"/>
  <c r="B8" i="33" s="1"/>
  <c r="L39" i="16"/>
  <c r="L41" i="16"/>
  <c r="L42" i="16"/>
  <c r="L48" i="16"/>
  <c r="L92" i="44"/>
  <c r="B5" i="33" s="1"/>
  <c r="L10" i="44"/>
  <c r="L9" i="25"/>
  <c r="L10" i="10"/>
  <c r="L9" i="10"/>
  <c r="L12" i="1"/>
  <c r="L12" i="40"/>
  <c r="L19" i="35"/>
  <c r="L17" i="51"/>
  <c r="L23" i="22"/>
  <c r="L12" i="6"/>
  <c r="L39" i="13"/>
  <c r="L31" i="13"/>
  <c r="L14" i="13"/>
  <c r="L26" i="7"/>
  <c r="L19" i="7"/>
  <c r="L21" i="7"/>
  <c r="L24" i="7"/>
  <c r="L20" i="17"/>
  <c r="L42" i="36"/>
  <c r="B10" i="33"/>
  <c r="L36" i="47"/>
  <c r="B7" i="33"/>
  <c r="L47" i="37"/>
  <c r="B6" i="33"/>
  <c r="L40" i="38"/>
  <c r="B2" i="33"/>
  <c r="B4" i="33"/>
  <c r="L110" i="46"/>
  <c r="B3" i="33"/>
  <c r="L60" i="41"/>
  <c r="K10" i="44"/>
  <c r="I9" i="10" l="1"/>
  <c r="J9" i="10" s="1"/>
  <c r="K9" i="10" s="1"/>
  <c r="I8" i="10"/>
  <c r="J8" i="10" s="1"/>
  <c r="K8" i="10" l="1"/>
  <c r="L8" i="10"/>
  <c r="I11" i="1" l="1"/>
  <c r="J11" i="1" s="1"/>
  <c r="I10" i="1"/>
  <c r="J10" i="1" s="1"/>
  <c r="I9" i="1"/>
  <c r="J9" i="1" s="1"/>
  <c r="I8" i="1"/>
  <c r="J8" i="1" s="1"/>
  <c r="L8" i="1" l="1"/>
  <c r="K8" i="1"/>
  <c r="L10" i="1"/>
  <c r="K10" i="1"/>
  <c r="L9" i="1"/>
  <c r="K9" i="1"/>
  <c r="L11" i="1"/>
  <c r="K11" i="1"/>
  <c r="I11" i="40" l="1"/>
  <c r="J11" i="40" s="1"/>
  <c r="I10" i="40"/>
  <c r="J10" i="40" s="1"/>
  <c r="I9" i="40"/>
  <c r="J9" i="40" s="1"/>
  <c r="I8" i="40"/>
  <c r="J8" i="40" s="1"/>
  <c r="L8" i="40" l="1"/>
  <c r="K8" i="40"/>
  <c r="L9" i="40"/>
  <c r="K9" i="40"/>
  <c r="L10" i="40"/>
  <c r="K10" i="40"/>
  <c r="L11" i="40"/>
  <c r="K11" i="40"/>
  <c r="I18" i="35" l="1"/>
  <c r="J18" i="35" s="1"/>
  <c r="I17" i="35"/>
  <c r="J17" i="35" s="1"/>
  <c r="I16" i="35"/>
  <c r="J16" i="35" s="1"/>
  <c r="I15" i="35"/>
  <c r="J15" i="35" s="1"/>
  <c r="I14" i="35"/>
  <c r="J14" i="35" s="1"/>
  <c r="I13" i="35"/>
  <c r="J13" i="35" s="1"/>
  <c r="I12" i="35"/>
  <c r="J12" i="35" s="1"/>
  <c r="I11" i="35"/>
  <c r="J11" i="35" s="1"/>
  <c r="I10" i="35"/>
  <c r="J10" i="35" s="1"/>
  <c r="I9" i="35"/>
  <c r="J9" i="35" s="1"/>
  <c r="I8" i="35"/>
  <c r="J8" i="35" s="1"/>
  <c r="L8" i="35" l="1"/>
  <c r="K8" i="35"/>
  <c r="L12" i="35"/>
  <c r="K12" i="35"/>
  <c r="L9" i="35"/>
  <c r="K9" i="35"/>
  <c r="L13" i="35"/>
  <c r="K13" i="35"/>
  <c r="L16" i="35"/>
  <c r="K16" i="35"/>
  <c r="L10" i="35"/>
  <c r="K10" i="35"/>
  <c r="L14" i="35"/>
  <c r="K14" i="35"/>
  <c r="L17" i="35"/>
  <c r="K17" i="35"/>
  <c r="L11" i="35"/>
  <c r="K11" i="35"/>
  <c r="L15" i="35"/>
  <c r="K15" i="35"/>
  <c r="L18" i="35"/>
  <c r="K18" i="35"/>
  <c r="I16" i="51" l="1"/>
  <c r="J16" i="51" s="1"/>
  <c r="I15" i="51"/>
  <c r="J15" i="51" s="1"/>
  <c r="I14" i="51"/>
  <c r="J14" i="51" s="1"/>
  <c r="I13" i="51"/>
  <c r="J13" i="51" s="1"/>
  <c r="I12" i="51"/>
  <c r="J12" i="51" s="1"/>
  <c r="I11" i="51"/>
  <c r="J11" i="51" s="1"/>
  <c r="I10" i="51"/>
  <c r="J10" i="51" s="1"/>
  <c r="I9" i="51"/>
  <c r="J9" i="51" s="1"/>
  <c r="L9" i="51" s="1"/>
  <c r="I8" i="51"/>
  <c r="J8" i="51" s="1"/>
  <c r="L8" i="51" s="1"/>
  <c r="L13" i="51" l="1"/>
  <c r="K13" i="51"/>
  <c r="L10" i="51"/>
  <c r="K8" i="51"/>
  <c r="L14" i="51"/>
  <c r="K14" i="51"/>
  <c r="L11" i="51"/>
  <c r="K11" i="51"/>
  <c r="K10" i="51"/>
  <c r="K9" i="51"/>
  <c r="L15" i="51"/>
  <c r="K15" i="51"/>
  <c r="L12" i="51"/>
  <c r="K12" i="51"/>
  <c r="L16" i="51"/>
  <c r="K16" i="51"/>
  <c r="I22" i="22" l="1"/>
  <c r="J22" i="22" s="1"/>
  <c r="I21" i="22"/>
  <c r="J21" i="22" s="1"/>
  <c r="I20" i="22"/>
  <c r="J20" i="22" s="1"/>
  <c r="I19" i="22"/>
  <c r="J19" i="22" s="1"/>
  <c r="L19" i="22" s="1"/>
  <c r="I18" i="22"/>
  <c r="J18" i="22" s="1"/>
  <c r="L18" i="22" s="1"/>
  <c r="I17" i="22"/>
  <c r="J17" i="22" s="1"/>
  <c r="L17" i="22" s="1"/>
  <c r="J16" i="22"/>
  <c r="L16" i="22" s="1"/>
  <c r="I16" i="22"/>
  <c r="I15" i="22"/>
  <c r="J15" i="22" s="1"/>
  <c r="L15" i="22" s="1"/>
  <c r="J14" i="22"/>
  <c r="L14" i="22" s="1"/>
  <c r="I14" i="22"/>
  <c r="I13" i="22"/>
  <c r="J13" i="22" s="1"/>
  <c r="L13" i="22" s="1"/>
  <c r="J12" i="22"/>
  <c r="L12" i="22" s="1"/>
  <c r="I12" i="22"/>
  <c r="I11" i="22"/>
  <c r="J11" i="22" s="1"/>
  <c r="L11" i="22" s="1"/>
  <c r="J10" i="22"/>
  <c r="L10" i="22" s="1"/>
  <c r="I10" i="22"/>
  <c r="I9" i="22"/>
  <c r="J9" i="22" s="1"/>
  <c r="L9" i="22" s="1"/>
  <c r="J8" i="22"/>
  <c r="L8" i="22" s="1"/>
  <c r="I8" i="22"/>
  <c r="L20" i="22" l="1"/>
  <c r="K20" i="22"/>
  <c r="L21" i="22"/>
  <c r="K21" i="22"/>
  <c r="L22" i="22"/>
  <c r="K22" i="22"/>
  <c r="K8" i="22"/>
  <c r="K9" i="22"/>
  <c r="K10" i="22"/>
  <c r="K11" i="22"/>
  <c r="K12" i="22"/>
  <c r="K13" i="22"/>
  <c r="K14" i="22"/>
  <c r="K15" i="22"/>
  <c r="K16" i="22"/>
  <c r="I49" i="34" l="1"/>
  <c r="J49" i="34" s="1"/>
  <c r="I48" i="34"/>
  <c r="J48" i="34" s="1"/>
  <c r="I47" i="34"/>
  <c r="J47" i="34" s="1"/>
  <c r="I46" i="34"/>
  <c r="J46" i="34" s="1"/>
  <c r="I45" i="34"/>
  <c r="J45" i="34" s="1"/>
  <c r="I44" i="34"/>
  <c r="J44" i="34" s="1"/>
  <c r="I43" i="34"/>
  <c r="J43" i="34" s="1"/>
  <c r="I42" i="34"/>
  <c r="J42" i="34" s="1"/>
  <c r="I41" i="34"/>
  <c r="J41" i="34" s="1"/>
  <c r="I40" i="34"/>
  <c r="J40" i="34" s="1"/>
  <c r="I39" i="34"/>
  <c r="J39" i="34" s="1"/>
  <c r="I38" i="34"/>
  <c r="J38" i="34" s="1"/>
  <c r="I37" i="34"/>
  <c r="J37" i="34" s="1"/>
  <c r="I36" i="34"/>
  <c r="J36" i="34" s="1"/>
  <c r="I35" i="34"/>
  <c r="J35" i="34" s="1"/>
  <c r="I34" i="34"/>
  <c r="J34" i="34" s="1"/>
  <c r="I33" i="34"/>
  <c r="J33" i="34" s="1"/>
  <c r="I32" i="34"/>
  <c r="J32" i="34" s="1"/>
  <c r="I31" i="34"/>
  <c r="J31" i="34" s="1"/>
  <c r="I30" i="34"/>
  <c r="J30" i="34" s="1"/>
  <c r="I29" i="34"/>
  <c r="J29" i="34" s="1"/>
  <c r="I28" i="34"/>
  <c r="J28" i="34" s="1"/>
  <c r="I27" i="34"/>
  <c r="J27" i="34" s="1"/>
  <c r="I26" i="34"/>
  <c r="J26" i="34" s="1"/>
  <c r="I25" i="34"/>
  <c r="J25" i="34" s="1"/>
  <c r="I24" i="34"/>
  <c r="J24" i="34" s="1"/>
  <c r="I23" i="34"/>
  <c r="J23" i="34" s="1"/>
  <c r="I22" i="34"/>
  <c r="J22" i="34" s="1"/>
  <c r="I21" i="34"/>
  <c r="J21" i="34" s="1"/>
  <c r="I20" i="34"/>
  <c r="J20" i="34" s="1"/>
  <c r="K20" i="34" s="1"/>
  <c r="I19" i="34"/>
  <c r="J19" i="34" s="1"/>
  <c r="I18" i="34"/>
  <c r="J18" i="34" s="1"/>
  <c r="I17" i="34"/>
  <c r="J17" i="34" s="1"/>
  <c r="I16" i="34"/>
  <c r="J16" i="34" s="1"/>
  <c r="K16" i="34" s="1"/>
  <c r="I15" i="34"/>
  <c r="J15" i="34" s="1"/>
  <c r="I14" i="34"/>
  <c r="J14" i="34" s="1"/>
  <c r="I13" i="34"/>
  <c r="J13" i="34" s="1"/>
  <c r="I12" i="34"/>
  <c r="J12" i="34" s="1"/>
  <c r="K12" i="34" s="1"/>
  <c r="I11" i="34"/>
  <c r="J11" i="34" s="1"/>
  <c r="I10" i="34"/>
  <c r="J10" i="34" s="1"/>
  <c r="I9" i="34"/>
  <c r="J9" i="34" s="1"/>
  <c r="I8" i="34"/>
  <c r="J8" i="34" s="1"/>
  <c r="K8" i="34" s="1"/>
  <c r="K31" i="34" l="1"/>
  <c r="L31" i="34"/>
  <c r="K10" i="34"/>
  <c r="L10" i="34"/>
  <c r="K11" i="34"/>
  <c r="L11" i="34"/>
  <c r="K17" i="34"/>
  <c r="L17" i="34"/>
  <c r="K18" i="34"/>
  <c r="L18" i="34"/>
  <c r="K21" i="34"/>
  <c r="L21" i="34"/>
  <c r="K13" i="34"/>
  <c r="L13" i="34"/>
  <c r="K14" i="34"/>
  <c r="L14" i="34"/>
  <c r="K15" i="34"/>
  <c r="L15" i="34"/>
  <c r="K9" i="34"/>
  <c r="L9" i="34"/>
  <c r="K19" i="34"/>
  <c r="L19" i="34"/>
  <c r="K22" i="34"/>
  <c r="L22" i="34"/>
  <c r="L8" i="34"/>
  <c r="L12" i="34"/>
  <c r="L16" i="34"/>
  <c r="L20" i="34"/>
  <c r="L34" i="34"/>
  <c r="K34" i="34"/>
  <c r="L35" i="34"/>
  <c r="K35" i="34"/>
  <c r="L39" i="34"/>
  <c r="K39" i="34"/>
  <c r="L43" i="34"/>
  <c r="K43" i="34"/>
  <c r="L47" i="34"/>
  <c r="K47" i="34"/>
  <c r="K27" i="34"/>
  <c r="L27" i="34"/>
  <c r="L38" i="34"/>
  <c r="K38" i="34"/>
  <c r="L46" i="34"/>
  <c r="K46" i="34"/>
  <c r="K28" i="34"/>
  <c r="L28" i="34"/>
  <c r="K24" i="34"/>
  <c r="L24" i="34"/>
  <c r="L32" i="34"/>
  <c r="K32" i="34"/>
  <c r="L36" i="34"/>
  <c r="K36" i="34"/>
  <c r="L40" i="34"/>
  <c r="K40" i="34"/>
  <c r="L44" i="34"/>
  <c r="K44" i="34"/>
  <c r="L48" i="34"/>
  <c r="K48" i="34"/>
  <c r="K30" i="34"/>
  <c r="L30" i="34"/>
  <c r="L42" i="34"/>
  <c r="K42" i="34"/>
  <c r="K23" i="34"/>
  <c r="L23" i="34"/>
  <c r="K25" i="34"/>
  <c r="L25" i="34"/>
  <c r="K26" i="34"/>
  <c r="L26" i="34"/>
  <c r="K29" i="34"/>
  <c r="L29" i="34"/>
  <c r="L33" i="34"/>
  <c r="K33" i="34"/>
  <c r="L37" i="34"/>
  <c r="K37" i="34"/>
  <c r="L41" i="34"/>
  <c r="K41" i="34"/>
  <c r="L45" i="34"/>
  <c r="K45" i="34"/>
  <c r="L49" i="34"/>
  <c r="K49" i="34"/>
  <c r="N50" i="34" l="1"/>
  <c r="E18" i="33" s="1"/>
  <c r="L50" i="34"/>
  <c r="B18" i="33" s="1"/>
  <c r="B24" i="33" s="1"/>
  <c r="I11" i="6"/>
  <c r="J11" i="6" s="1"/>
  <c r="I10" i="6"/>
  <c r="J10" i="6" s="1"/>
  <c r="I9" i="6"/>
  <c r="J9" i="6" s="1"/>
  <c r="L9" i="6" s="1"/>
  <c r="J8" i="6"/>
  <c r="L8" i="6" s="1"/>
  <c r="I8" i="6"/>
  <c r="K10" i="6" l="1"/>
  <c r="L10" i="6"/>
  <c r="K11" i="6"/>
  <c r="L11" i="6"/>
  <c r="I38" i="13" l="1"/>
  <c r="J38" i="13" s="1"/>
  <c r="L38" i="13" s="1"/>
  <c r="I37" i="13"/>
  <c r="J37" i="13" s="1"/>
  <c r="L37" i="13" s="1"/>
  <c r="I36" i="13"/>
  <c r="J36" i="13" s="1"/>
  <c r="L36" i="13" s="1"/>
  <c r="I35" i="13"/>
  <c r="J35" i="13" s="1"/>
  <c r="L35" i="13" s="1"/>
  <c r="I34" i="13"/>
  <c r="J34" i="13" s="1"/>
  <c r="L34" i="13" s="1"/>
  <c r="I33" i="13"/>
  <c r="J33" i="13" s="1"/>
  <c r="L33" i="13" s="1"/>
  <c r="I32" i="13"/>
  <c r="J32" i="13" s="1"/>
  <c r="L32" i="13" s="1"/>
  <c r="I31" i="13"/>
  <c r="J31" i="13" s="1"/>
  <c r="K31" i="13" s="1"/>
  <c r="I30" i="13"/>
  <c r="J30" i="13" s="1"/>
  <c r="L30" i="13" s="1"/>
  <c r="I29" i="13"/>
  <c r="J29" i="13" s="1"/>
  <c r="L29" i="13" s="1"/>
  <c r="I28" i="13"/>
  <c r="J28" i="13" s="1"/>
  <c r="L28" i="13" s="1"/>
  <c r="I27" i="13"/>
  <c r="J27" i="13" s="1"/>
  <c r="L27" i="13" s="1"/>
  <c r="I26" i="13"/>
  <c r="J26" i="13" s="1"/>
  <c r="L26" i="13" s="1"/>
  <c r="I25" i="13"/>
  <c r="J25" i="13" s="1"/>
  <c r="L25" i="13" s="1"/>
  <c r="I24" i="13"/>
  <c r="J24" i="13" s="1"/>
  <c r="L24" i="13" s="1"/>
  <c r="I23" i="13"/>
  <c r="J23" i="13" s="1"/>
  <c r="L23" i="13" s="1"/>
  <c r="I22" i="13"/>
  <c r="J22" i="13" s="1"/>
  <c r="L22" i="13" s="1"/>
  <c r="I21" i="13"/>
  <c r="J21" i="13" s="1"/>
  <c r="L21" i="13" s="1"/>
  <c r="I20" i="13"/>
  <c r="J20" i="13" s="1"/>
  <c r="L20" i="13" s="1"/>
  <c r="I19" i="13"/>
  <c r="J19" i="13" s="1"/>
  <c r="L19" i="13" s="1"/>
  <c r="I18" i="13"/>
  <c r="J18" i="13" s="1"/>
  <c r="L18" i="13" s="1"/>
  <c r="I17" i="13"/>
  <c r="J17" i="13" s="1"/>
  <c r="L17" i="13" s="1"/>
  <c r="I16" i="13"/>
  <c r="J16" i="13" s="1"/>
  <c r="L16" i="13" s="1"/>
  <c r="I15" i="13"/>
  <c r="J15" i="13" s="1"/>
  <c r="L15" i="13" s="1"/>
  <c r="I14" i="13"/>
  <c r="J14" i="13" s="1"/>
  <c r="K14" i="13" s="1"/>
  <c r="I13" i="13"/>
  <c r="J13" i="13" s="1"/>
  <c r="I12" i="13"/>
  <c r="J12" i="13" s="1"/>
  <c r="I11" i="13"/>
  <c r="J11" i="13" s="1"/>
  <c r="I10" i="13"/>
  <c r="J10" i="13" s="1"/>
  <c r="I9" i="13"/>
  <c r="J9" i="13" s="1"/>
  <c r="I8" i="13"/>
  <c r="J8" i="13" s="1"/>
  <c r="K11" i="13" l="1"/>
  <c r="L11" i="13"/>
  <c r="K8" i="13"/>
  <c r="L8" i="13"/>
  <c r="K12" i="13"/>
  <c r="L12" i="13"/>
  <c r="K9" i="13"/>
  <c r="L9" i="13"/>
  <c r="K13" i="13"/>
  <c r="L13" i="13"/>
  <c r="K10" i="13"/>
  <c r="L10" i="13"/>
  <c r="K15" i="13"/>
  <c r="K17" i="13"/>
  <c r="K29" i="13"/>
  <c r="K22" i="13"/>
  <c r="K26" i="13"/>
  <c r="K27" i="13"/>
  <c r="K16" i="13"/>
  <c r="K18" i="13"/>
  <c r="K21" i="13"/>
  <c r="K25" i="13"/>
  <c r="K30" i="13"/>
  <c r="K36" i="13"/>
  <c r="K19" i="13"/>
  <c r="K23" i="13"/>
  <c r="K32" i="13"/>
  <c r="K37" i="13"/>
  <c r="K20" i="13"/>
  <c r="K24" i="13"/>
  <c r="K28" i="13"/>
  <c r="K38" i="13"/>
  <c r="I25" i="7" l="1"/>
  <c r="J25" i="7" s="1"/>
  <c r="L25" i="7" s="1"/>
  <c r="I24" i="7"/>
  <c r="J24" i="7" s="1"/>
  <c r="I23" i="7"/>
  <c r="J23" i="7" s="1"/>
  <c r="L23" i="7" s="1"/>
  <c r="I22" i="7"/>
  <c r="J22" i="7" s="1"/>
  <c r="I21" i="7"/>
  <c r="J21" i="7" s="1"/>
  <c r="K21" i="7" s="1"/>
  <c r="I20" i="7"/>
  <c r="J20" i="7" s="1"/>
  <c r="J19" i="7"/>
  <c r="I19" i="7"/>
  <c r="I18" i="7"/>
  <c r="J18" i="7" s="1"/>
  <c r="L18" i="7" s="1"/>
  <c r="I17" i="7"/>
  <c r="J17" i="7" s="1"/>
  <c r="I16" i="7"/>
  <c r="J16" i="7" s="1"/>
  <c r="I15" i="7"/>
  <c r="J15" i="7" s="1"/>
  <c r="I14" i="7"/>
  <c r="J14" i="7" s="1"/>
  <c r="I13" i="7"/>
  <c r="J13" i="7" s="1"/>
  <c r="I12" i="7"/>
  <c r="J12" i="7" s="1"/>
  <c r="I11" i="7"/>
  <c r="J11" i="7" s="1"/>
  <c r="I10" i="7"/>
  <c r="J10" i="7" s="1"/>
  <c r="I9" i="7"/>
  <c r="J9" i="7" s="1"/>
  <c r="I8" i="7"/>
  <c r="J8" i="7" s="1"/>
  <c r="L8" i="7" l="1"/>
  <c r="K8" i="7"/>
  <c r="L16" i="7"/>
  <c r="K16" i="7"/>
  <c r="L9" i="7"/>
  <c r="K9" i="7"/>
  <c r="L13" i="7"/>
  <c r="K13" i="7"/>
  <c r="L17" i="7"/>
  <c r="K17" i="7"/>
  <c r="K20" i="7"/>
  <c r="L20" i="7"/>
  <c r="L10" i="7"/>
  <c r="K10" i="7"/>
  <c r="L14" i="7"/>
  <c r="K14" i="7"/>
  <c r="L12" i="7"/>
  <c r="K12" i="7"/>
  <c r="L11" i="7"/>
  <c r="K11" i="7"/>
  <c r="L15" i="7"/>
  <c r="K15" i="7"/>
  <c r="L22" i="7"/>
  <c r="K22" i="7"/>
  <c r="I19" i="17" l="1"/>
  <c r="J19" i="17" s="1"/>
  <c r="L19" i="17" s="1"/>
  <c r="I18" i="17"/>
  <c r="J18" i="17" s="1"/>
  <c r="L18" i="17" s="1"/>
  <c r="I17" i="17"/>
  <c r="J17" i="17" s="1"/>
  <c r="L17" i="17" s="1"/>
  <c r="I16" i="17"/>
  <c r="J16" i="17" s="1"/>
  <c r="L16" i="17" s="1"/>
  <c r="I15" i="17"/>
  <c r="J15" i="17" s="1"/>
  <c r="I14" i="17"/>
  <c r="J14" i="17" s="1"/>
  <c r="I13" i="17"/>
  <c r="J13" i="17" s="1"/>
  <c r="L13" i="17" s="1"/>
  <c r="I12" i="17"/>
  <c r="J12" i="17" s="1"/>
  <c r="L12" i="17" s="1"/>
  <c r="I11" i="17"/>
  <c r="J11" i="17" s="1"/>
  <c r="L11" i="17" s="1"/>
  <c r="I10" i="17"/>
  <c r="J10" i="17" s="1"/>
  <c r="L10" i="17" s="1"/>
  <c r="I9" i="17"/>
  <c r="J9" i="17" s="1"/>
  <c r="L9" i="17" s="1"/>
  <c r="I8" i="17"/>
  <c r="J8" i="17" s="1"/>
  <c r="L8" i="17" s="1"/>
  <c r="L14" i="17" l="1"/>
  <c r="K14" i="17"/>
  <c r="L15" i="17"/>
  <c r="K15" i="17"/>
  <c r="I39" i="36" l="1"/>
  <c r="J39" i="36" s="1"/>
  <c r="I38" i="36"/>
  <c r="J38" i="36" s="1"/>
  <c r="I37" i="36"/>
  <c r="J37" i="36" s="1"/>
  <c r="I36" i="36"/>
  <c r="J36" i="36" s="1"/>
  <c r="I35" i="36"/>
  <c r="J35" i="36" s="1"/>
  <c r="I34" i="36"/>
  <c r="J34" i="36" s="1"/>
  <c r="I33" i="36"/>
  <c r="J33" i="36" s="1"/>
  <c r="I32" i="36"/>
  <c r="J32" i="36" s="1"/>
  <c r="I31" i="36"/>
  <c r="J31" i="36" s="1"/>
  <c r="I30" i="36"/>
  <c r="J30" i="36" s="1"/>
  <c r="I29" i="36"/>
  <c r="J29" i="36" s="1"/>
  <c r="I28" i="36"/>
  <c r="J28" i="36" s="1"/>
  <c r="I27" i="36"/>
  <c r="J27" i="36" s="1"/>
  <c r="I26" i="36"/>
  <c r="J26" i="36" s="1"/>
  <c r="I25" i="36"/>
  <c r="J25" i="36" s="1"/>
  <c r="I24" i="36"/>
  <c r="J24" i="36" s="1"/>
  <c r="I23" i="36"/>
  <c r="J23" i="36" s="1"/>
  <c r="I22" i="36"/>
  <c r="J22" i="36" s="1"/>
  <c r="L22" i="36" s="1"/>
  <c r="I21" i="36"/>
  <c r="J21" i="36" s="1"/>
  <c r="L21" i="36" s="1"/>
  <c r="J20" i="36"/>
  <c r="L20" i="36" s="1"/>
  <c r="I20" i="36"/>
  <c r="I19" i="36"/>
  <c r="J19" i="36" s="1"/>
  <c r="I18" i="36"/>
  <c r="J18" i="36" s="1"/>
  <c r="I17" i="36"/>
  <c r="J17" i="36" s="1"/>
  <c r="I16" i="36"/>
  <c r="J16" i="36" s="1"/>
  <c r="I15" i="36"/>
  <c r="J15" i="36" s="1"/>
  <c r="I14" i="36"/>
  <c r="J14" i="36" s="1"/>
  <c r="I13" i="36"/>
  <c r="J13" i="36" s="1"/>
  <c r="L13" i="36" s="1"/>
  <c r="I12" i="36"/>
  <c r="J12" i="36" s="1"/>
  <c r="L12" i="36" s="1"/>
  <c r="I11" i="36"/>
  <c r="J11" i="36" s="1"/>
  <c r="L11" i="36" s="1"/>
  <c r="I10" i="36"/>
  <c r="J10" i="36" s="1"/>
  <c r="L10" i="36" s="1"/>
  <c r="I9" i="36"/>
  <c r="J9" i="36" s="1"/>
  <c r="L9" i="36" s="1"/>
  <c r="I8" i="36"/>
  <c r="J8" i="36" s="1"/>
  <c r="L8" i="36" s="1"/>
  <c r="L17" i="36" l="1"/>
  <c r="K17" i="36"/>
  <c r="L14" i="36"/>
  <c r="K14" i="36"/>
  <c r="L18" i="36"/>
  <c r="K18" i="36"/>
  <c r="L15" i="36"/>
  <c r="K15" i="36"/>
  <c r="L19" i="36"/>
  <c r="K19" i="36"/>
  <c r="L16" i="36"/>
  <c r="K16" i="36"/>
  <c r="L26" i="36"/>
  <c r="K26" i="36"/>
  <c r="L34" i="36"/>
  <c r="K34" i="36"/>
  <c r="L24" i="36"/>
  <c r="K24" i="36"/>
  <c r="L28" i="36"/>
  <c r="K28" i="36"/>
  <c r="L32" i="36"/>
  <c r="K32" i="36"/>
  <c r="L36" i="36"/>
  <c r="K36" i="36"/>
  <c r="L25" i="36"/>
  <c r="K25" i="36"/>
  <c r="L29" i="36"/>
  <c r="K29" i="36"/>
  <c r="L33" i="36"/>
  <c r="K33" i="36"/>
  <c r="L37" i="36"/>
  <c r="K37" i="36"/>
  <c r="L30" i="36"/>
  <c r="K30" i="36"/>
  <c r="L38" i="36"/>
  <c r="K38" i="36"/>
  <c r="L23" i="36"/>
  <c r="K23" i="36"/>
  <c r="L27" i="36"/>
  <c r="K27" i="36"/>
  <c r="L31" i="36"/>
  <c r="K31" i="36"/>
  <c r="L35" i="36"/>
  <c r="K35" i="36"/>
  <c r="L39" i="36"/>
  <c r="K39" i="36"/>
  <c r="I35" i="47" l="1"/>
  <c r="J35" i="47" s="1"/>
  <c r="I34" i="47"/>
  <c r="J34" i="47" s="1"/>
  <c r="I33" i="47"/>
  <c r="J33" i="47" s="1"/>
  <c r="L33" i="47" s="1"/>
  <c r="I32" i="47"/>
  <c r="J32" i="47" s="1"/>
  <c r="L32" i="47" s="1"/>
  <c r="I31" i="47"/>
  <c r="J31" i="47" s="1"/>
  <c r="L31" i="47" s="1"/>
  <c r="I30" i="47"/>
  <c r="J30" i="47" s="1"/>
  <c r="I29" i="47"/>
  <c r="J29" i="47" s="1"/>
  <c r="K29" i="47" s="1"/>
  <c r="I28" i="47"/>
  <c r="J28" i="47" s="1"/>
  <c r="I27" i="47"/>
  <c r="J27" i="47" s="1"/>
  <c r="I26" i="47"/>
  <c r="J26" i="47" s="1"/>
  <c r="I25" i="47"/>
  <c r="J25" i="47" s="1"/>
  <c r="L25" i="47" s="1"/>
  <c r="I24" i="47"/>
  <c r="J24" i="47" s="1"/>
  <c r="L24" i="47" s="1"/>
  <c r="I23" i="47"/>
  <c r="J23" i="47" s="1"/>
  <c r="L23" i="47" s="1"/>
  <c r="I22" i="47"/>
  <c r="J22" i="47" s="1"/>
  <c r="L22" i="47" s="1"/>
  <c r="I21" i="47"/>
  <c r="J21" i="47" s="1"/>
  <c r="L21" i="47" s="1"/>
  <c r="I20" i="47"/>
  <c r="J20" i="47" s="1"/>
  <c r="L20" i="47" s="1"/>
  <c r="I19" i="47"/>
  <c r="J19" i="47" s="1"/>
  <c r="L19" i="47" s="1"/>
  <c r="I18" i="47"/>
  <c r="J18" i="47" s="1"/>
  <c r="L18" i="47" s="1"/>
  <c r="I17" i="47"/>
  <c r="J17" i="47" s="1"/>
  <c r="L17" i="47" s="1"/>
  <c r="I16" i="47"/>
  <c r="J16" i="47" s="1"/>
  <c r="L16" i="47" s="1"/>
  <c r="I15" i="47"/>
  <c r="J15" i="47" s="1"/>
  <c r="L15" i="47" s="1"/>
  <c r="I14" i="47"/>
  <c r="J14" i="47" s="1"/>
  <c r="L14" i="47" s="1"/>
  <c r="I13" i="47"/>
  <c r="J13" i="47" s="1"/>
  <c r="L13" i="47" s="1"/>
  <c r="I12" i="47"/>
  <c r="J12" i="47" s="1"/>
  <c r="L12" i="47" s="1"/>
  <c r="I11" i="47"/>
  <c r="J11" i="47" s="1"/>
  <c r="L11" i="47" s="1"/>
  <c r="I10" i="47"/>
  <c r="J10" i="47" s="1"/>
  <c r="L10" i="47" s="1"/>
  <c r="I9" i="47"/>
  <c r="J9" i="47" s="1"/>
  <c r="L9" i="47" s="1"/>
  <c r="I8" i="47"/>
  <c r="J8" i="47" s="1"/>
  <c r="L8" i="47" s="1"/>
  <c r="K28" i="47" l="1"/>
  <c r="L28" i="47"/>
  <c r="K30" i="47"/>
  <c r="L30" i="47"/>
  <c r="K26" i="47"/>
  <c r="L26" i="47"/>
  <c r="K27" i="47"/>
  <c r="L27" i="47"/>
  <c r="L29" i="47"/>
  <c r="L34" i="47"/>
  <c r="K34" i="47"/>
  <c r="L35" i="47"/>
  <c r="K35" i="47"/>
  <c r="K14" i="47"/>
  <c r="K15" i="47"/>
  <c r="K16" i="47"/>
  <c r="K17" i="47"/>
  <c r="K18" i="47"/>
  <c r="K19" i="47"/>
  <c r="I48" i="21" l="1"/>
  <c r="J48" i="21" s="1"/>
  <c r="I47" i="21"/>
  <c r="J47" i="21" s="1"/>
  <c r="I46" i="21"/>
  <c r="J46" i="21" s="1"/>
  <c r="L46" i="21" s="1"/>
  <c r="I45" i="21"/>
  <c r="J45" i="21" s="1"/>
  <c r="L45" i="21" s="1"/>
  <c r="I44" i="21"/>
  <c r="J44" i="21" s="1"/>
  <c r="L44" i="21" s="1"/>
  <c r="I43" i="21"/>
  <c r="J43" i="21" s="1"/>
  <c r="L43" i="21" s="1"/>
  <c r="I42" i="21"/>
  <c r="J42" i="21" s="1"/>
  <c r="L42" i="21" s="1"/>
  <c r="I41" i="21"/>
  <c r="J41" i="21" s="1"/>
  <c r="L41" i="21" s="1"/>
  <c r="I40" i="21"/>
  <c r="J40" i="21" s="1"/>
  <c r="L40" i="21" s="1"/>
  <c r="I39" i="21"/>
  <c r="J39" i="21" s="1"/>
  <c r="L39" i="21" s="1"/>
  <c r="I38" i="21"/>
  <c r="J38" i="21" s="1"/>
  <c r="L38" i="21" s="1"/>
  <c r="I37" i="21"/>
  <c r="J37" i="21" s="1"/>
  <c r="I36" i="21"/>
  <c r="J36" i="21" s="1"/>
  <c r="I35" i="21"/>
  <c r="J35" i="21" s="1"/>
  <c r="I34" i="21"/>
  <c r="J34" i="21" s="1"/>
  <c r="L34" i="21" s="1"/>
  <c r="I33" i="21"/>
  <c r="J33" i="21" s="1"/>
  <c r="L33" i="21" s="1"/>
  <c r="I32" i="21"/>
  <c r="J32" i="21" s="1"/>
  <c r="L32" i="21" s="1"/>
  <c r="I31" i="21"/>
  <c r="J31" i="21" s="1"/>
  <c r="L31" i="21" s="1"/>
  <c r="I30" i="21"/>
  <c r="J30" i="21" s="1"/>
  <c r="L30" i="21" s="1"/>
  <c r="I29" i="21"/>
  <c r="J29" i="21" s="1"/>
  <c r="L29" i="21" s="1"/>
  <c r="I28" i="21"/>
  <c r="J28" i="21" s="1"/>
  <c r="L28" i="21" s="1"/>
  <c r="I27" i="21"/>
  <c r="J27" i="21" s="1"/>
  <c r="L27" i="21" s="1"/>
  <c r="I26" i="21"/>
  <c r="J26" i="21" s="1"/>
  <c r="L26" i="21" s="1"/>
  <c r="I25" i="21"/>
  <c r="J25" i="21" s="1"/>
  <c r="I24" i="21"/>
  <c r="J24" i="21" s="1"/>
  <c r="K24" i="21" s="1"/>
  <c r="I23" i="21"/>
  <c r="J23" i="21" s="1"/>
  <c r="K23" i="21" s="1"/>
  <c r="I22" i="21"/>
  <c r="J22" i="21" s="1"/>
  <c r="L22" i="21" s="1"/>
  <c r="I21" i="21"/>
  <c r="J21" i="21" s="1"/>
  <c r="L21" i="21" s="1"/>
  <c r="I20" i="21"/>
  <c r="J20" i="21" s="1"/>
  <c r="L20" i="21" s="1"/>
  <c r="I19" i="21"/>
  <c r="J19" i="21" s="1"/>
  <c r="L19" i="21" s="1"/>
  <c r="I18" i="21"/>
  <c r="J18" i="21" s="1"/>
  <c r="L18" i="21" s="1"/>
  <c r="I17" i="21"/>
  <c r="J17" i="21" s="1"/>
  <c r="L17" i="21" s="1"/>
  <c r="I16" i="21"/>
  <c r="J16" i="21" s="1"/>
  <c r="L16" i="21" s="1"/>
  <c r="I15" i="21"/>
  <c r="J15" i="21" s="1"/>
  <c r="L15" i="21" s="1"/>
  <c r="I14" i="21"/>
  <c r="J14" i="21" s="1"/>
  <c r="L14" i="21" s="1"/>
  <c r="I13" i="21"/>
  <c r="J13" i="21" s="1"/>
  <c r="K13" i="21" s="1"/>
  <c r="I12" i="21"/>
  <c r="J12" i="21" s="1"/>
  <c r="K12" i="21" s="1"/>
  <c r="I11" i="21"/>
  <c r="J11" i="21" s="1"/>
  <c r="L11" i="21" s="1"/>
  <c r="I10" i="21"/>
  <c r="J10" i="21" s="1"/>
  <c r="L10" i="21" s="1"/>
  <c r="I9" i="21"/>
  <c r="J9" i="21" s="1"/>
  <c r="K9" i="21" s="1"/>
  <c r="I8" i="21"/>
  <c r="J8" i="21" s="1"/>
  <c r="K8" i="21" s="1"/>
  <c r="L8" i="21" l="1"/>
  <c r="L12" i="21"/>
  <c r="L25" i="21"/>
  <c r="K25" i="21"/>
  <c r="K29" i="21"/>
  <c r="L13" i="21"/>
  <c r="L9" i="21"/>
  <c r="L37" i="21"/>
  <c r="K37" i="21"/>
  <c r="L35" i="21"/>
  <c r="K35" i="21"/>
  <c r="L36" i="21"/>
  <c r="K36" i="21"/>
  <c r="K11" i="21"/>
  <c r="K28" i="21"/>
  <c r="K38" i="21"/>
  <c r="K40" i="21"/>
  <c r="L47" i="21"/>
  <c r="K47" i="21"/>
  <c r="K10" i="21"/>
  <c r="K27" i="21"/>
  <c r="K31" i="21"/>
  <c r="L48" i="21"/>
  <c r="K48" i="21"/>
  <c r="K26" i="21"/>
  <c r="K30" i="21"/>
  <c r="K39" i="21"/>
  <c r="I51" i="16" l="1"/>
  <c r="J51" i="16" s="1"/>
  <c r="L51" i="16" s="1"/>
  <c r="I50" i="16"/>
  <c r="J50" i="16" s="1"/>
  <c r="L50" i="16" s="1"/>
  <c r="I49" i="16"/>
  <c r="J49" i="16" s="1"/>
  <c r="L49" i="16" s="1"/>
  <c r="I48" i="16"/>
  <c r="J48" i="16" s="1"/>
  <c r="I47" i="16"/>
  <c r="J47" i="16" s="1"/>
  <c r="L47" i="16" s="1"/>
  <c r="I46" i="16"/>
  <c r="J46" i="16" s="1"/>
  <c r="L46" i="16" s="1"/>
  <c r="I45" i="16"/>
  <c r="J45" i="16" s="1"/>
  <c r="L45" i="16" s="1"/>
  <c r="I44" i="16"/>
  <c r="J44" i="16" s="1"/>
  <c r="L44" i="16" s="1"/>
  <c r="I43" i="16"/>
  <c r="J43" i="16" s="1"/>
  <c r="L43" i="16" s="1"/>
  <c r="I42" i="16"/>
  <c r="J42" i="16" s="1"/>
  <c r="I41" i="16"/>
  <c r="J41" i="16" s="1"/>
  <c r="I40" i="16"/>
  <c r="J40" i="16" s="1"/>
  <c r="L40" i="16" s="1"/>
  <c r="I39" i="16"/>
  <c r="J39" i="16" s="1"/>
  <c r="I38" i="16"/>
  <c r="J38" i="16" s="1"/>
  <c r="L38" i="16" s="1"/>
  <c r="I37" i="16"/>
  <c r="J37" i="16" s="1"/>
  <c r="L37" i="16" s="1"/>
  <c r="I36" i="16"/>
  <c r="J36" i="16" s="1"/>
  <c r="L36" i="16" s="1"/>
  <c r="I35" i="16"/>
  <c r="J35" i="16" s="1"/>
  <c r="L35" i="16" s="1"/>
  <c r="I34" i="16"/>
  <c r="J34" i="16" s="1"/>
  <c r="L34" i="16" s="1"/>
  <c r="I33" i="16"/>
  <c r="J33" i="16" s="1"/>
  <c r="L33" i="16" s="1"/>
  <c r="I32" i="16"/>
  <c r="J32" i="16" s="1"/>
  <c r="L32" i="16" s="1"/>
  <c r="I31" i="16"/>
  <c r="J31" i="16" s="1"/>
  <c r="L31" i="16" s="1"/>
  <c r="I30" i="16"/>
  <c r="J30" i="16" s="1"/>
  <c r="L30" i="16" s="1"/>
  <c r="I29" i="16"/>
  <c r="J29" i="16" s="1"/>
  <c r="L29" i="16" s="1"/>
  <c r="I28" i="16"/>
  <c r="J28" i="16" s="1"/>
  <c r="L28" i="16" s="1"/>
  <c r="I27" i="16"/>
  <c r="J27" i="16" s="1"/>
  <c r="L27" i="16" s="1"/>
  <c r="I26" i="16"/>
  <c r="J26" i="16" s="1"/>
  <c r="L26" i="16" s="1"/>
  <c r="I25" i="16"/>
  <c r="J25" i="16" s="1"/>
  <c r="L25" i="16" s="1"/>
  <c r="I24" i="16"/>
  <c r="J24" i="16" s="1"/>
  <c r="L24" i="16" s="1"/>
  <c r="I23" i="16"/>
  <c r="J23" i="16" s="1"/>
  <c r="L23" i="16" s="1"/>
  <c r="I22" i="16"/>
  <c r="J22" i="16" s="1"/>
  <c r="L22" i="16" s="1"/>
  <c r="I21" i="16"/>
  <c r="J21" i="16" s="1"/>
  <c r="L21" i="16" s="1"/>
  <c r="I20" i="16"/>
  <c r="J20" i="16" s="1"/>
  <c r="L20" i="16" s="1"/>
  <c r="I19" i="16"/>
  <c r="J19" i="16" s="1"/>
  <c r="L19" i="16" s="1"/>
  <c r="I18" i="16"/>
  <c r="J18" i="16" s="1"/>
  <c r="L18" i="16" s="1"/>
  <c r="I17" i="16"/>
  <c r="J17" i="16" s="1"/>
  <c r="L17" i="16" s="1"/>
  <c r="I16" i="16"/>
  <c r="J16" i="16" s="1"/>
  <c r="L16" i="16" s="1"/>
  <c r="I15" i="16"/>
  <c r="J15" i="16" s="1"/>
  <c r="L15" i="16" s="1"/>
  <c r="I14" i="16"/>
  <c r="J14" i="16" s="1"/>
  <c r="L14" i="16" s="1"/>
  <c r="I13" i="16"/>
  <c r="J13" i="16" s="1"/>
  <c r="L13" i="16" s="1"/>
  <c r="I12" i="16"/>
  <c r="J12" i="16" s="1"/>
  <c r="L12" i="16" s="1"/>
  <c r="I11" i="16"/>
  <c r="J11" i="16" s="1"/>
  <c r="L11" i="16" s="1"/>
  <c r="I10" i="16"/>
  <c r="J10" i="16" s="1"/>
  <c r="L10" i="16" s="1"/>
  <c r="I9" i="16"/>
  <c r="J9" i="16" s="1"/>
  <c r="L9" i="16" s="1"/>
  <c r="I8" i="16"/>
  <c r="J8" i="16" s="1"/>
  <c r="L8" i="16" s="1"/>
  <c r="I46" i="37" l="1"/>
  <c r="J46" i="37" s="1"/>
  <c r="L46" i="37" s="1"/>
  <c r="I45" i="37"/>
  <c r="J45" i="37" s="1"/>
  <c r="L45" i="37" s="1"/>
  <c r="I44" i="37"/>
  <c r="J44" i="37" s="1"/>
  <c r="L44" i="37" s="1"/>
  <c r="I43" i="37"/>
  <c r="J43" i="37" s="1"/>
  <c r="L43" i="37" s="1"/>
  <c r="I42" i="37"/>
  <c r="J42" i="37" s="1"/>
  <c r="L42" i="37" s="1"/>
  <c r="I41" i="37"/>
  <c r="J41" i="37" s="1"/>
  <c r="L41" i="37" s="1"/>
  <c r="I40" i="37"/>
  <c r="J40" i="37" s="1"/>
  <c r="I39" i="37"/>
  <c r="J39" i="37" s="1"/>
  <c r="L39" i="37" s="1"/>
  <c r="I38" i="37"/>
  <c r="J38" i="37" s="1"/>
  <c r="L38" i="37" s="1"/>
  <c r="I37" i="37"/>
  <c r="J37" i="37" s="1"/>
  <c r="L37" i="37" s="1"/>
  <c r="I36" i="37"/>
  <c r="J36" i="37" s="1"/>
  <c r="L36" i="37" s="1"/>
  <c r="I35" i="37"/>
  <c r="J35" i="37" s="1"/>
  <c r="L35" i="37" s="1"/>
  <c r="I34" i="37"/>
  <c r="J34" i="37" s="1"/>
  <c r="L34" i="37" s="1"/>
  <c r="I33" i="37"/>
  <c r="J33" i="37" s="1"/>
  <c r="L33" i="37" s="1"/>
  <c r="I32" i="37"/>
  <c r="J32" i="37" s="1"/>
  <c r="L32" i="37" s="1"/>
  <c r="I31" i="37"/>
  <c r="J31" i="37" s="1"/>
  <c r="L31" i="37" s="1"/>
  <c r="I30" i="37"/>
  <c r="J30" i="37" s="1"/>
  <c r="L30" i="37" s="1"/>
  <c r="I29" i="37"/>
  <c r="J29" i="37" s="1"/>
  <c r="I28" i="37"/>
  <c r="J28" i="37" s="1"/>
  <c r="I27" i="37"/>
  <c r="J27" i="37" s="1"/>
  <c r="L27" i="37" s="1"/>
  <c r="I26" i="37"/>
  <c r="J26" i="37" s="1"/>
  <c r="L26" i="37" s="1"/>
  <c r="I25" i="37"/>
  <c r="J25" i="37" s="1"/>
  <c r="L25" i="37" s="1"/>
  <c r="I24" i="37"/>
  <c r="J24" i="37" s="1"/>
  <c r="L24" i="37" s="1"/>
  <c r="I23" i="37"/>
  <c r="J23" i="37" s="1"/>
  <c r="L23" i="37" s="1"/>
  <c r="I22" i="37"/>
  <c r="J22" i="37" s="1"/>
  <c r="L22" i="37" s="1"/>
  <c r="I21" i="37"/>
  <c r="J21" i="37" s="1"/>
  <c r="L21" i="37" s="1"/>
  <c r="I20" i="37"/>
  <c r="J20" i="37" s="1"/>
  <c r="L20" i="37" s="1"/>
  <c r="I19" i="37"/>
  <c r="J19" i="37" s="1"/>
  <c r="L19" i="37" s="1"/>
  <c r="I18" i="37"/>
  <c r="J18" i="37" s="1"/>
  <c r="L18" i="37" s="1"/>
  <c r="I17" i="37"/>
  <c r="J17" i="37" s="1"/>
  <c r="I16" i="37"/>
  <c r="J16" i="37" s="1"/>
  <c r="L16" i="37" s="1"/>
  <c r="I15" i="37"/>
  <c r="J15" i="37" s="1"/>
  <c r="L15" i="37" s="1"/>
  <c r="I14" i="37"/>
  <c r="J14" i="37" s="1"/>
  <c r="I13" i="37"/>
  <c r="J13" i="37" s="1"/>
  <c r="L13" i="37" s="1"/>
  <c r="I12" i="37"/>
  <c r="J12" i="37" s="1"/>
  <c r="L12" i="37" s="1"/>
  <c r="I11" i="37"/>
  <c r="J11" i="37" s="1"/>
  <c r="L11" i="37" s="1"/>
  <c r="I10" i="37"/>
  <c r="J10" i="37" s="1"/>
  <c r="L10" i="37" s="1"/>
  <c r="I9" i="37"/>
  <c r="J9" i="37" s="1"/>
  <c r="L9" i="37" s="1"/>
  <c r="I8" i="37"/>
  <c r="J8" i="37" s="1"/>
  <c r="L8" i="37" s="1"/>
  <c r="L17" i="37" l="1"/>
  <c r="K17" i="37"/>
  <c r="L14" i="37"/>
  <c r="K14" i="37"/>
  <c r="L28" i="37"/>
  <c r="K28" i="37"/>
  <c r="L29" i="37"/>
  <c r="K29" i="37"/>
  <c r="L40" i="37"/>
  <c r="K40" i="37"/>
  <c r="I91" i="44" l="1"/>
  <c r="J91" i="44" s="1"/>
  <c r="L91" i="44" s="1"/>
  <c r="I90" i="44"/>
  <c r="J90" i="44" s="1"/>
  <c r="L90" i="44" s="1"/>
  <c r="I89" i="44"/>
  <c r="J89" i="44" s="1"/>
  <c r="L89" i="44" s="1"/>
  <c r="I88" i="44"/>
  <c r="J88" i="44" s="1"/>
  <c r="L88" i="44" s="1"/>
  <c r="I87" i="44"/>
  <c r="J87" i="44" s="1"/>
  <c r="L87" i="44" s="1"/>
  <c r="I86" i="44"/>
  <c r="J86" i="44" s="1"/>
  <c r="L86" i="44" s="1"/>
  <c r="I85" i="44"/>
  <c r="J85" i="44" s="1"/>
  <c r="L85" i="44" s="1"/>
  <c r="I84" i="44"/>
  <c r="J84" i="44" s="1"/>
  <c r="L84" i="44" s="1"/>
  <c r="I83" i="44"/>
  <c r="J83" i="44" s="1"/>
  <c r="L83" i="44" s="1"/>
  <c r="I82" i="44"/>
  <c r="J82" i="44" s="1"/>
  <c r="L82" i="44" s="1"/>
  <c r="I81" i="44"/>
  <c r="J81" i="44" s="1"/>
  <c r="L81" i="44" s="1"/>
  <c r="I80" i="44"/>
  <c r="J80" i="44" s="1"/>
  <c r="L80" i="44" s="1"/>
  <c r="I79" i="44"/>
  <c r="J79" i="44" s="1"/>
  <c r="L79" i="44" s="1"/>
  <c r="I78" i="44"/>
  <c r="J78" i="44" s="1"/>
  <c r="L78" i="44" s="1"/>
  <c r="I77" i="44"/>
  <c r="J77" i="44" s="1"/>
  <c r="L77" i="44" s="1"/>
  <c r="I76" i="44"/>
  <c r="J76" i="44" s="1"/>
  <c r="L76" i="44" s="1"/>
  <c r="I75" i="44"/>
  <c r="J75" i="44" s="1"/>
  <c r="L75" i="44" s="1"/>
  <c r="I74" i="44"/>
  <c r="J74" i="44" s="1"/>
  <c r="L74" i="44" s="1"/>
  <c r="I73" i="44"/>
  <c r="J73" i="44" s="1"/>
  <c r="L73" i="44" s="1"/>
  <c r="I72" i="44"/>
  <c r="J72" i="44" s="1"/>
  <c r="L72" i="44" s="1"/>
  <c r="I71" i="44"/>
  <c r="J71" i="44" s="1"/>
  <c r="I70" i="44"/>
  <c r="J70" i="44" s="1"/>
  <c r="I69" i="44"/>
  <c r="J69" i="44" s="1"/>
  <c r="I68" i="44"/>
  <c r="J68" i="44" s="1"/>
  <c r="I67" i="44"/>
  <c r="J67" i="44" s="1"/>
  <c r="I66" i="44"/>
  <c r="J66" i="44" s="1"/>
  <c r="L66" i="44" l="1"/>
  <c r="K66" i="44"/>
  <c r="L71" i="44"/>
  <c r="K71" i="44"/>
  <c r="L67" i="44"/>
  <c r="K67" i="44"/>
  <c r="L70" i="44"/>
  <c r="K70" i="44"/>
  <c r="L69" i="44"/>
  <c r="K69" i="44"/>
  <c r="L68" i="44"/>
  <c r="K68" i="44"/>
  <c r="I65" i="44" l="1"/>
  <c r="J65" i="44" s="1"/>
  <c r="I64" i="44"/>
  <c r="J64" i="44" s="1"/>
  <c r="I63" i="44"/>
  <c r="J63" i="44" s="1"/>
  <c r="I62" i="44"/>
  <c r="J62" i="44" s="1"/>
  <c r="L62" i="44" s="1"/>
  <c r="I61" i="44"/>
  <c r="J61" i="44" s="1"/>
  <c r="L61" i="44" s="1"/>
  <c r="I60" i="44"/>
  <c r="J60" i="44" s="1"/>
  <c r="L60" i="44" s="1"/>
  <c r="I59" i="44"/>
  <c r="J59" i="44" s="1"/>
  <c r="L59" i="44" s="1"/>
  <c r="I58" i="44"/>
  <c r="J58" i="44" s="1"/>
  <c r="I57" i="44"/>
  <c r="J57" i="44" s="1"/>
  <c r="I56" i="44"/>
  <c r="J56" i="44" s="1"/>
  <c r="I55" i="44"/>
  <c r="J55" i="44" s="1"/>
  <c r="L55" i="44" s="1"/>
  <c r="I54" i="44"/>
  <c r="J54" i="44" s="1"/>
  <c r="L54" i="44" s="1"/>
  <c r="I53" i="44"/>
  <c r="J53" i="44" s="1"/>
  <c r="L53" i="44" s="1"/>
  <c r="I52" i="44"/>
  <c r="J52" i="44" s="1"/>
  <c r="L52" i="44" s="1"/>
  <c r="I51" i="44"/>
  <c r="J51" i="44" s="1"/>
  <c r="L51" i="44" s="1"/>
  <c r="I50" i="44"/>
  <c r="J50" i="44" s="1"/>
  <c r="L50" i="44" s="1"/>
  <c r="I49" i="44"/>
  <c r="J49" i="44" s="1"/>
  <c r="L49" i="44" s="1"/>
  <c r="I48" i="44"/>
  <c r="J48" i="44" s="1"/>
  <c r="L48" i="44" s="1"/>
  <c r="I47" i="44"/>
  <c r="J47" i="44" s="1"/>
  <c r="L47" i="44" s="1"/>
  <c r="I46" i="44"/>
  <c r="J46" i="44" s="1"/>
  <c r="I45" i="44"/>
  <c r="J45" i="44" s="1"/>
  <c r="I44" i="44"/>
  <c r="J44" i="44" s="1"/>
  <c r="I43" i="44"/>
  <c r="J43" i="44" s="1"/>
  <c r="I42" i="44"/>
  <c r="J42" i="44" s="1"/>
  <c r="I41" i="44"/>
  <c r="J41" i="44" s="1"/>
  <c r="L41" i="44" s="1"/>
  <c r="I40" i="44"/>
  <c r="J40" i="44" s="1"/>
  <c r="L40" i="44" s="1"/>
  <c r="I39" i="44"/>
  <c r="J39" i="44" s="1"/>
  <c r="L39" i="44" s="1"/>
  <c r="I38" i="44"/>
  <c r="J38" i="44" s="1"/>
  <c r="L38" i="44" s="1"/>
  <c r="I37" i="44"/>
  <c r="J37" i="44" s="1"/>
  <c r="L37" i="44" s="1"/>
  <c r="I36" i="44"/>
  <c r="J36" i="44" s="1"/>
  <c r="L36" i="44" s="1"/>
  <c r="I35" i="44"/>
  <c r="J35" i="44" s="1"/>
  <c r="L35" i="44" s="1"/>
  <c r="I34" i="44"/>
  <c r="J34" i="44" s="1"/>
  <c r="K34" i="44" s="1"/>
  <c r="I33" i="44"/>
  <c r="J33" i="44" s="1"/>
  <c r="L33" i="44" s="1"/>
  <c r="I32" i="44"/>
  <c r="J32" i="44" s="1"/>
  <c r="L32" i="44" s="1"/>
  <c r="I31" i="44"/>
  <c r="J31" i="44" s="1"/>
  <c r="L31" i="44" s="1"/>
  <c r="I30" i="44"/>
  <c r="J30" i="44" s="1"/>
  <c r="I29" i="44"/>
  <c r="J29" i="44" s="1"/>
  <c r="I28" i="44"/>
  <c r="J28" i="44" s="1"/>
  <c r="I27" i="44"/>
  <c r="J27" i="44" s="1"/>
  <c r="I26" i="44"/>
  <c r="J26" i="44" s="1"/>
  <c r="K26" i="44" s="1"/>
  <c r="I25" i="44"/>
  <c r="J25" i="44" s="1"/>
  <c r="L25" i="44" s="1"/>
  <c r="I24" i="44"/>
  <c r="J24" i="44" s="1"/>
  <c r="L24" i="44" s="1"/>
  <c r="I23" i="44"/>
  <c r="J23" i="44" s="1"/>
  <c r="L23" i="44" s="1"/>
  <c r="I22" i="44"/>
  <c r="J22" i="44" s="1"/>
  <c r="I21" i="44"/>
  <c r="J21" i="44" s="1"/>
  <c r="I20" i="44"/>
  <c r="J20" i="44" s="1"/>
  <c r="I19" i="44"/>
  <c r="J19" i="44" s="1"/>
  <c r="I18" i="44"/>
  <c r="J18" i="44" s="1"/>
  <c r="I17" i="44"/>
  <c r="J17" i="44" s="1"/>
  <c r="I16" i="44"/>
  <c r="J16" i="44" s="1"/>
  <c r="I15" i="44"/>
  <c r="J15" i="44" s="1"/>
  <c r="I14" i="44"/>
  <c r="J14" i="44" s="1"/>
  <c r="I13" i="44"/>
  <c r="J13" i="44" s="1"/>
  <c r="I12" i="44"/>
  <c r="J12" i="44" s="1"/>
  <c r="I11" i="44"/>
  <c r="J11" i="44" s="1"/>
  <c r="I10" i="44"/>
  <c r="I9" i="44"/>
  <c r="J9" i="44" s="1"/>
  <c r="I8" i="44"/>
  <c r="J8" i="44" s="1"/>
  <c r="L27" i="44" l="1"/>
  <c r="K27" i="44"/>
  <c r="L30" i="44"/>
  <c r="K30" i="44"/>
  <c r="K13" i="44"/>
  <c r="L13" i="44"/>
  <c r="K21" i="44"/>
  <c r="L21" i="44"/>
  <c r="K14" i="44"/>
  <c r="L14" i="44"/>
  <c r="K18" i="44"/>
  <c r="L18" i="44"/>
  <c r="K22" i="44"/>
  <c r="L22" i="44"/>
  <c r="K42" i="44"/>
  <c r="L42" i="44"/>
  <c r="K46" i="44"/>
  <c r="L46" i="44"/>
  <c r="L56" i="44"/>
  <c r="K56" i="44"/>
  <c r="L63" i="44"/>
  <c r="K63" i="44"/>
  <c r="K17" i="44"/>
  <c r="L17" i="44"/>
  <c r="K15" i="44"/>
  <c r="L15" i="44"/>
  <c r="K19" i="44"/>
  <c r="L19" i="44"/>
  <c r="L28" i="44"/>
  <c r="K28" i="44"/>
  <c r="K43" i="44"/>
  <c r="L43" i="44"/>
  <c r="L57" i="44"/>
  <c r="K57" i="44"/>
  <c r="L64" i="44"/>
  <c r="K64" i="44"/>
  <c r="L9" i="44"/>
  <c r="K9" i="44"/>
  <c r="K45" i="44"/>
  <c r="L45" i="44"/>
  <c r="K11" i="44"/>
  <c r="L11" i="44"/>
  <c r="L8" i="44"/>
  <c r="K8" i="44"/>
  <c r="K12" i="44"/>
  <c r="L12" i="44"/>
  <c r="K16" i="44"/>
  <c r="L16" i="44"/>
  <c r="K20" i="44"/>
  <c r="L20" i="44"/>
  <c r="K29" i="44"/>
  <c r="L29" i="44"/>
  <c r="K44" i="44"/>
  <c r="L44" i="44"/>
  <c r="L58" i="44"/>
  <c r="K58" i="44"/>
  <c r="L65" i="44"/>
  <c r="K65" i="44"/>
  <c r="K25" i="44"/>
  <c r="K33" i="44"/>
  <c r="K35" i="44"/>
  <c r="L26" i="44"/>
  <c r="L34" i="44"/>
  <c r="I109" i="46" l="1"/>
  <c r="J109" i="46" s="1"/>
  <c r="I108" i="46"/>
  <c r="J108" i="46" s="1"/>
  <c r="I107" i="46"/>
  <c r="J107" i="46" s="1"/>
  <c r="I106" i="46"/>
  <c r="J106" i="46" s="1"/>
  <c r="L106" i="46" s="1"/>
  <c r="I105" i="46"/>
  <c r="J105" i="46" s="1"/>
  <c r="L105" i="46" s="1"/>
  <c r="I104" i="46"/>
  <c r="J104" i="46" s="1"/>
  <c r="L104" i="46" s="1"/>
  <c r="I103" i="46"/>
  <c r="J103" i="46" s="1"/>
  <c r="L103" i="46" s="1"/>
  <c r="I102" i="46"/>
  <c r="J102" i="46" s="1"/>
  <c r="L102" i="46" s="1"/>
  <c r="I101" i="46"/>
  <c r="J101" i="46" s="1"/>
  <c r="L101" i="46" s="1"/>
  <c r="I100" i="46"/>
  <c r="J100" i="46" s="1"/>
  <c r="L100" i="46" s="1"/>
  <c r="I99" i="46"/>
  <c r="J99" i="46" s="1"/>
  <c r="L99" i="46" s="1"/>
  <c r="I98" i="46"/>
  <c r="J98" i="46" s="1"/>
  <c r="L98" i="46" s="1"/>
  <c r="I97" i="46"/>
  <c r="J97" i="46" s="1"/>
  <c r="L97" i="46" s="1"/>
  <c r="I96" i="46"/>
  <c r="J96" i="46" s="1"/>
  <c r="L96" i="46" s="1"/>
  <c r="I95" i="46"/>
  <c r="J95" i="46" s="1"/>
  <c r="L95" i="46" s="1"/>
  <c r="I94" i="46"/>
  <c r="J94" i="46" s="1"/>
  <c r="I93" i="46"/>
  <c r="J93" i="46" s="1"/>
  <c r="I92" i="46"/>
  <c r="J92" i="46" s="1"/>
  <c r="I91" i="46"/>
  <c r="J91" i="46" s="1"/>
  <c r="I90" i="46"/>
  <c r="J90" i="46" s="1"/>
  <c r="I89" i="46"/>
  <c r="J89" i="46" s="1"/>
  <c r="I88" i="46"/>
  <c r="J88" i="46" s="1"/>
  <c r="I87" i="46"/>
  <c r="J87" i="46" s="1"/>
  <c r="I86" i="46"/>
  <c r="J86" i="46" s="1"/>
  <c r="I85" i="46"/>
  <c r="J85" i="46" s="1"/>
  <c r="I84" i="46"/>
  <c r="J84" i="46" s="1"/>
  <c r="I83" i="46"/>
  <c r="J83" i="46" s="1"/>
  <c r="I82" i="46"/>
  <c r="J82" i="46" s="1"/>
  <c r="L82" i="46" s="1"/>
  <c r="I81" i="46"/>
  <c r="J81" i="46" s="1"/>
  <c r="L81" i="46" s="1"/>
  <c r="I80" i="46"/>
  <c r="J80" i="46" s="1"/>
  <c r="L80" i="46" s="1"/>
  <c r="I79" i="46"/>
  <c r="J79" i="46" s="1"/>
  <c r="I78" i="46"/>
  <c r="J78" i="46" s="1"/>
  <c r="I77" i="46"/>
  <c r="J77" i="46" s="1"/>
  <c r="I76" i="46"/>
  <c r="J76" i="46" s="1"/>
  <c r="I75" i="46"/>
  <c r="J75" i="46" s="1"/>
  <c r="I74" i="46"/>
  <c r="J74" i="46" s="1"/>
  <c r="I73" i="46"/>
  <c r="J73" i="46" s="1"/>
  <c r="I72" i="46"/>
  <c r="J72" i="46" s="1"/>
  <c r="I71" i="46"/>
  <c r="J71" i="46" s="1"/>
  <c r="I70" i="46"/>
  <c r="J70" i="46" s="1"/>
  <c r="I69" i="46"/>
  <c r="J69" i="46" s="1"/>
  <c r="I68" i="46"/>
  <c r="J68" i="46" s="1"/>
  <c r="I67" i="46"/>
  <c r="J67" i="46" s="1"/>
  <c r="L67" i="46" s="1"/>
  <c r="I66" i="46"/>
  <c r="J66" i="46" s="1"/>
  <c r="L66" i="46" s="1"/>
  <c r="I65" i="46"/>
  <c r="J65" i="46" s="1"/>
  <c r="L65" i="46" s="1"/>
  <c r="I64" i="46"/>
  <c r="J64" i="46" s="1"/>
  <c r="L64" i="46" s="1"/>
  <c r="I63" i="46"/>
  <c r="J63" i="46" s="1"/>
  <c r="L63" i="46" s="1"/>
  <c r="I62" i="46"/>
  <c r="J62" i="46" s="1"/>
  <c r="L62" i="46" s="1"/>
  <c r="I61" i="46"/>
  <c r="J61" i="46" s="1"/>
  <c r="L61" i="46" s="1"/>
  <c r="I60" i="46"/>
  <c r="J60" i="46" s="1"/>
  <c r="L60" i="46" s="1"/>
  <c r="I59" i="46"/>
  <c r="J59" i="46" s="1"/>
  <c r="L59" i="46" s="1"/>
  <c r="I58" i="46"/>
  <c r="J58" i="46" s="1"/>
  <c r="L58" i="46" s="1"/>
  <c r="I57" i="46"/>
  <c r="J57" i="46" s="1"/>
  <c r="L57" i="46" s="1"/>
  <c r="I56" i="46"/>
  <c r="J56" i="46" s="1"/>
  <c r="L56" i="46" s="1"/>
  <c r="I55" i="46"/>
  <c r="J55" i="46" s="1"/>
  <c r="L55" i="46" s="1"/>
  <c r="I54" i="46"/>
  <c r="J54" i="46" s="1"/>
  <c r="L54" i="46" s="1"/>
  <c r="I53" i="46"/>
  <c r="J53" i="46" s="1"/>
  <c r="L53" i="46" s="1"/>
  <c r="I52" i="46"/>
  <c r="J52" i="46" s="1"/>
  <c r="L52" i="46" s="1"/>
  <c r="I51" i="46"/>
  <c r="J51" i="46" s="1"/>
  <c r="L51" i="46" s="1"/>
  <c r="I50" i="46"/>
  <c r="J50" i="46" s="1"/>
  <c r="L50" i="46" s="1"/>
  <c r="I49" i="46"/>
  <c r="J49" i="46" s="1"/>
  <c r="L49" i="46" s="1"/>
  <c r="I48" i="46"/>
  <c r="J48" i="46" s="1"/>
  <c r="L48" i="46" s="1"/>
  <c r="I47" i="46"/>
  <c r="J47" i="46" s="1"/>
  <c r="L47" i="46" s="1"/>
  <c r="I46" i="46"/>
  <c r="J46" i="46" s="1"/>
  <c r="I45" i="46"/>
  <c r="J45" i="46" s="1"/>
  <c r="I44" i="46"/>
  <c r="J44" i="46" s="1"/>
  <c r="I43" i="46"/>
  <c r="J43" i="46" s="1"/>
  <c r="I42" i="46"/>
  <c r="J42" i="46" s="1"/>
  <c r="I41" i="46"/>
  <c r="J41" i="46" s="1"/>
  <c r="I40" i="46"/>
  <c r="J40" i="46" s="1"/>
  <c r="I39" i="46"/>
  <c r="J39" i="46" s="1"/>
  <c r="I38" i="46"/>
  <c r="J38" i="46" s="1"/>
  <c r="I37" i="46"/>
  <c r="J37" i="46" s="1"/>
  <c r="I36" i="46"/>
  <c r="J36" i="46" s="1"/>
  <c r="I35" i="46"/>
  <c r="J35" i="46" s="1"/>
  <c r="I34" i="46"/>
  <c r="J34" i="46" s="1"/>
  <c r="I33" i="46"/>
  <c r="J33" i="46" s="1"/>
  <c r="I32" i="46"/>
  <c r="J32" i="46" s="1"/>
  <c r="I31" i="46"/>
  <c r="J31" i="46" s="1"/>
  <c r="L31" i="46" s="1"/>
  <c r="I30" i="46"/>
  <c r="J30" i="46" s="1"/>
  <c r="L30" i="46" s="1"/>
  <c r="I29" i="46"/>
  <c r="J29" i="46" s="1"/>
  <c r="L29" i="46" s="1"/>
  <c r="I28" i="46"/>
  <c r="J28" i="46" s="1"/>
  <c r="L28" i="46" s="1"/>
  <c r="I27" i="46"/>
  <c r="J27" i="46" s="1"/>
  <c r="L27" i="46" s="1"/>
  <c r="I26" i="46"/>
  <c r="J26" i="46" s="1"/>
  <c r="L26" i="46" s="1"/>
  <c r="I25" i="46"/>
  <c r="J25" i="46" s="1"/>
  <c r="I24" i="46"/>
  <c r="J24" i="46" s="1"/>
  <c r="I23" i="46"/>
  <c r="J23" i="46" s="1"/>
  <c r="I22" i="46"/>
  <c r="J22" i="46" s="1"/>
  <c r="I21" i="46"/>
  <c r="J21" i="46" s="1"/>
  <c r="I20" i="46"/>
  <c r="J20" i="46" s="1"/>
  <c r="I19" i="46"/>
  <c r="J19" i="46" s="1"/>
  <c r="I18" i="46"/>
  <c r="J18" i="46" s="1"/>
  <c r="I17" i="46"/>
  <c r="J17" i="46" s="1"/>
  <c r="I16" i="46"/>
  <c r="J16" i="46" s="1"/>
  <c r="I15" i="46"/>
  <c r="J15" i="46" s="1"/>
  <c r="I14" i="46"/>
  <c r="J14" i="46" s="1"/>
  <c r="I13" i="46"/>
  <c r="J13" i="46" s="1"/>
  <c r="I12" i="46"/>
  <c r="J12" i="46" s="1"/>
  <c r="I11" i="46"/>
  <c r="J11" i="46" s="1"/>
  <c r="L11" i="46" s="1"/>
  <c r="I10" i="46"/>
  <c r="J10" i="46" s="1"/>
  <c r="L10" i="46" s="1"/>
  <c r="I9" i="46"/>
  <c r="J9" i="46" s="1"/>
  <c r="I8" i="46"/>
  <c r="J8" i="46" s="1"/>
  <c r="K18" i="46" l="1"/>
  <c r="L18" i="46"/>
  <c r="K42" i="46"/>
  <c r="L42" i="46"/>
  <c r="K46" i="46"/>
  <c r="L46" i="46"/>
  <c r="K70" i="46"/>
  <c r="L70" i="46"/>
  <c r="K15" i="46"/>
  <c r="L15" i="46"/>
  <c r="K19" i="46"/>
  <c r="L19" i="46"/>
  <c r="K23" i="46"/>
  <c r="L23" i="46"/>
  <c r="K35" i="46"/>
  <c r="L35" i="46"/>
  <c r="K39" i="46"/>
  <c r="L39" i="46"/>
  <c r="K43" i="46"/>
  <c r="L43" i="46"/>
  <c r="K71" i="46"/>
  <c r="L71" i="46"/>
  <c r="K75" i="46"/>
  <c r="L75" i="46"/>
  <c r="K79" i="46"/>
  <c r="L79" i="46"/>
  <c r="K83" i="46"/>
  <c r="L83" i="46"/>
  <c r="K87" i="46"/>
  <c r="L87" i="46"/>
  <c r="K91" i="46"/>
  <c r="L91" i="46"/>
  <c r="K107" i="46"/>
  <c r="L107" i="46"/>
  <c r="K34" i="46"/>
  <c r="L34" i="46"/>
  <c r="K74" i="46"/>
  <c r="L74" i="46"/>
  <c r="K78" i="46"/>
  <c r="L78" i="46"/>
  <c r="K86" i="46"/>
  <c r="L86" i="46"/>
  <c r="K90" i="46"/>
  <c r="L90" i="46"/>
  <c r="K94" i="46"/>
  <c r="L94" i="46"/>
  <c r="K16" i="46"/>
  <c r="L16" i="46"/>
  <c r="K20" i="46"/>
  <c r="L20" i="46"/>
  <c r="K24" i="46"/>
  <c r="L24" i="46"/>
  <c r="K32" i="46"/>
  <c r="L32" i="46"/>
  <c r="K36" i="46"/>
  <c r="L36" i="46"/>
  <c r="K40" i="46"/>
  <c r="L40" i="46"/>
  <c r="K44" i="46"/>
  <c r="L44" i="46"/>
  <c r="K68" i="46"/>
  <c r="L68" i="46"/>
  <c r="K72" i="46"/>
  <c r="L72" i="46"/>
  <c r="K76" i="46"/>
  <c r="L76" i="46"/>
  <c r="K84" i="46"/>
  <c r="L84" i="46"/>
  <c r="K88" i="46"/>
  <c r="L88" i="46"/>
  <c r="K92" i="46"/>
  <c r="L92" i="46"/>
  <c r="K108" i="46"/>
  <c r="L108" i="46"/>
  <c r="K14" i="46"/>
  <c r="L14" i="46"/>
  <c r="K22" i="46"/>
  <c r="L22" i="46"/>
  <c r="K38" i="46"/>
  <c r="L38" i="46"/>
  <c r="K17" i="46"/>
  <c r="L17" i="46"/>
  <c r="K21" i="46"/>
  <c r="L21" i="46"/>
  <c r="K25" i="46"/>
  <c r="L25" i="46"/>
  <c r="K33" i="46"/>
  <c r="L33" i="46"/>
  <c r="K37" i="46"/>
  <c r="L37" i="46"/>
  <c r="K41" i="46"/>
  <c r="L41" i="46"/>
  <c r="K45" i="46"/>
  <c r="L45" i="46"/>
  <c r="K69" i="46"/>
  <c r="L69" i="46"/>
  <c r="K73" i="46"/>
  <c r="L73" i="46"/>
  <c r="K77" i="46"/>
  <c r="L77" i="46"/>
  <c r="K85" i="46"/>
  <c r="L85" i="46"/>
  <c r="K89" i="46"/>
  <c r="L89" i="46"/>
  <c r="K93" i="46"/>
  <c r="L93" i="46"/>
  <c r="K109" i="46"/>
  <c r="L109" i="46"/>
  <c r="L9" i="46"/>
  <c r="K9" i="46"/>
  <c r="L13" i="46"/>
  <c r="K13" i="46"/>
  <c r="L8" i="46"/>
  <c r="K8" i="46"/>
  <c r="L12" i="46"/>
  <c r="K12" i="46"/>
  <c r="I59" i="41" l="1"/>
  <c r="J59" i="41" s="1"/>
  <c r="I58" i="41"/>
  <c r="J58" i="41" s="1"/>
  <c r="I57" i="41"/>
  <c r="J57" i="41" s="1"/>
  <c r="I56" i="41"/>
  <c r="J56" i="41" s="1"/>
  <c r="I55" i="41"/>
  <c r="J55" i="41" s="1"/>
  <c r="I54" i="41"/>
  <c r="J54" i="41" s="1"/>
  <c r="I53" i="41"/>
  <c r="J53" i="41" s="1"/>
  <c r="L53" i="41" s="1"/>
  <c r="I52" i="41"/>
  <c r="J52" i="41" s="1"/>
  <c r="L52" i="41" s="1"/>
  <c r="I51" i="41"/>
  <c r="J51" i="41" s="1"/>
  <c r="L51" i="41" s="1"/>
  <c r="I50" i="41"/>
  <c r="J50" i="41" s="1"/>
  <c r="L50" i="41" s="1"/>
  <c r="I49" i="41"/>
  <c r="J49" i="41" s="1"/>
  <c r="L49" i="41" s="1"/>
  <c r="I48" i="41"/>
  <c r="J48" i="41" s="1"/>
  <c r="L48" i="41" s="1"/>
  <c r="I47" i="41"/>
  <c r="J47" i="41" s="1"/>
  <c r="L47" i="41" s="1"/>
  <c r="I46" i="41"/>
  <c r="J46" i="41" s="1"/>
  <c r="L46" i="41" s="1"/>
  <c r="I45" i="41"/>
  <c r="J45" i="41" s="1"/>
  <c r="L45" i="41" s="1"/>
  <c r="I44" i="41"/>
  <c r="J44" i="41" s="1"/>
  <c r="L44" i="41" s="1"/>
  <c r="I43" i="41"/>
  <c r="J43" i="41" s="1"/>
  <c r="L43" i="41" s="1"/>
  <c r="I42" i="41"/>
  <c r="J42" i="41" s="1"/>
  <c r="L42" i="41" s="1"/>
  <c r="I41" i="41"/>
  <c r="J41" i="41" s="1"/>
  <c r="L41" i="41" s="1"/>
  <c r="I40" i="41"/>
  <c r="J40" i="41" s="1"/>
  <c r="L40" i="41" s="1"/>
  <c r="I39" i="41"/>
  <c r="J39" i="41" s="1"/>
  <c r="L39" i="41" s="1"/>
  <c r="I38" i="41"/>
  <c r="J38" i="41" s="1"/>
  <c r="L38" i="41" s="1"/>
  <c r="I37" i="41"/>
  <c r="J37" i="41" s="1"/>
  <c r="L37" i="41" s="1"/>
  <c r="I36" i="41"/>
  <c r="J36" i="41" s="1"/>
  <c r="L36" i="41" s="1"/>
  <c r="I35" i="41"/>
  <c r="J35" i="41" s="1"/>
  <c r="L35" i="41" s="1"/>
  <c r="I34" i="41"/>
  <c r="J34" i="41" s="1"/>
  <c r="L34" i="41" s="1"/>
  <c r="I33" i="41"/>
  <c r="J33" i="41" s="1"/>
  <c r="L33" i="41" s="1"/>
  <c r="I32" i="41"/>
  <c r="J32" i="41" s="1"/>
  <c r="L32" i="41" s="1"/>
  <c r="I31" i="41"/>
  <c r="J31" i="41" s="1"/>
  <c r="L31" i="41" s="1"/>
  <c r="I30" i="41"/>
  <c r="J30" i="41" s="1"/>
  <c r="L30" i="41" s="1"/>
  <c r="I29" i="41"/>
  <c r="J29" i="41" s="1"/>
  <c r="I28" i="41"/>
  <c r="J28" i="41" s="1"/>
  <c r="I27" i="41"/>
  <c r="J27" i="41" s="1"/>
  <c r="I26" i="41"/>
  <c r="J26" i="41" s="1"/>
  <c r="L26" i="41" s="1"/>
  <c r="I25" i="41"/>
  <c r="J25" i="41" s="1"/>
  <c r="L25" i="41" s="1"/>
  <c r="I24" i="41"/>
  <c r="J24" i="41" s="1"/>
  <c r="L24" i="41" s="1"/>
  <c r="I23" i="41"/>
  <c r="J23" i="41" s="1"/>
  <c r="L23" i="41" s="1"/>
  <c r="I22" i="41"/>
  <c r="J22" i="41" s="1"/>
  <c r="L22" i="41" s="1"/>
  <c r="I21" i="41"/>
  <c r="J21" i="41" s="1"/>
  <c r="L21" i="41" s="1"/>
  <c r="I20" i="41"/>
  <c r="J20" i="41" s="1"/>
  <c r="L20" i="41" s="1"/>
  <c r="I19" i="41"/>
  <c r="J19" i="41" s="1"/>
  <c r="L19" i="41" s="1"/>
  <c r="I18" i="41"/>
  <c r="J18" i="41" s="1"/>
  <c r="L18" i="41" s="1"/>
  <c r="I17" i="41"/>
  <c r="J17" i="41" s="1"/>
  <c r="L17" i="41" s="1"/>
  <c r="I16" i="41"/>
  <c r="J16" i="41" s="1"/>
  <c r="L16" i="41" s="1"/>
  <c r="I15" i="41"/>
  <c r="J15" i="41" s="1"/>
  <c r="L15" i="41" s="1"/>
  <c r="I14" i="41"/>
  <c r="J14" i="41" s="1"/>
  <c r="L14" i="41" s="1"/>
  <c r="I13" i="41"/>
  <c r="J13" i="41" s="1"/>
  <c r="L13" i="41" s="1"/>
  <c r="I12" i="41"/>
  <c r="J12" i="41" s="1"/>
  <c r="L12" i="41" s="1"/>
  <c r="I11" i="41"/>
  <c r="J11" i="41" s="1"/>
  <c r="I10" i="41"/>
  <c r="J10" i="41" s="1"/>
  <c r="I9" i="41"/>
  <c r="J9" i="41" s="1"/>
  <c r="L9" i="41" s="1"/>
  <c r="I8" i="41"/>
  <c r="J8" i="41" s="1"/>
  <c r="L8" i="41" s="1"/>
  <c r="K56" i="41" l="1"/>
  <c r="L56" i="41"/>
  <c r="K29" i="41"/>
  <c r="L29" i="41"/>
  <c r="K57" i="41"/>
  <c r="L57" i="41"/>
  <c r="K54" i="41"/>
  <c r="L54" i="41"/>
  <c r="K58" i="41"/>
  <c r="L58" i="41"/>
  <c r="K28" i="41"/>
  <c r="L28" i="41"/>
  <c r="K27" i="41"/>
  <c r="L27" i="41"/>
  <c r="K55" i="41"/>
  <c r="L55" i="41"/>
  <c r="K59" i="41"/>
  <c r="L59" i="41"/>
  <c r="L11" i="41"/>
  <c r="K11" i="41"/>
  <c r="L10" i="41"/>
  <c r="K10" i="41"/>
  <c r="I77" i="52" l="1"/>
  <c r="J77" i="52" s="1"/>
  <c r="L77" i="52" s="1"/>
  <c r="I76" i="52"/>
  <c r="J76" i="52" s="1"/>
  <c r="L76" i="52" s="1"/>
  <c r="I75" i="52"/>
  <c r="J75" i="52" s="1"/>
  <c r="L75" i="52" s="1"/>
  <c r="I74" i="52"/>
  <c r="J74" i="52" s="1"/>
  <c r="L74" i="52" s="1"/>
  <c r="I73" i="52"/>
  <c r="J73" i="52" s="1"/>
  <c r="L73" i="52" s="1"/>
  <c r="I72" i="52"/>
  <c r="J72" i="52" s="1"/>
  <c r="L72" i="52" s="1"/>
  <c r="I71" i="52"/>
  <c r="J71" i="52" s="1"/>
  <c r="L71" i="52" s="1"/>
  <c r="I70" i="52"/>
  <c r="J70" i="52" s="1"/>
  <c r="L70" i="52" s="1"/>
  <c r="I69" i="52"/>
  <c r="J69" i="52" s="1"/>
  <c r="L69" i="52" s="1"/>
  <c r="I68" i="52"/>
  <c r="J68" i="52" s="1"/>
  <c r="L68" i="52" s="1"/>
  <c r="I67" i="52"/>
  <c r="J67" i="52" s="1"/>
  <c r="L67" i="52" s="1"/>
  <c r="I66" i="52"/>
  <c r="J66" i="52" s="1"/>
  <c r="L66" i="52" s="1"/>
  <c r="I65" i="52"/>
  <c r="J65" i="52" s="1"/>
  <c r="L65" i="52" s="1"/>
  <c r="I64" i="52"/>
  <c r="J64" i="52" s="1"/>
  <c r="L64" i="52" s="1"/>
  <c r="I63" i="52"/>
  <c r="J63" i="52" s="1"/>
  <c r="L63" i="52" s="1"/>
  <c r="I62" i="52"/>
  <c r="J62" i="52" s="1"/>
  <c r="L62" i="52" s="1"/>
  <c r="I61" i="52"/>
  <c r="J61" i="52" s="1"/>
  <c r="L61" i="52" s="1"/>
  <c r="I60" i="52"/>
  <c r="J60" i="52" s="1"/>
  <c r="L60" i="52" s="1"/>
  <c r="I59" i="52"/>
  <c r="J59" i="52" s="1"/>
  <c r="K59" i="52" s="1"/>
  <c r="I58" i="52"/>
  <c r="J58" i="52" s="1"/>
  <c r="L58" i="52" s="1"/>
  <c r="I57" i="52"/>
  <c r="J57" i="52" s="1"/>
  <c r="L57" i="52" s="1"/>
  <c r="I56" i="52"/>
  <c r="J56" i="52" s="1"/>
  <c r="L56" i="52" s="1"/>
  <c r="I55" i="52"/>
  <c r="J55" i="52" s="1"/>
  <c r="L55" i="52" s="1"/>
  <c r="I54" i="52"/>
  <c r="J54" i="52" s="1"/>
  <c r="L54" i="52" s="1"/>
  <c r="I53" i="52"/>
  <c r="J53" i="52" s="1"/>
  <c r="L53" i="52" s="1"/>
  <c r="I52" i="52"/>
  <c r="J52" i="52" s="1"/>
  <c r="L52" i="52" s="1"/>
  <c r="I51" i="52"/>
  <c r="J51" i="52" s="1"/>
  <c r="L51" i="52" s="1"/>
  <c r="I50" i="52"/>
  <c r="J50" i="52" s="1"/>
  <c r="L50" i="52" s="1"/>
  <c r="I49" i="52"/>
  <c r="J49" i="52" s="1"/>
  <c r="L49" i="52" s="1"/>
  <c r="I48" i="52"/>
  <c r="J48" i="52" s="1"/>
  <c r="L48" i="52" s="1"/>
  <c r="I47" i="52"/>
  <c r="J47" i="52" s="1"/>
  <c r="L47" i="52" s="1"/>
  <c r="I46" i="52"/>
  <c r="J46" i="52" s="1"/>
  <c r="L46" i="52" s="1"/>
  <c r="I45" i="52"/>
  <c r="J45" i="52" s="1"/>
  <c r="L45" i="52" s="1"/>
  <c r="I44" i="52"/>
  <c r="J44" i="52" s="1"/>
  <c r="L44" i="52" s="1"/>
  <c r="I43" i="52"/>
  <c r="J43" i="52" s="1"/>
  <c r="L43" i="52" s="1"/>
  <c r="I42" i="52"/>
  <c r="J42" i="52" s="1"/>
  <c r="L42" i="52" s="1"/>
  <c r="I41" i="52"/>
  <c r="J41" i="52" s="1"/>
  <c r="L41" i="52" s="1"/>
  <c r="I40" i="52"/>
  <c r="J40" i="52" s="1"/>
  <c r="L40" i="52" s="1"/>
  <c r="I39" i="52"/>
  <c r="J39" i="52" s="1"/>
  <c r="L39" i="52" s="1"/>
  <c r="I38" i="52"/>
  <c r="J38" i="52" s="1"/>
  <c r="L38" i="52" s="1"/>
  <c r="I37" i="52"/>
  <c r="J37" i="52" s="1"/>
  <c r="L37" i="52" s="1"/>
  <c r="I36" i="52"/>
  <c r="J36" i="52" s="1"/>
  <c r="L36" i="52" s="1"/>
  <c r="I35" i="52"/>
  <c r="J35" i="52" s="1"/>
  <c r="L35" i="52" s="1"/>
  <c r="I34" i="52"/>
  <c r="J34" i="52" s="1"/>
  <c r="L34" i="52" s="1"/>
  <c r="I33" i="52"/>
  <c r="J33" i="52" s="1"/>
  <c r="L33" i="52" s="1"/>
  <c r="I32" i="52"/>
  <c r="J32" i="52" s="1"/>
  <c r="L32" i="52" s="1"/>
  <c r="I31" i="52"/>
  <c r="J31" i="52" s="1"/>
  <c r="L31" i="52" s="1"/>
  <c r="I30" i="52"/>
  <c r="J30" i="52" s="1"/>
  <c r="L30" i="52" s="1"/>
  <c r="I29" i="52"/>
  <c r="J29" i="52" s="1"/>
  <c r="L29" i="52" s="1"/>
  <c r="I28" i="52"/>
  <c r="J28" i="52" s="1"/>
  <c r="L28" i="52" s="1"/>
  <c r="I27" i="52"/>
  <c r="J27" i="52" s="1"/>
  <c r="L27" i="52" s="1"/>
  <c r="I26" i="52"/>
  <c r="J26" i="52" s="1"/>
  <c r="L26" i="52" s="1"/>
  <c r="I25" i="52"/>
  <c r="J25" i="52" s="1"/>
  <c r="L25" i="52" s="1"/>
  <c r="I24" i="52"/>
  <c r="J24" i="52" s="1"/>
  <c r="I23" i="52"/>
  <c r="J23" i="52" s="1"/>
  <c r="L23" i="52" s="1"/>
  <c r="I22" i="52"/>
  <c r="J22" i="52" s="1"/>
  <c r="I21" i="52"/>
  <c r="J21" i="52" s="1"/>
  <c r="L21" i="52" s="1"/>
  <c r="I20" i="52"/>
  <c r="J20" i="52" s="1"/>
  <c r="L20" i="52" s="1"/>
  <c r="I19" i="52"/>
  <c r="J19" i="52" s="1"/>
  <c r="L19" i="52" s="1"/>
  <c r="I18" i="52"/>
  <c r="J18" i="52" s="1"/>
  <c r="I17" i="52"/>
  <c r="J17" i="52" s="1"/>
  <c r="L17" i="52" s="1"/>
  <c r="I16" i="52"/>
  <c r="J16" i="52" s="1"/>
  <c r="J15" i="52"/>
  <c r="K15" i="52" s="1"/>
  <c r="I15" i="52"/>
  <c r="I14" i="52"/>
  <c r="J14" i="52" s="1"/>
  <c r="L14" i="52" s="1"/>
  <c r="I13" i="52"/>
  <c r="J13" i="52" s="1"/>
  <c r="L13" i="52" s="1"/>
  <c r="I12" i="52"/>
  <c r="J12" i="52" s="1"/>
  <c r="L12" i="52" s="1"/>
  <c r="I11" i="52"/>
  <c r="J11" i="52" s="1"/>
  <c r="L11" i="52" s="1"/>
  <c r="I10" i="52"/>
  <c r="J10" i="52" s="1"/>
  <c r="L10" i="52" s="1"/>
  <c r="I9" i="52"/>
  <c r="J9" i="52" s="1"/>
  <c r="L9" i="52" s="1"/>
  <c r="I8" i="52"/>
  <c r="J8" i="52" s="1"/>
  <c r="L8" i="52" s="1"/>
  <c r="K22" i="52" l="1"/>
  <c r="L22" i="52"/>
  <c r="L15" i="52"/>
  <c r="K16" i="52"/>
  <c r="L16" i="52"/>
  <c r="K61" i="52"/>
  <c r="K18" i="52"/>
  <c r="L18" i="52"/>
  <c r="K24" i="52"/>
  <c r="L24" i="52"/>
  <c r="K13" i="52"/>
  <c r="K69" i="52"/>
  <c r="K70" i="52"/>
  <c r="L59" i="52"/>
  <c r="N17" i="51" l="1"/>
  <c r="M12" i="40" l="1"/>
  <c r="N12" i="40"/>
  <c r="N78" i="52" l="1"/>
  <c r="N47" i="37" l="1"/>
  <c r="J8" i="25" l="1"/>
  <c r="K8" i="25" l="1"/>
  <c r="L8" i="25" l="1"/>
  <c r="N12" i="6" l="1"/>
  <c r="M12" i="1" l="1"/>
  <c r="E24" i="33"/>
  <c r="B25" i="33" l="1"/>
  <c r="C8" i="33" l="1"/>
  <c r="D8" i="33" s="1"/>
  <c r="C20" i="33"/>
  <c r="C19" i="33"/>
  <c r="D19" i="33" s="1"/>
  <c r="C14" i="33"/>
  <c r="D14" i="33" s="1"/>
  <c r="C11" i="33"/>
  <c r="D11" i="33" s="1"/>
  <c r="C4" i="33"/>
  <c r="D4" i="33" s="1"/>
  <c r="C3" i="33"/>
  <c r="D3" i="33" s="1"/>
  <c r="C17" i="33"/>
  <c r="D17" i="33" s="1"/>
  <c r="C5" i="33"/>
  <c r="D5" i="33" s="1"/>
  <c r="D20" i="33"/>
  <c r="C2" i="33"/>
  <c r="D2" i="33" s="1"/>
  <c r="C18" i="33"/>
  <c r="D18" i="33" s="1"/>
  <c r="C6" i="33"/>
  <c r="D6" i="33" s="1"/>
  <c r="C7" i="33"/>
  <c r="D7" i="33" s="1"/>
  <c r="C10" i="33"/>
  <c r="D10" i="33" s="1"/>
  <c r="C23" i="33"/>
  <c r="D23" i="33" s="1"/>
  <c r="C16" i="33"/>
  <c r="D16" i="33" s="1"/>
  <c r="C9" i="33"/>
  <c r="D9" i="33" s="1"/>
  <c r="C12" i="33"/>
  <c r="D12" i="33" s="1"/>
  <c r="C22" i="33"/>
  <c r="D22" i="33" s="1"/>
  <c r="C13" i="33"/>
  <c r="D13" i="33" s="1"/>
  <c r="C15" i="33"/>
  <c r="D15" i="33" s="1"/>
  <c r="C21" i="33"/>
  <c r="D21" i="33" s="1"/>
</calcChain>
</file>

<file path=xl/sharedStrings.xml><?xml version="1.0" encoding="utf-8"?>
<sst xmlns="http://schemas.openxmlformats.org/spreadsheetml/2006/main" count="5958" uniqueCount="2153">
  <si>
    <t>PROBABILIDAD DEL RIESGO (Residual)</t>
  </si>
  <si>
    <t>IMPACTO DEL RIESGO (Residual)</t>
  </si>
  <si>
    <t>NIVEL DE RIESGO (Residual)</t>
  </si>
  <si>
    <t>VALORACIÓN DEL NIVEL DE RIESGO RESIDUAL</t>
  </si>
  <si>
    <t>CONTROLES ADICIONALES REQUERIDOS</t>
  </si>
  <si>
    <t>CONTROLES ACTUALES EXISTENTES</t>
  </si>
  <si>
    <t>PROCEDIMIENTO ASOCIADO</t>
  </si>
  <si>
    <t>RIESGOS DE SOBORNO (EFECTO DE LA INCERTIDUMBRESOBRE LOS OBJETIVOS ESTRATÉGICOS)</t>
  </si>
  <si>
    <t>POSIBLES HECHOS DE SOBORNO (INCERTIDUMBRE)</t>
  </si>
  <si>
    <t>ORGANIZACIONES EXTERNAS, FUNCIONES O CARGOS EXPUESTOS AL HECHO DE SOBORNO</t>
  </si>
  <si>
    <t>FORMATO</t>
  </si>
  <si>
    <t>CÓDIGO</t>
  </si>
  <si>
    <t>PROCESO</t>
  </si>
  <si>
    <t>ENTIDAD:</t>
  </si>
  <si>
    <t>INSTITUTO DE DESARROLLO URBANO</t>
  </si>
  <si>
    <t>PROCESO:</t>
  </si>
  <si>
    <t>OBJETIVO DEL PROCESO:</t>
  </si>
  <si>
    <t>Estructurar estrategias, planes y programas para el fortalecimiento de la gestión jurídica, a través de líneas de acción como prevención del daño antijurídico y defensa judicial, orientadas a salvaguardar los intereses de la Entidad, de acuerdo con los principios de la Gerencia Jurídica Pública y la normatividad legal vigente.</t>
  </si>
  <si>
    <t>RESPUESTA AL INFORME DE AUDITORIA Y GESTION DEL PLAN DE MEJORAMIENTO
CON ORGANISMOS DE CONTROL</t>
  </si>
  <si>
    <t>Deterioro de la reputación institucional que afecta su capacidad y gobernanza.</t>
  </si>
  <si>
    <t>Deterioro de la reputación institucional que afecta su capacidad de gestión.</t>
  </si>
  <si>
    <t>Deterioro de la reputación institucional que afecta su gobernanza.</t>
  </si>
  <si>
    <t>Reducción de la capacidad de innovación por desconfianza en la gestión del IDU.</t>
  </si>
  <si>
    <t>Sobrecostos, deficiencias en alcance y calidad en la ejecución en los proyectos, que reducen la capacidad de lograr objetivos.</t>
  </si>
  <si>
    <t>RIESGOS DE SOBORNO (EFECTO DE LA INCERTIDUMBRE SOBRE LOS OBJETIVOS ESTRATÉGICOS)</t>
  </si>
  <si>
    <t>Pérdida de capacidad institucional para responder a las necesidades de la ciudad en lo relacionado con infraestructura para la movilidad y espacio público.</t>
  </si>
  <si>
    <t>Sobrecostos en los proyectos que reducen la capacidad de alcanzar metas físicas.</t>
  </si>
  <si>
    <t>Reducción de capacidad institucional para responder a las necesidades de la ciudad en lo relacionado con infraestructura para la movilidad y espacio público.</t>
  </si>
  <si>
    <t>El nivel de riesgo bajo no requiere controles adicionales</t>
  </si>
  <si>
    <t>TRÁMITE DE RECLAMACIONES
INTERPUESTAS CON OCASIÓN DE LA ASIGNACIÓN DE LA
CONTRIBUCIÓN DE VALORIZACIÓN</t>
  </si>
  <si>
    <t>COMPENSACIONES</t>
  </si>
  <si>
    <t>Programa de Fortalecimiento de la Cultura Ética para Directivos en el IDU (incluyendo protocolos desde el proceso de selección, vinculación, desempeño periódico y retiro).</t>
  </si>
  <si>
    <t>PLANEACIÓN ESTRATÉGICA</t>
  </si>
  <si>
    <t>Afectar la credibilidad y el buen nombre del IDU frente a la ciudadania</t>
  </si>
  <si>
    <t xml:space="preserve">Perdida de credibilidad y respaldo en los procesos de participación ciudadana. </t>
  </si>
  <si>
    <t>Perdida de legitimidad de los procesos de participación ciudadana.</t>
  </si>
  <si>
    <t xml:space="preserve">Afectaciones en la ejecución de la obra donde se verifiquen incumplimiento de las acciones.  </t>
  </si>
  <si>
    <t>PRGL03_CONCILIACION_PREJUDICIAL_Y_JUDICIAL_V_3.0</t>
  </si>
  <si>
    <t xml:space="preserve">PRGL05_ATENCION_DE_ PROCESOS_ JUDICIALES_V 4.0 </t>
  </si>
  <si>
    <t>INSTRUCTIVO SOLICITUD DE CDP, CRP, Y AUTORIZACIÓN DE PAGO A TRANSMILENIO</t>
  </si>
  <si>
    <t>Pérdida de capacidad institucional para responder a las necesidades de la ciudad en lo relacionado con infraestructura para la movilidad y espacio público</t>
  </si>
  <si>
    <t>GESTIÓN Y TRÁMITE DE COMUNICACIONES OFICIALES RECIBIDAS</t>
  </si>
  <si>
    <t>GESTIÓN Y TRÁMITE DE COMUNICACIONES OFICIALES ENVIADAS EXTERNAS</t>
  </si>
  <si>
    <t>ADMINISTRACIÓN INVENTARIO DE BIENES MUEBLES</t>
  </si>
  <si>
    <t>PR-GC-01
MINIMA CUANTÍA CONTRATACIÓN HASTA EL
10% DE LA MENOR CUANTÍA</t>
  </si>
  <si>
    <t>Pérdida de confianza en la capacidad de gestión del IDU frente a la comunidad.</t>
  </si>
  <si>
    <t>Deterioro reputacional del IDU frente a la comunidad, organismos de control y oferentes.</t>
  </si>
  <si>
    <t>PR-GC-02
LICITACION PUBLICA
PR-GC-03
SELECCIÓN ABREVIADA MENOR CUANTIA
PRGC04_CONCURSO_DE_MERITOS_ABIERTO_O_CON_PRECALIFICACION_V_9
PRGC07_SELECCION_ABREVIADA_SUBASTA_INVERSA_V_6.0</t>
  </si>
  <si>
    <t>Deterioro reputacional del IDU frente a los oferentes locales, nacionales e internacionales.</t>
  </si>
  <si>
    <t>PRGC04_CONCURSO_DE_MERITOS_ABIERTO_O_CON_PRECALIFICACION_V_9</t>
  </si>
  <si>
    <t>Reducción de la capacidad institucional de mejorar la calidad de vida de los habitantes de Bogotá.</t>
  </si>
  <si>
    <t>PRGC13_LIQUIDACION_CONTRATOS_CONVENIOS_V 3 0</t>
  </si>
  <si>
    <t>PRGC14_MODIFICACION_Y_CESION_A_CONTRATOS_ESTATALES_V_5.0</t>
  </si>
  <si>
    <t>PR-EC-01_EVALUACIÓN INDEPENDIENTE Y AUDITORIAS INTERNAS</t>
  </si>
  <si>
    <t>PR-EC-02_EJECUCIÓN DE LA SANCIÓN DISCIPLINARIA</t>
  </si>
  <si>
    <t xml:space="preserve">POSIBLES HECHOS DE SOBORNO (INCERTIDUMBRE) </t>
  </si>
  <si>
    <t>Menor periodo de vida útil de la infraestructura de la ciudad por falta de apropiación ciudadana.</t>
  </si>
  <si>
    <t xml:space="preserve">ESTRUCTURACIÓN DE PROCESOS SELECTIVOS </t>
  </si>
  <si>
    <t>PROGRAMACIÓN  DE EJECUCIÓN Y SEGUIMIENTO AL DISEÑO DE PROYECTOS</t>
  </si>
  <si>
    <t>PR-00-01: COMUNICACIONES DIGITALES</t>
  </si>
  <si>
    <t>Es un procedimiento interno y no se observa interacción externa que pueda configurar un soborno, según el alcande definido: Inicia con la necesidad de hacer presencia en las Redes Sociales como plataforma de respuesta y/o información oportuna, y como un espacio privilegiado de participación ciudadana y finaliza con los contenidos alojados en las diferentes Medios Digitales de la entidad como Youtube, Facebook, Twitter</t>
  </si>
  <si>
    <t>DISEÑO DE PROYECTOS</t>
  </si>
  <si>
    <t>Tercero</t>
  </si>
  <si>
    <t>Total general</t>
  </si>
  <si>
    <t>Suma de indice</t>
  </si>
  <si>
    <t>Un Colaborador del IDU solicita o recibe dádivas de un ciudadano para reportar irregularmente el mal estado de una estructura en la actividad de reconocimiento de los principales elementos que componen la estructura y la inspección general.</t>
  </si>
  <si>
    <t>Un Colaborador del IDU encargado de la recepción de solicitudes solicita o recibe dádivas de un ciudadano para que su solicitud sea priorizada o entregada por fuera del orden de llegada.</t>
  </si>
  <si>
    <t>Un tercero solicitante ofrece o entrega dádivas a un Colaborador del IDU para que agilice el trámite de solicitud de licencia.</t>
  </si>
  <si>
    <t>Un Colaborador del IDU solicita o recibe dádivas de un tercero solicitante para que se agilice el trámite de solicitud de licencia.</t>
  </si>
  <si>
    <t>Un Colaborador del IDU solicita o recibe dádivas de un Contratista (obra o interventoría) para que suscriba el Acta de inicio del contrato sin el lleno de los requisitos necesarios.</t>
  </si>
  <si>
    <t>Colaborador del IDU</t>
  </si>
  <si>
    <t>Un Tercero ofrece o entrega dádivas a un Colaborador del IDU para que apruebe una licencia de excavación sin el lleno de los requisitos exigidos.</t>
  </si>
  <si>
    <t>Un Colaborador del IDU solicita o recibe una dádiva de un Tercero para que apruebe una licencia de excavación sin el lleno de los requisitos exigidos.</t>
  </si>
  <si>
    <t>Un Tercero ofrece o entrega dádivas a un Colaborador del IDU para que altere o incluya asuntos que solo benefician al solicitante, en actos administrativos derivados de la gestión de licencia de excavación.</t>
  </si>
  <si>
    <t>Un Colaborador del IDU solicita o acepta dádivas de un Tercero para que altere o incluya asuntos que solo benefician al solicitante, en actos administrativos derivados de la gestión de licencia de excavación.</t>
  </si>
  <si>
    <t>Un Tercero que interviene el espacio público ofrece o entrega dádivas a un Colaborador del IDU para que no informe o declare de conocimiento de DTAI la afectación de espacio público por excavaciones sin licencia de excavación.</t>
  </si>
  <si>
    <t>Un Colaborador del IDU solicita o recibe dádivas de un Tercero que interviene el espacio público para que no se informe o declare de conocimiento de DTAI la afectación de espacio público por excavaciones sin licencia de excavación.</t>
  </si>
  <si>
    <t>Un Tercero que interviene el espacio público ofrece o entrega una dádiva a un Colaborador del IDU para que no solicite la aplicación del procedimiento sancionatorio para infracciones urbanísticas.</t>
  </si>
  <si>
    <t>Un Colaborador del IDU solicita o acepta una dádiva de un Tercero que interviene el espacio público para que no solicite la aplicación del procedimiento sancionatorio para infracciones urbanísticas.</t>
  </si>
  <si>
    <t>Un Tercero que interviene el espacio público ofrece o entrega una dádiva a un Colaborador del IDU para que emita el certificado de verificación y recibo de obra en trabajos no conformes.</t>
  </si>
  <si>
    <t>Un Colaborador del IDU solicita o acepta dádivas de un Tercero que interviene el espacio público para que emita el certificado de verificación y recibo de obra en trabajos no conformes.</t>
  </si>
  <si>
    <t>Un contratista o Trabajador de la aseguradora, ofrece o entrega dádivas a un Colaborador del IDU para que modifique el acto administrativo que obliga al contratista a responder por daños o incumplimientos.</t>
  </si>
  <si>
    <t>Un Colaborador del IDU solicita o recibe una dádiva de un contratista o Trabajador de la aseguradora, para que modifique el acto administrativo que obliga al contratista a responder por daños o incumplimientos.</t>
  </si>
  <si>
    <t>Un tercero ofrece o entrega dádivas a un Colaborador del IDU para que reporte irregularmente el mal estado de una estructura en la actividad de reconocimiento de los principales elementos que componen la estructura y la inspección general.</t>
  </si>
  <si>
    <t>Un tercero, ofrece o entrega a un Colaborador del IDU una dádiva para que se altere el concepto o cantidad de aprovechamiento económico de una instalación provisional.</t>
  </si>
  <si>
    <t>Un Colaborador del IDU recibe o acepta una dádiva de un Tercero para alterar el concepto o cantidad de aprovechamiento económico de una instalación provisional.</t>
  </si>
  <si>
    <t>Un Colaborador del IDU solicite o acepte una dádiva de un Tercero, para que se incluyan en el contrato de aprovechamiento de espacio público, cláusulas que solo beneficien a quien hace uso temporal de este espacio público.</t>
  </si>
  <si>
    <t>Un Colaborador del IDU solicita o acepta una dádiva de un Tercero para que altere el acta de recibo del espacio solicitado, sin verificar o informando datos incorrectos sobre la recuperación del espacio en iguales o mejores condiciones a las encontradas antes del uso para el aprovechamiento económico de espacio público.</t>
  </si>
  <si>
    <t xml:space="preserve">Un Tercero ofrece o entrega una dádiva a un Colaborador del IDU para que no solicite la aplicación del procedimiento sancionatorio para infracciones urbanísticas, por una infracción urbanística o por no entrega del espacio público en las condiciones previstas en el contrato. </t>
  </si>
  <si>
    <t xml:space="preserve">Un Colaborador del IDU solicita o acepta una dádiva de un Tercero para que no solicite la aplicación del procedimiento sancionatorio para infracciones urbanísticas, por una infracción urbanística o por no entrega del espacio público en las condiciones previstas en el contrato. </t>
  </si>
  <si>
    <t>Un Tercero, ofrece o entrega a un Colaborador del IDU una dádiva para que se altere el concepto o cantidad de aprovechamiento económico.</t>
  </si>
  <si>
    <t xml:space="preserve">Un Colaborador del IDU recibe o acepta una dádiva de un Tercero para alterar el concepto o cantidad de aprovechamiento económico </t>
  </si>
  <si>
    <t>Un Tercero, ofrece o entrega a un Colaborador del IDU una dádiva para que se incluyan en el contrato de aprovechamiento de espacio público, cláusulas que solo beneficien a quien hace uso temporal de este espacio público.</t>
  </si>
  <si>
    <t>Un Tercero ofrece o entrega una dádiva a un Colaborador del IDU para que altere el acta de recibo del espacio solicitado, sin verificar o informando datos incorrectos sobre la recuperación del espacio en iguales o mejores condiciones a las encontradas antes del uso para el aprovechamiento económico de espacio público.</t>
  </si>
  <si>
    <t>Un Colaborador del IDU solicita o acepta de un contratista de obra o interventor dádivas para agilizar el trámite de pago ante la Entidad.</t>
  </si>
  <si>
    <t>Un Colaborador del IDU solicita o acepta de un contratista de obra o interventor dádivas para suscribir el acta de liquidación sin el lleno de los requisitos.</t>
  </si>
  <si>
    <t>EJECUCIÓN DE OBRAS</t>
  </si>
  <si>
    <t>EVALUACIÓN Y CONTROL</t>
  </si>
  <si>
    <t>FACTIBILIDAD DE PROYECTOS</t>
  </si>
  <si>
    <t>El Colaborador del IDU recibe o solicita dádivas del consultor o interventor, para aprobar la lista de chequeo y recibo de productos de la etapa de estudios y diseños sin el lleno de requisitos</t>
  </si>
  <si>
    <t>El interventor o consultor entrega o ofrece dádivas a un funcionario IDU, para que apruebe la lista de chequeo y recibo de productos de la etapa de estudios y diseños sin el lleno de requisitos</t>
  </si>
  <si>
    <t>Un Colaborador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t>
  </si>
  <si>
    <t>Un Colaborador del IDU solicita una dádiva o una comisión para Realizar el trámite para los pagos correspondientes, sin llenar los requisitos, o que puede afectar los intereses del IDU.</t>
  </si>
  <si>
    <t>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</si>
  <si>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 xml:space="preserve">Un Colaborador del IDU solicita una dádiva o una comisión para permitir que queden pasivos ambientales en los frentes intervenidos. </t>
  </si>
  <si>
    <t xml:space="preserve">Un Colaborador del IDU solicita una dádiva o una comisión para  realizar la entrega de los individuos arbóreos al Jardín Botánico de Bogotá o al ente competente, sin llenar los requisitos, o que puede afectar los intereses del IDU. </t>
  </si>
  <si>
    <t xml:space="preserve">Un Colaborador del IDU solicita una dádiva o una comisión para recibir y suscribir el Acta Cierre Ambiental de obra, sin llenar los requisitos, o que puede afectar los intereses del IDU. </t>
  </si>
  <si>
    <t xml:space="preserve">Un Colaborador del IDU solicita una dádiva o una comisión para   recibir de la Interventoría el Acta de Recibo por parte de la ESP, sin llenar los requisitos, o que puede afectar los intereses del IDU. </t>
  </si>
  <si>
    <t xml:space="preserve"> Un Colaborador del IDU solicita una dádiva o una comisión para  recibir de la Interventoría el Acta de Recibo de Obra por parte de la SDM, sin llenar los requisitos, o que puede afectar los intereses del IDU. </t>
  </si>
  <si>
    <t xml:space="preserve"> Un Colaborador del IDU solicita una dádiva o una comisión para suscribir el Acta  de Recibo Final y Liquidación del Contrato de Interventoría, sin llenar los requisitos, o que puede afectar los intereses del IDU. </t>
  </si>
  <si>
    <t xml:space="preserve"> Un Colaborador del IDU solicita una dádiva o una comisión para suscribir el acta de cambio de etapa, sin llenar los requisitos, o que puede afectar los intereses del IDU. </t>
  </si>
  <si>
    <t>Un Colaborador del IDU solicita una dádiva o una comisión para reprogramar la ejecución de la obra, sin llenar los requisitos, o que puede afectar los intereses del IDU.</t>
  </si>
  <si>
    <t>Un contratista ofrece y/o entrega a un Colaborador del IDU una comisión o dádiva para No Participar en las reuniones de seguimiento y/o visitas conjuntamente con la Interventoría y el constructor, y Suscribir el Acta de Seguimiento al Contrato, y/o suscribirla con información que pueda afectar los intereses del IDU.</t>
  </si>
  <si>
    <t xml:space="preserve"> Un contratista ofrece y entrega a un Colaborador del IDU una comisión o dádiva para  Recibir y suscribir el acta de recibo final de obra, sin llenar los requisitos, o que puede afectar los intereses del IDU.</t>
  </si>
  <si>
    <t>Un contratista ofrece y/o entrega a un Colaborador del IDU una comisión o dádiva para permitir que queden pasivos ambientales en los frentes intervenidos.</t>
  </si>
  <si>
    <t xml:space="preserve">Un contratista ofrece y entrega a un Colaborador del IDU una comisión o dádiva para entrega de los individuos arbóreos al Jardín Botánico de Bogotá o al ente competente, sin llenar los requisitos, o que puede afectar los intereses del IDU. </t>
  </si>
  <si>
    <t xml:space="preserve">Un contratista ofrece y/o entrega a un Colaborador del IDU una comisión o dádiva para recibir y suscribir el Acta de Cierre Ambiental de obra, sin llenar los requisitos, o que puede afectar los intereses del IDU. </t>
  </si>
  <si>
    <t xml:space="preserve">Un contratista ofrece y/o entrega a un Colaborador del IDU una comisión o dádiva para  recibir de la Interventoría el Acta de Recibo por parte de la ESP, sin llenar los requisitos, o que puede afectar los intereses del IDU. </t>
  </si>
  <si>
    <t xml:space="preserve"> Un contratista ofrece y/o entrega a un Colaborador del IDU una comisión o dádiva para recibir de la Interventoría el Acta de Recibo de Obra por parte de la SDM, sin llenar los requisitos, o que puede afectar los intereses del IDU. </t>
  </si>
  <si>
    <t xml:space="preserve">Un contratista ofrece y/o entrega a un Colaborador del IDU una comisión o dádiva para suscribir el acta de cambio de etapa, sin llenar los requisitos, o que puede afectar los intereses del IDU. </t>
  </si>
  <si>
    <t>Un contratista ofrece y/o entrega a un Colaborador del IDU una comisión o dádiva para poder reprogramar la ejecución de la obra, sin llenar los requisitos, o que puede afectar los intereses del IDU.</t>
  </si>
  <si>
    <t>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t>
  </si>
  <si>
    <t>Proponentes ofrecen o entregan dádivas a un Colaborador del IDU  para no verificar en debida forma los requisitos habilitantes, y asi favorecer a un tercero</t>
  </si>
  <si>
    <t>Proponentes ofrecen o entregan dádivas a un Colaborador del IDU  para Proyectar y  Publicar respuesta a las observaciones y/ o modificar la evaluación en beneficio de un tercero</t>
  </si>
  <si>
    <t>Interesados ofrecen o entregan dádivas a un Colaborador del IDU  para no revisar los documentos iniciales en beneficio de un tercero</t>
  </si>
  <si>
    <t>Interesados ofrecen o entregan dádivas a un Colaborador del IDU  para ajustar el Proyecto de pliego electrónico y aviso de convocatoria en beneficio de un tercero</t>
  </si>
  <si>
    <t xml:space="preserve">Interesados ofrecen o entregan dádivas a un Colaborador del IDU  para modificar el Pliego definitivo y acto que ordena apertura en beneficio de un tercero </t>
  </si>
  <si>
    <t>Proponentes ofrecen o entregan dádivas a un Colaborador del IDU  para favorecer la Adjudicación en beneficio de un tercero</t>
  </si>
  <si>
    <t>Proponentes ofrecen o entregan dádivas a un Colaborador del IDU  para  ser favorecido en la Precalificación de su propuesta</t>
  </si>
  <si>
    <t>Contratistas ofrecen o entregan dádivas a un Colaborador del IDU  para  ajustar el acta de liquidación en favor de un tercero en perjuicio de IDU.</t>
  </si>
  <si>
    <t>Un Colaborador del IDU solicita una dádiva o una comisión para no verificar en debida forma los requisitos habilitantes, y asi favorecer a un tercero</t>
  </si>
  <si>
    <t>Un Colaborador del IDU solicita una dádiva o una comisión para    Proyectar y  Publicar respuesta a las observaciones y/ o modificar la evaluación en beneficio de un tercero</t>
  </si>
  <si>
    <t>Un Colaborador del IDU solicita una dádiva o una comisión para no revisar los documentos iniciales en beneficio de un tercero</t>
  </si>
  <si>
    <t>Un Colaborador del IDU solicita una dádiva o una comisión para ajustar el Proyecto de pliego electrónico y aviso de convocatoria en beneficio de un tercero</t>
  </si>
  <si>
    <t>Un Colaborador del IDU solicita una dádiva o una comisión para modificar el Pliego definitivo y acto que ordena apertura en beneficio de un tercero</t>
  </si>
  <si>
    <t>Un Colaborador del IDU solicita una dádiva o una comisión para favorecer la Adjudicación en beneficio de un tercero</t>
  </si>
  <si>
    <t>Un Colaborador del IDU solicita una dádiva o una comisión para  ser favorecido en la Precalificación de su propuesta</t>
  </si>
  <si>
    <t>Un Colaborador del IDU solicita una dádiva o una comisión para  ajustar el acta de liquidación en favor de un tercero en perjuicio de IDU.</t>
  </si>
  <si>
    <t>Un Colaborador del IDU solicita una dádiva o una comisión para no realizar la solicitud de liquidación unilateral en beneficio de un tercero</t>
  </si>
  <si>
    <t>Interesados ofrecen o entregan dádivas a un Colaborador del IDU  para generar la Modificación/Adenda del proceso y/o respuesta a Observaciones en favor de un tercero, que puede afectar los intereses del IDU</t>
  </si>
  <si>
    <t>Un Colaborador del IDU solicita una dádiva o una comisión para generar la Modificación/Adenda del proceso y/o respuesta a Observaciones en favor de un tercero, que puede afectar los intereses del IDU</t>
  </si>
  <si>
    <t>3</t>
  </si>
  <si>
    <t>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t>
  </si>
  <si>
    <t>Proponentes ofrecen o entregan dádivas a un Colaborador del IDU  para  no Verificar el contenido de los documentos de aclaraciones o subsanes en contratos en beneficio de un tercero</t>
  </si>
  <si>
    <t>Un Colaborador del IDU solicita una dádiva o una comisión para   no Verificar el contenido de los documentos de aclaraciones o subsanes en contratos en beneficio de un tercero</t>
  </si>
  <si>
    <t>Proponentes ofrecen o entregan dádivas a un Colaborador del IDU  para evaluar las propuestas en beneficio de un tercero</t>
  </si>
  <si>
    <t>Un Colaborador del IDU solicita una dádiva o una comisión para  evaluar las propuestas en beneficio de un tercero</t>
  </si>
  <si>
    <t>Un Colaborador del IDU solicita una dádiva o una comisión para aprobar las garantías sin el lleno de los requisitos</t>
  </si>
  <si>
    <t>Adjudicatarios ofrecen o entregan dádivas a un Colaborador del IDU  para que se aprueben las polizas sin el lleno de requisitos</t>
  </si>
  <si>
    <t>Un Colaborador del IDU solicita una dádiva o una comisión para para que se aprueben las polizas sin el lleno de requisitos</t>
  </si>
  <si>
    <t>PRGC05 -  PRGC09 - SUSCRIPCIÓN DE CONTRATOS</t>
  </si>
  <si>
    <t>Un contratista ofrece y entrega a un Colaborador del IDU una dádiva para que ingrese una cesión de derechos económicos antes de una orden de embargo.</t>
  </si>
  <si>
    <t>Que un ciudadano interesado en intervenir infraestructura de transporte ofrezca o entregue una dádiva a un Colaborador del IDU para que acepte con la solicitud del permiso algunos estudios y diseños que no cumplan con lo definido en el artículo 3 del Decreto 942 de 2014.</t>
  </si>
  <si>
    <t>Que un Colaborador del IDU solicite o acepte una dádiva de un ciudadano interesado en intervenir infraestructura de transporte para aceptar con la solicitud del permiso algunos estudios y diseños que no cumplan con lo definido en el artículo 3 del Decreto 942 de 2014.</t>
  </si>
  <si>
    <t xml:space="preserve"> Un contratista ofrece y entrega a un Colaborador del IDU una comisión o dádiva para dar por recibido el informe final de Interventoría para seguimiento a la Garantía Única, sin llenar los requisitos, o que puede afectar los intereses del IDU. </t>
  </si>
  <si>
    <t xml:space="preserve"> Un Colaborador del IDU solicita una dádiva o una comisión para dar por recibido el informe final de Interventoría para seguimiento a la Garantía Única, sin llenar los requisitos, o que puede afectar los intereses del IDU. </t>
  </si>
  <si>
    <t xml:space="preserve"> Un contratista ofrece y/o entrega a un Colaborador del IDU una comisión o dádiva para que se den por cumplidas las obligaciones asociadas a la liquidación del contrato que puede afectar los intereses del IDU. </t>
  </si>
  <si>
    <t xml:space="preserve"> Un Colaborador del IDU solicita una dádiva o una comisión para  den por cumplidas las obligaciones asociadas a la liquidación del contrato que puede afectar los intereses del IDU. </t>
  </si>
  <si>
    <t xml:space="preserve">Un interventor ofrece y entrega a un Colaborador del IDU una comisión o dádiva para suscribir el Acta  de Recibo Final y Liquidación del Contrato de Interventoría, sin llenar los requisitos, o que puede afectar los intereses del IDU. </t>
  </si>
  <si>
    <t xml:space="preserve">Un contratista ofrece y/o entrega a un Colaborador del IDU una comisión o dádiva para que permita cambiar o modificar los diseños aprobados, sin llenar los requisitos, o que puede afectar los intereses del IDU. </t>
  </si>
  <si>
    <t xml:space="preserve">Un Colaborador del IDU solicita una dádiva o una comisión para permitir cambios o modificaciones en los diseños aprobados, sin llenar los requisitos, o que puede afectar los intereses del IDU. </t>
  </si>
  <si>
    <t>Que un Colaborador del IDU reciba o solicite una dádiva para alterar la información real de lo encontrado en el predio y altere el acta o formato de censo, de constancia del resultado de la visita.</t>
  </si>
  <si>
    <t>Un Colaborador del IDU solicita o recibe dádivas para elaborar informes jurídicos para aprobación de vivienda de reposición en casos donde no hay un derecho o fuera de las condiciones.</t>
  </si>
  <si>
    <t>Un Colaborador del IDU solicita o acepta dádivas de un propietario, poseedor o habitante de un predio para que se declare su predio como vulnerable o crítico.</t>
  </si>
  <si>
    <t>Un propietario, poseedor o habitante de un predio ofrece o entrega dádivas a un Colaborador del IDU para que se declare su predio como vulnerable o crítico.</t>
  </si>
  <si>
    <t>Un Colaborador del IDU solicita o acepta dádivas de un propietario reasentado para que le declare la necesidad de ajustes en la evaluación expost.</t>
  </si>
  <si>
    <t>Un ciudadano reasentado ofrece o entrega a un Colaborador del IDU dádivas para que le declare la necesidad de ajustes en la evaluación expost.</t>
  </si>
  <si>
    <t>Un Colaborador del IDU recibe o solicita una dádiva para proporcionar información privilegiada a terceros cuando hay oferta pública de predios.</t>
  </si>
  <si>
    <t>Un ciudadano ofrece o entrega a un Colaborador del IDU una dádiva para recibir información privilegiada en la oferta pública de predios.</t>
  </si>
  <si>
    <t>Un comprador de predio ofrece o entrega a un Colaborador del IDU una dádiva para registrar un pago inexistente o incompleto, como completo del predio adquirido.</t>
  </si>
  <si>
    <t>Un contratista o interventor ofrece una dádiva a un colaborador del IDU, para que no se inicie, se dilate o se cierre el proceso sancionatorio</t>
  </si>
  <si>
    <t>Un colaborador del IDU solicita o recibe una dádiva a un contrastista o interventor, para que  no se inicie, se dilate o se cierre el proceso sancionatorio a favor del contratista y/o interventor</t>
  </si>
  <si>
    <t>El Colaborador del IDU a cargo de realizar los estudios previos para la contratación del Programa del Sistema de Estímulos solicite o reciba dádivas de un oferente, con el fin de que el valor de la propuesta económica sea mayor.</t>
  </si>
  <si>
    <t>Que el Colaborador del IDU, solicite o reciba dádivas de un ciudadano para tener acceso a información y datos sensibles de la entidad, y manipularla a su conveniencia.</t>
  </si>
  <si>
    <t>Que un Colaborador del IDU reciba o solicite dádivas de un especialista invitado a la mesa técnica, con el falso pretexto de adoptar o implementar en la entidad el tema de investigación de preferencia o beneficio personal del especialista invitado.</t>
  </si>
  <si>
    <t>Un especialista invitado a la mesa técnica ofrezca o entregue dádivas a un Colaborador del IDU, para que se incluya un cambio en la plataforma tecnológica del IDU.</t>
  </si>
  <si>
    <t>Un colaborador del organismo de control solicite o reciba dadivas de un Colaborador del IDU, para el cierre de una acción incumplida o inefectiva.</t>
  </si>
  <si>
    <t>Un Colaborador del IDU entregue u ofrezca dádivas a un colaborador del organismo de control, para el cierre de una acción incumplida o inefectiva.</t>
  </si>
  <si>
    <t>El cotizante para la contratacion del  Programa del Sistema de Estímulos entregue u ofrezca dádivas al Colaborador del IDU a cargo de realizar los estudios previos, para ser favorecido</t>
  </si>
  <si>
    <t>Colaborador del organismo de control</t>
  </si>
  <si>
    <t>Un colaborador del IDU recibe o solicita dádivas de un posible contratista o proveedor, para estructurar los documentos de la etapa precontractual y favorecer a un tercero, en relación con la adquisición de bienes y servicios, asociados al proceso</t>
  </si>
  <si>
    <t>Un posible contratista o proveedor ofrece o entrega dádivas a un colaborador del IDU, para estructurar los documentos de la etapa precontractual que lo favorezcan en relación con la adquisición de bienes y servicios, asociados al proceso</t>
  </si>
  <si>
    <t>VALORIZACIÓN</t>
  </si>
  <si>
    <t>Un ciudadano ofrezca o entregue dádivas a un Colaborador del IDU para que altere la información en el aplicativo Valoricemos que genera el Certificado de Deuda Actual.</t>
  </si>
  <si>
    <t>Un Colaborador del IDU solicita o recibe dádivas de un ciudadano para alterar la información en el aplicativo Valoricemos que altera el Certificado de Deuda Actual.</t>
  </si>
  <si>
    <t>Un ciudadano ofrezca o entregue dádivas a un Colaborador del IDU para que altere el mandamiento de pago.</t>
  </si>
  <si>
    <t>El Colaborador del IDU a cargo de realizar los estudios previos para la contratación del Plan Institucional de Capacitación solicite o reciba dádivas de un oferente, con el fin de direccionar la propuesta en valor o requistos</t>
  </si>
  <si>
    <t>El Tercero entregue u ofrezca dádivas al Colaborador del IDU a cargo de realizar los estudios previos, con el fin de direccionar la propuesta en valor o requistos</t>
  </si>
  <si>
    <t>El Colaborador del IDU responsable del apoyo a la supervisón del contrato del Plan Institucional de Capacitación solicite o reciba dádivas del contratista, con el fin de ajustar la programación de los eventos de tal forma que beneficie al Proveedor</t>
  </si>
  <si>
    <t>PUNTAJE RIESGO</t>
  </si>
  <si>
    <t>VALOR RELATIVO</t>
  </si>
  <si>
    <t>CRITICIDAD POR RIESGO DE SOBORNO</t>
  </si>
  <si>
    <t>MÍNIMO VALOR</t>
  </si>
  <si>
    <t>MÁXIMO VALOR</t>
  </si>
  <si>
    <t>GESTIÓN CONTRACTUAL</t>
  </si>
  <si>
    <t>CONSERVACIÓN DE INFRAESTRUCTURA</t>
  </si>
  <si>
    <t>GESTIÓN PREDIAL</t>
  </si>
  <si>
    <t>GESTIÓN FINANCIERA</t>
  </si>
  <si>
    <t>VALORIZACIÓN Y FINANCIACIÓN</t>
  </si>
  <si>
    <t>GESTIÓN INTERINSTITUCIONAL</t>
  </si>
  <si>
    <t>GESTIÓN DE RECURSOS FÍSICOS</t>
  </si>
  <si>
    <t>INNOVACIÓN Y GESTIÓN</t>
  </si>
  <si>
    <t>TECNOLOGÍAS DE INFORMACIÓN Y COMUNICACIÓN</t>
  </si>
  <si>
    <t>MEJORAMIENTO CONTINUO</t>
  </si>
  <si>
    <t>GESTIÓN INTEGRAL DE PROYECTOS</t>
  </si>
  <si>
    <t>GESTIÓN DOCUMENTAL</t>
  </si>
  <si>
    <t>GESTIÓN DEL TALENTO HUMANO</t>
  </si>
  <si>
    <t>GESTIÓN LEGAL</t>
  </si>
  <si>
    <t>VERSIÓN</t>
  </si>
  <si>
    <t>FO-PE-26</t>
  </si>
  <si>
    <t>1. Manual Único de Control y seguimiento ambiental y de SST del IDU
2. Manual de Interventoría y supervisión de contratos.
3. Apéndices del Proceso</t>
  </si>
  <si>
    <t>Programa de Fortalecimiento de la Cultura Ética para Colaboradores del IDU no Directivos (incluyendo protocolos desde el proceso de selección, vinculación, desempeño periódico y retiro).</t>
  </si>
  <si>
    <t>CARACTERIZACIÓN</t>
  </si>
  <si>
    <t>PR-GC-02
LICITACION PUBLICA
PR-GC-03
SELECCIÓN ABREVIADA MENOR CUANTIA
PRGC04_CONCURSO_DE_MERITOS_ABIERTO_O_CON_PRECALIFICACION_V_9
PRGC07_SELECCION_ABREVIADA_SUBASTA_INVERSA_V_6.1</t>
  </si>
  <si>
    <t>PR-GC-02
LICITACION PUBLICA
PR-GC-03
SELECCIÓN ABREVIADA MENOR CUANTIA
PRGC04_CONCURSO_DE_MERITOS_ABIERTO_O_CON_PRECALIFICACION_V_9
PRGC07_SELECCION_ABREVIADA_SUBASTA_INVERSA_V_6.2</t>
  </si>
  <si>
    <t>PRGC04_CONCURSO_DE_MERITOS_ABIERTO_O_CON_PRECALIFICACION_V_10</t>
  </si>
  <si>
    <t>PRGC04_CONCURSO_DE_MERITOS_ABIERTO_O_CON_PRECALIFICACION_V_11</t>
  </si>
  <si>
    <t>PRGC13_LIQUIDACION_CONTRATOS_CONVENIOS_V 3 1</t>
  </si>
  <si>
    <t>PRGC06_DECLARATORIA_DE_INCUMPLIMIENTO_PARA_LA_IMPOSICION_DE_MULTA_CLAUSULA_PENAL</t>
  </si>
  <si>
    <t>COMUNICACIÓN</t>
  </si>
  <si>
    <t>GESTIÓN DE RIESGO DE SOBORNO DEL SGAS</t>
  </si>
  <si>
    <t>Planeación Estratégica</t>
  </si>
  <si>
    <t>ÍNDICE</t>
  </si>
  <si>
    <t>GESTIÓN DE LA VALORIZACIÓN Y FINANCIACIÓN</t>
  </si>
  <si>
    <t xml:space="preserve">Estructurar e implementar los acuerdos de valorización conforme a la planeación y formulación de proyectos de infraestructura para la ciudad, de tal forma que se garantice su financiación y el recaudo efectivo de la contribución de valorización, así como desarrollar proyectos de iniciativa comunitaria bajo el esquema de valorización. </t>
  </si>
  <si>
    <t xml:space="preserve">Un ciudadano ofrece o entrega dádivas a un Colaborador del IDU, para que modifique datos del predio o pagos por confusión en los aplicativos del IDU. </t>
  </si>
  <si>
    <t>TECNOLOGIAS DE INFORMACIÓN Y COMUNICACIÓN</t>
  </si>
  <si>
    <t>GESTION AMBIENTAL, CALIDAD Y SST</t>
  </si>
  <si>
    <t>Implementar y mantener los componentes de tecnologías de la información de acuerdo con las necesidades de la entidad, para asegurar la confidencialidad, integridad y disponibilidad de la información requerida en el logro de los objetivos institucionales</t>
  </si>
  <si>
    <t>Un contratista ofrece y entrega a un Colaborador del IDU una comisión o dádiva para recibir de la interventoría los informes presentados sin llenar los requisitos, o que puede afectar los intereses del IDU.</t>
  </si>
  <si>
    <t>1. Manual Único de Control y seguimiento ambiental y de SST del IDU
2. Manual de Interventoría y supervisión de contratos.
3. Recorridos de obra con la Autoridad Ambiental</t>
  </si>
  <si>
    <t xml:space="preserve">Un Colaborador del IDU solicita una dádiva o una comisión para  dar por recibido el Informe final SSTMA sin llenar los requisitos, o que puede afectar los intereses del IDU. </t>
  </si>
  <si>
    <t xml:space="preserve">Identificar, establecer, implementar y ejecutar acciones para incrementar el desempeño de los procesos con el propósito de fortalecer el Sistema Integrado de Gestión a través de la aplicación de metodologías de mejoramiento y acciones de prevención </t>
  </si>
  <si>
    <t>Contratistas ofrecen o entregan dádivas a un Colaborador del IDU  para aprobar las garantías sin el lleno de los requisitos</t>
  </si>
  <si>
    <t>Administrar y Disponer Oportunamente los Recursos Financieros para la Ejecución de los Programas y Proyectos en el Desarrollo de los Procesos de la Entidad.</t>
  </si>
  <si>
    <t>CONSERVACIÓN DE LA INFRAESTRUCTURA</t>
  </si>
  <si>
    <t>1. Obligaciones de los Contratos de obra e interventoría y demás documentos que los conforman
2.  Manual de Interventoría
3. Informes mensuales de interventoría con verificación a través de lista de chequeo
4. Manual Único de Control y Seguimiento Ambiental y de SST del IDU
5. Comités de seguimiento al contrato
6. Inspecciones visuales en recorridos de obra
7.  Exigencia de plan de calidad y seguimeinto al cumplimiento del mismo
8 Seguimiento en aplicativo zipa</t>
  </si>
  <si>
    <t>Un interventor ofrece o entrega dádivas a un Colaborador del IDU para que acepte un acta de liquidación de anticipo sin soporte claro de su utilización.</t>
  </si>
  <si>
    <t>Un contratista de obra  ofrece o entrega a un Colaborador del IDU dádivas para agilizar el trámite de pago ante la Entidad.</t>
  </si>
  <si>
    <t>Un interventor ofrecen o entrega a un Colaborador del IDU dádivas para agilizar el trámite de pago ante la Entidad.</t>
  </si>
  <si>
    <t>Un contratista de obra ofrece o entrega a un Colaborador del IDU dádivas para suscribir el acta de liquidación sin el lleno de los requisitos.</t>
  </si>
  <si>
    <t>Un interventor ofrecen o entrega a un Colaborador del IDU dádivas para suscribir el acta de liquidación sin el lleno de los requisitos.</t>
  </si>
  <si>
    <t>Contratistas ofrecen o entregan dádivas a un Colaborador del IDU  para   gestionar la solicitud de modificación del contrato (adición, prórroga, cesión, etc.) en beneficio del contratista, sin el lleno de los requisitos legales.</t>
  </si>
  <si>
    <t>Un Colaborador del IDU solicita una dádiva o una comisión para gestionar la solicitud de modificación del contrato (adición, prórroga, cesión, etc.) en beneficio del contratista, sin el lleno de los requisitos legales.</t>
  </si>
  <si>
    <t>2</t>
  </si>
  <si>
    <t>Estructurar, adelantar, orientar y acompañar la gestión precontractual y contractual, de conformidad con las disposiciones legales vigentes, para el logro de la contratación oportuna de los procesos institucionales.</t>
  </si>
  <si>
    <t>Definir e Implementar prácticas en Calidad, Gestión Ambiental y Seguridad y Salud en el trabajo de acuerdo con las necesidades organizacionales, los requisitos legales y normativos con el fin de mejorar el desempeño de la Entidad.</t>
  </si>
  <si>
    <t>Realizar seguimiento a la ejecución de los proyectos del sistema vial, de transporte y espacio público, de acuerdo con las características de diseño para construir las obras definidas en el plan de desarrollo y cumplir la misión del IDU.</t>
  </si>
  <si>
    <t>GESTIÓN RECURSOS FISICOS</t>
  </si>
  <si>
    <t xml:space="preserve">Prestar servicios de logística y apoyo a la gestión de los procesos del IDU, mediante la eficiente administración de recursos físicos, bajo estándares de calidad, oportunidad y efectividad, para asegurar el normal funcionamiento de los procesos y la satisfacción de las necesidades internas. </t>
  </si>
  <si>
    <t xml:space="preserve">Un colaborador de control interno del IDU  solicita, a un contratista,  una dádiva o una comisión para influir en la determinación del objetivo, alcance, muestra y resultado de una auditoria,  afectando los intereses del IDU y/o favoreciendo los intereses particulares.  </t>
  </si>
  <si>
    <t>1. Revisión trimestral de la base de datos de registro de sanciones. 
2. Revisión trimestral de todos los expedientes a cargo de la OCD
3. Acceso restringido a la Oficina</t>
  </si>
  <si>
    <t>1. Revisión trimestral de la base de datos de registro de sanciones. 
2. Revisión trimestral de todos los expedientes a cargo de la OCD
3. Acceso restringido a la Oficina
4. Revisión Carpeta Virtual (\\fs06cc01)
5. Revisión plataforma SID de la Alcaldía Mayor de Bogotá</t>
  </si>
  <si>
    <t>1. Revisión de la decisión de la queja y/o informe, proyectada por el Abogado sustanciador, dentro del término legal, realizada por la Jefe de OCD.</t>
  </si>
  <si>
    <t>ORGANIZACIÓN DE ARCHIVOS DE GESTION</t>
  </si>
  <si>
    <t>CONSULTA Y PRESTAMO DE DOCUMENTOS</t>
  </si>
  <si>
    <t>PROCEDIMIENTO RECONSTRUCCIÓN DE ARCHIVOS</t>
  </si>
  <si>
    <t>GESTIÓN Y TRÁMITE DE RESOLUCIONES</t>
  </si>
  <si>
    <t xml:space="preserve">Implementar las directrices y políticas diseñadas para la planeación, producción, recepción, distribución, tramite, consulta, organización, valoración, conservación y preservación de los documentos de archivo que en suma conforman la memoria documental institucional. </t>
  </si>
  <si>
    <t xml:space="preserve">Que no se cuente con el recurso monetario suficiente para la ejecucion de los proyectos de infraestructura.
Daño a la cultura </t>
  </si>
  <si>
    <t>Implementar buenas prácticas de gestión de proyectos basadas en los lineamientos del Project Management Institute - PMI que contribuyan al cumplimiento de los objetivos institucionales, al mejoramiento integral de la organización y el mejoramiento del desempeño de los proyectos y/o etapas del ciclo de vida de los proyectos que desarrolla la entidad.</t>
  </si>
  <si>
    <t>COMUNICACIONES</t>
  </si>
  <si>
    <t xml:space="preserve">Contar por parte de la entidad con estudios en estapa de pre-inversión para los proyectos de la infraestructura vial y espacio público, cuyo propósito sea la construcción de nueva infraestructura o las actividades de conservación , mediante mecanismos de evaluación objetiva de componentes técnicos, sociales, prediales, ambientales, y financieros que garanticen la viabilidad de los proyectos en la etapas de diseño y construcción. </t>
  </si>
  <si>
    <t>Asesorar, diseñar, implementar y evaluar la gestión social y el servicio a la ciudadanía;  cultura ciudadana, derecho a la ciudad, responabilidad social, control social, tansparencia, y sostenibilidad aplicables a los procesos de la entidad, conforme a la normatividad  vigente y a los pilares y ejes transversales del Plan de Desarrollo con el fin de vincular a la ciudadania en el desarrollo urbano de Bogotá</t>
  </si>
  <si>
    <t xml:space="preserve">El Colaborador del IDU que presente un accidente, entregue u ofrezca dádivas a un asesor de la ARL, para que altere la calificación de origen del evento como el reporte o informe final del accidente. </t>
  </si>
  <si>
    <t>Que el asesor de la ARL reciba o solicite dádivas de un colaborador del IDU que haya presentado un accidente, para que altere la calificación de origen del evento como el reporte o informe final del accidente.</t>
  </si>
  <si>
    <t>El Colaborador del IDU responsable del apoyo a la supervisón del contrato solicite o reciba dádivas del contratista, con el fin de que el valor de la factura sea mayor.</t>
  </si>
  <si>
    <t xml:space="preserve">Desarrollar las competencias del talento humano, gestionando planes, programas y proyectos que contribuyan a mejorar su calidad de vida para el cumplimiento de la Misión, Visión y Objetivos Estratégicos bajo la normatividad vigente. </t>
  </si>
  <si>
    <t>INNOVACIÓN Y GESTIÓN DEL CONOCIMIENTO</t>
  </si>
  <si>
    <t>Realizar la planeación, gestión, revisión, disposición y seguimiento de la información Geográfica, Precios de referencia, Directorio de Proveedores, Especificaciones Técnicas y Documentos Técnicos de la infraestructura vial y espacio público para brindar información eficiente y efectiva a los procesos misionales del instituto y a la ciudadanía en general.</t>
  </si>
  <si>
    <t>Suma de ÍNDICE</t>
  </si>
  <si>
    <t>Proveer al IDU de una estructura de gestión estratégica, táctica y operativa, capaz de aportar a la entidad un enfoque sistémico e ntegral, proyectado en el tiempo y en el territorio de conformidad con los estatutos institucionales y el Plan Distrital de Desarrollo, para garantizar la sostenibilidad y reconocimiento institucional de la Entidad por la generación de valores públicos.</t>
  </si>
  <si>
    <t>REPORTE DESEMPEÑO ETAPA CICLO VIDA PROYECTOS MISIONALES</t>
  </si>
  <si>
    <t>CONSERVACIÓN INFRAESTRUCTURA</t>
  </si>
  <si>
    <t>TICs</t>
  </si>
  <si>
    <t>Que el habitante o propietario de un predio ofrezca o entregue una dádiva a Colaboradores del IDU para que deje constancia en acta o formatos de censo, de que lo encontrado en terreno es diferente a lo real.</t>
  </si>
  <si>
    <t>No logro total o parcial de los Objetivos del Instituto por falta de compromiso o apropiación de los Colaboradores del IDU.</t>
  </si>
  <si>
    <t>Afectación de la cultura del IDU y la credibilidad en los Colaboradores del IDU </t>
  </si>
  <si>
    <t>Que un Colaborador del IDU solicite o reciba dádivas para realizar una actualización censal con posterioridad al cierre censal.</t>
  </si>
  <si>
    <t>INNOVACIÓN</t>
  </si>
  <si>
    <t>GESTIÓN INTEGRAL DE PROY</t>
  </si>
  <si>
    <t>MEJORA CONTINUA</t>
  </si>
  <si>
    <t>Un contribuyente ofrece o entrega dádivas a un Colaborador del IDU, para que proyecte un acto administrativo que reduzca o elimine una contribución por valorización.</t>
  </si>
  <si>
    <t>Que un Colaborador del IDU solicite o reciba una dádiva de un contribuyente para proyectar un acto administrativo que reduzca o elimine una contribución por valorización.</t>
  </si>
  <si>
    <t>GESTIÓN DEL COBRO COACTIVO</t>
  </si>
  <si>
    <t xml:space="preserve">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t>
  </si>
  <si>
    <t xml:space="preserve">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t>
  </si>
  <si>
    <t>COORDINACIÓN Y CONTROL DE LA EJECUCIÓN DE LOS PROYECTOS DE CONSERVACIÓN</t>
  </si>
  <si>
    <t>MONITOREO DE PASOS ELEVADOS Y A NIVEL</t>
  </si>
  <si>
    <t>APROVECHAMIENTO ECONÓMICO POR CAMPAMENTOS DE OBRA Y/O OCUPACIONES TEMPORALES DE OBRA</t>
  </si>
  <si>
    <t>EXPEDICIÓN Y RECIBO DE LICENCIAS DE EXCAVACIÓN</t>
  </si>
  <si>
    <t>APROVECHAMIENTO ECONÓMICO DE CORTO PLAZO DEL ESPACIO PÚBLICO</t>
  </si>
  <si>
    <t>ADMINISTRACIÓN Y VENTA DE PREDIOS</t>
  </si>
  <si>
    <t>ADQUISICIÓN PREDIAL</t>
  </si>
  <si>
    <t xml:space="preserve">Ejecutar programas para el mantenimiento, rehabilitación y reconstrucción, de la malla vial y el espacio público a través de la supervisióny control de contratos y convenios y, realizar la coordinación y seguimiento a las intervenciones ejecutadas por terceros, para mejorar la movilidad y seguridad vial en la ciudad. </t>
  </si>
  <si>
    <t>EJECUCIÓN DE COMPRAS</t>
  </si>
  <si>
    <t>MANTENIMIENTO PREVENTIVO Y CORRECTIVO</t>
  </si>
  <si>
    <t>PERMISOS PARA LA INTERVENCIÓN DE INFRAESTRUCTURA DE TRANSPORTE POR TERCEROS</t>
  </si>
  <si>
    <t>MANUAL DE INTERVENCIÓN DE URBANIZADORES Y/O TERCEROS Y EL DOCUMENTO TÉCNICO DE INTERVENCIÓN DE INFRAESTRUCTURA VIAL Y ESPACIO PÚBLICO</t>
  </si>
  <si>
    <t>ADMINISTRACIÓN DE CANALES DE SERVICIO A LA CIUDADANÍA</t>
  </si>
  <si>
    <t>RECEPCIÓN Y ATENCIÓN DE REQUERIMIENTOS DEL DEFENSOR DEL CIUDADANO</t>
  </si>
  <si>
    <t>GESTIÓN Y PARTICIPACIÓN</t>
  </si>
  <si>
    <t>GESTIÓN SOCIAL EN ETAPA DE FACTIBILIDAD Y/O ESTUDIOS Y DISEÑOS</t>
  </si>
  <si>
    <t>GESTIÓN SOCIAL EN LAS ETAPAS DE CONSTRUCCIÓN Y MANTENIMIENTO</t>
  </si>
  <si>
    <t>ADMINISTRACIÓN DE SEGURIDAD SOCIAL</t>
  </si>
  <si>
    <t>CREACIÓN Y GESTIÓN DOCUMENTAL DE HISTORIAS LABORALES</t>
  </si>
  <si>
    <t>BIENESTAR SOCIAL Y DESARROLLO</t>
  </si>
  <si>
    <t>BIENESTAR SOCIAL Y DESARROLLO Y CAPACITACIÓN</t>
  </si>
  <si>
    <t>EXPEDICIÓN DE CERTIFICACIONES</t>
  </si>
  <si>
    <t>CAPACITACIÓN</t>
  </si>
  <si>
    <t>CONCILIACIÓN BANCARIA</t>
  </si>
  <si>
    <t>EMBARGOS Y CESIONES</t>
  </si>
  <si>
    <t>ADMINISTRACIÓN DE INVERSIONES DE TESORERÍA</t>
  </si>
  <si>
    <t>RECAUDO</t>
  </si>
  <si>
    <t>TRASLADOS</t>
  </si>
  <si>
    <t>PAGO A TERCEROS</t>
  </si>
  <si>
    <t>ACTUALIZACIÓN DE LA BASE DE DATOS DE PRECIOS DE REFERENCIA</t>
  </si>
  <si>
    <t>ACTUALIZACIÓN DEL SISTEMA DE INFORMACIÓN GEOGRÁFICA</t>
  </si>
  <si>
    <t>Divulgar la gestión de la entidad de manera eficaz, eficiente y oportuna, con el fin de garantizar el derecho a la información, dar a conocer la ejecución de los recursos públicos, lograr la identidad institucional al interior de la organización y fortalecer la cultura ciudadana</t>
  </si>
  <si>
    <t>Un Colaborador del IDU solicita una dádiva o una comisión para elaborar, suscribir y publicar la resolución de declaratoria de desierto del proceso, cancelar proceso de selección en plataforma en favor de un tercero, o que puede afectar los intereses del IDU</t>
  </si>
  <si>
    <t>Proponentes ofrecen o entregan dádivas a un Colaborador del IDU  para elaborar, suscribir y publicar la resolución de declaratoria de desierto del proceso, cancelar proceso de selección en plataforma en favor de un tercero, o que puede afectar los intereses del IDU</t>
  </si>
  <si>
    <t>Proponentes ofrecen o entregan dádivas a un Colaborador del IDU  para tramitar los oficios de solicitud de aclaraciones o subsanaciones en contratos en beneficio de un tercero</t>
  </si>
  <si>
    <t>Un Colaborador del IDU solicita una dádiva o una comisión para tramitar los oficios de solicitud de aclaraciones o subsanaciones en contratos en beneficio de un tercero</t>
  </si>
  <si>
    <t xml:space="preserve">1. El procedimiento establece que la identificación de daños se realice en visita de seguimiento, a la cual no asiste el contratista (no hay acuerdos).
2. Los daños identificados se ingresan al aplicativo (tiene controles de usuario) para generar el informe de visita, que finalmente es revisado y aprobado por el Coordinador Técnico. </t>
  </si>
  <si>
    <t>CANTIDAD DE RIESGOS</t>
  </si>
  <si>
    <t>Un tercero, ofrece o entrega a un Colaborador del IDU una dádiva para que se incluyan en el acto administrativo de aprovechamiento de espacio público, requisitos que solo beneficien a quien hace uso temporal de este espacio público.</t>
  </si>
  <si>
    <t>Un Colaborador del IDU solicite o acepte una dádiva de un Tercero, para que se incluyan en el acto administrativo de aprovechamiento de espacio público, requisitos que solo beneficien a quien hace uso temporal de este espacio público.</t>
  </si>
  <si>
    <t>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t>
  </si>
  <si>
    <t>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t>
  </si>
  <si>
    <t>Elaborar los estudios y diseños requeridos para la ejecución de proyectos, basados en la factibilidad de los mismos, verificando que incluyan los componentes técnicos, arquitectónicos, urbanísticos, paisajísticos, prediales, ambientales, sociales, de tráfico y de seguridad industrial, de ingeniería urbana y detalle dando cumplimiento a las normas técnicas y urbanísticas vigentes.</t>
  </si>
  <si>
    <t>Para todos los procesos, se tiene como "control adicional requerido" el Programa de fortalecimiento de la denuncia y reporte de posibles hechos de soborno en el IDU.</t>
  </si>
  <si>
    <t>El Colaborador del IDU solicite o reciba dádivas de un tercero para el desarrollo de un proyecto de tecnologias de la información, con el pretexto de favorecerlo en el proceso de contratación.</t>
  </si>
  <si>
    <t>Un proveedor que renueva las licencias, matenimientos y soporte de los RDBMS, entregue o ofrezca dádivas a un Colaborador del IDU, para que le favorezca en el proceso de contratación (nuevo o adición).</t>
  </si>
  <si>
    <t>Un Colaborador del IDU recibe o solicita dádivas de un posible proveedor de tecnología, para favorecerlo en el proceso de contratación con la entidad.</t>
  </si>
  <si>
    <t>Que un Colaborador del IDU reciba o solicite dádivas del proveedor de tecnología, para no aplicar las sanciones legales contractuales, por el no cumplimiento del objeto contractual</t>
  </si>
  <si>
    <t>Que el proveedor de tecnología entregue o ofrezca dádivas al Colaborador del IDU, para que no aplique las sanciones legales contractuales, por el no cumplimiento del objeto contractual</t>
  </si>
  <si>
    <t>El proveedor de tecnología entregue u ofrezca dádivas al Colaborador del IDU, para ampliar las condiciones del contrato con tiempo y recurso económico, sin plena justificación</t>
  </si>
  <si>
    <t>Que el Colaborador del IDU reciba o solicite dádivas del proveedor de servicios de red inalambrica, para aprobar los mantenimientos preventivos y/o correctivos, sin que se hayan llevado a cabo.</t>
  </si>
  <si>
    <t>Un contratista con orden de embargo ofrece y entrega una comisión o dádiva a un Colaborador del IDU para que no se apliquen los embargos que tenga el contratista.</t>
  </si>
  <si>
    <t>Menor disponibilidad de recursos para reinvertir en la obras, perdida de credibilidad al interior y exterior del Instituto</t>
  </si>
  <si>
    <t>Un Colaborador del IDU reciba o solicite dádivas de un ciudadano, para que modifique datos del predio o pagos por confusión en los aplicativos del IDU.</t>
  </si>
  <si>
    <t>Un Colaborador del IDU solicite o reciba dádivas de un ciudadano para alterar el mandamiento de pago.</t>
  </si>
  <si>
    <t>Un Colaborador del IDU solicite o reciba dádivas de un ciudadano para aceptar excepciones previas inválidas al  mandamiento de pago.</t>
  </si>
  <si>
    <t>Un contratista o interventor del IDU  ofrece una dádiva para designar al profesional de apoyo a la supervisión o al supervisor del contrato de Interventoría, que favorezca al contratista para su ejecución</t>
  </si>
  <si>
    <t>CONSTRUCCIÓN DE PROYECTOS</t>
  </si>
  <si>
    <t>Un interventor ofrece o entrega dádivas a un Colaborador del IDU para que permita que el personal para la ejecución del contrato no cumpla con el lleno de los requistos establecidos.</t>
  </si>
  <si>
    <t>Un Colaborador del IDU solicita o recibe dádivas de un contratista de interventoría para aceptar el personal para la ejecución del contrato no cumpla con el lleno de los requistos establecidos.</t>
  </si>
  <si>
    <t>Un Colaborador del IDU solicita o acepta dádivas de un interventor para que acepte un acta de liquidación de anticipo sin soporte claro de su utilización.</t>
  </si>
  <si>
    <t>Un Hacker ofrece o entrega a un Colaborador del IDU una dádiva para que le entregue las claves y tokens para que se hurten los dineros de las cuentas del IDU.</t>
  </si>
  <si>
    <t>Un Colaborador del IDU solicita o acepta de un Contratista o tercero una dádiva para agilizar el pago o para que se realice el pago, sin el lleno de los requistos.</t>
  </si>
  <si>
    <t>Un constructor ofrece dadivas al Colaborador del IDU para cambiar el valor de la liquidación en la resolución para la compensación de cupos de estacionamiento u obligaciones urbanisticas.</t>
  </si>
  <si>
    <t>Un Colaborador del IDU solicita o acepta dadivas de un constructor para cambiar el valor de la liquidación en la resolución para la compensación de cupos de estacionamiento u obligaciones urbanisticas.</t>
  </si>
  <si>
    <t>Un constructor ofrece o entrega una dádiva a un Colaborador del IDU para que evite el proceso de cobro persuasivo o retrase el proceso de cobro coactivo por el área competente,  por concepto de compensación de cupos de estacionamiento u obligaciones urbanisticas.</t>
  </si>
  <si>
    <t>Un Colaborador del IDU solicita una dádiva o una comisión para recibir el MAO  sin llenar los requisitos, o que puede afectar los intereses del IDU</t>
  </si>
  <si>
    <t>Un contratista ofrece y/o entrega a un Colaborador del IDU una comisión o dádiva para que reciba el MAO sin llenar los requisitos, o que puede afectar los intereses del IDU.</t>
  </si>
  <si>
    <t>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t>
  </si>
  <si>
    <t>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o que puede afectar los intereses del IDU.</t>
  </si>
  <si>
    <t>Un tercero ofrece o entrega a un Colaborador del IDU una comisión o dádiva para que la ejecución de maniobras a cargo de la ESP queden a cargo IDU</t>
  </si>
  <si>
    <t>1. Convenios vigentes con las ESP
2. Manual de Interventoría y supervisión de contratos.
3. Reuniones de seguimiento en el IDU y Comités de obra.
4. Actas de Seguimiento e inspección de campo.
5. Segregación de funciones en los requerimientos de las ESP</t>
  </si>
  <si>
    <t>Un contratista ofrece o entrega a un Colaborador del IDU una comisión o dádiva para recibir y aceptar de la Interventoría los resultados de los ensayos de laboratorio, sin llenar los requisitos, o que puede afectar los intereses del IDU.</t>
  </si>
  <si>
    <t>Un Colaborador del IDU solicita una dádiva o una comisión para recibir y aceptar los resultados de los ensayos de laboratorio, sin llenar los requisitos, o que puede afectar los intereses del IDU.</t>
  </si>
  <si>
    <t>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t>
  </si>
  <si>
    <t>Empleado bancario le ofrece o entrega a un Colaborador del IDU una comisión para altere o modifique la conciliación para el cierre de diferencias de saldos existentes.</t>
  </si>
  <si>
    <t>Un empleado bancario o  un contribuyente, ofrece o entrega una dádiva a un Colaborador del IDU para que aplique manualmente recaudos sin que el recurso ingrese a las cuentas del IDU y posteriormente reversarlo en el sistema Valoricemos.</t>
  </si>
  <si>
    <t>Sobrecostos, deficiencias en alcance y calidad en la ejecución en los proyectos, que reducen capacidad institucional para responder a las necesidades de la ciudad en lo relacionado con infraestructura para la movilidad y espacio público.</t>
  </si>
  <si>
    <t xml:space="preserve">Que un contratista externo (topografo, geotecnico, inspector de redes) entregue o ofrezca dádivas a un Colaborador del IDU, para aprobar los estudios realizados por el contratista sin estos cumplir con las exigencias requeridas.  </t>
  </si>
  <si>
    <t>Un contratista de mantenimiento o demolición de predios ofrece o entrega dádivas a un Colaborador del IDU para que éste declare la necesidad inexistente de mantenimiento en uno o varios predios.</t>
  </si>
  <si>
    <t>Un colaborador del IDU solicita a un contratista de mantenimiento o demolición de predios dádivas para que declarar la necesidad inexistente de mantenimiento en uno o varios predios.</t>
  </si>
  <si>
    <t>GESTIÓN SOCIAL PREDIAL</t>
  </si>
  <si>
    <t xml:space="preserve"> Un contratista ofrece o entrega a un Colaborador del IDU una comisión o dádiva para incidir en la Interventoría en la aprobación del Informe de las no conformidades u obras pendientes, ajustes y correcciones, solicitados al Contratista, sin llenar los requisitos, o que puede afectar los intereses del IDU.</t>
  </si>
  <si>
    <t>Un Colaborador del IDU solicita una dádiva o una comisión para  incidir en la Interventoría en la aprobación del Informe de las no conformidades u obras pendientes, ajustes y correcciones, solicitados al Contratista, sin llenar los requisitos, o que puede afectar los intereses del IDU.</t>
  </si>
  <si>
    <t xml:space="preserve">1. Revisiones internas con base en las actividades y puntos de control establecidos en los Procedimientos.
2. Los Pliegos tipo emitidos por CCE establecen reglas generales para la Licitación; y la Entidad en el marco de la transparencia hizo transversal dichas políticas para el resto de modalidades de selección.
3 Políticas y/o aprobaciones por parte del Comité de Gestión precontractual en el que participan diversas áreas. </t>
  </si>
  <si>
    <t>Un Colaborador del IDU solicita una dádiva o una comisión para Proyectar y  Publicar respuesta a las observaciones y/ o modificar la evaluación en beneficio de un tercero</t>
  </si>
  <si>
    <t>1.Revisiones internas con base en las actividades y puntos de control establecidos en los Procedimientos.
2. Políticas y/o aprobaciones por parte del Comité de Gestión precontractual en el que participan diversas áreas. 
3. Los Pliegos tipo emitidos por CCE establecen reglas generales para la Licitación; y la Entidad en el marco de la transparencia hizo transversal dichas políticas para el resto de modalidades de selección.</t>
  </si>
  <si>
    <t xml:space="preserve">Un Tercero ofrece o entrega una dádiva a un Colaborador del IDU para que no solicite la aplicación del procedimiento sancionatorio para infracciones urbanísticas, por una infracción urbanística o por no entrega del espacio público en las condiciones previstas en el acto administrativo. </t>
  </si>
  <si>
    <t xml:space="preserve">Un Colaborador del IDU solicita o acepta una dádiva de un Tercero para que no solicite la aplicación del procedimiento sancionatorio para infracciones urbanísticas, por una infracción urbanística o por no entrega del espacio público en las condiciones previstas en el acto administrativo. </t>
  </si>
  <si>
    <t>Un interventor  ofrece o  entrega dádivas a un Colaborador del IDU para que acepte  precios no previstos (NPs) sin la debida justificación  u omitiendo los requisitos y condiciones exigidos para los mismos.</t>
  </si>
  <si>
    <t>Un Colaborador del IDU solicita o recibe  dádivas de un contratista de obra o un interventor para aceptar precios no previstos (NPs) sin la debida justificación  u omitiendo los requisitos y condiciones exigidos para los mismos.</t>
  </si>
  <si>
    <t xml:space="preserve">Un interventor ofrece o  entrega dádivas a un Colaborador del IDU para que acepte Acta de recibo parcial de obra, Acta de pago de interventoría y actas de ajustes, con valores mayores a los realmente ejecutadas o incumpliendo los requisitos especificados para su recibo a satisfacción </t>
  </si>
  <si>
    <t>Un Colaborador del IDU solicita o recibe  dádivas de un interventor para que acepteActa de recibo parcial de obra, Acta de pago de interventoría y actas de ajustes, con mayores cantidades a las realmente ejecutadas  o incumpliendo los requisitos especificados para dicho recibo</t>
  </si>
  <si>
    <t>FONDO DE CESIONES PÚBLICAS</t>
  </si>
  <si>
    <t>Que no se contribuya en el mejoramiento de la calidad de vida de los habitantes de la ciudad, respondiendo a las necesidades de la ciudad.</t>
  </si>
  <si>
    <t>Un ciudadano ofrece o entrega dádivas a Colaboradores del IDU encargados de la recepción de solicitudes, para que su solicitud sea priorizada o entregada por fuera del orden de llegada.</t>
  </si>
  <si>
    <t>PRÁCTICAS INTEGRALES DE GESTIÓN</t>
  </si>
  <si>
    <t>El colaborador del IDU que provee al Defensor de la Ciudadanía la información necesaria para la resolución de los requerimientos, solicite o reciba dádivas del solicitante con el falso pretexto de garantizar una respuesta favorable o agilizar dicho proceso.</t>
  </si>
  <si>
    <t>Un contratista o interventor de obra ofrezcan o entregue una dádiva a un Colaborador del IDU para que se acepten los documentos e informes que hacen parte de la gestión social a los proyectos (Plan de Acción, cronograma, Plan de Gestión Social, Actas de vecindad, entre otros) sin las respectivas revisiones y aprobaciones.</t>
  </si>
  <si>
    <t>Un trabajador de la Interventoría ofrezca o entregue a un Colaborador del IDU, una dádiva para que acepte profesionales sociales del proyecto sin que éstos cumplan los requisitos mínimos o que acepte la suplantación de un profesional.</t>
  </si>
  <si>
    <t>PROCESO DE GESTIÓN SOCIAL Y SERVICIO A LA CIUDADANÍA</t>
  </si>
  <si>
    <t>GESTIÓN SOCIAL Y SERVICIO A LA CIUDADANÍA</t>
  </si>
  <si>
    <t>Un contratista o interventor promete u ofrece a los responsables de revisar y cargar la información al sistema ZIPA, relacionada con el avance del contrato, una dádiva a cambio de que se omita o modifique dicha revisión o cargue.</t>
  </si>
  <si>
    <t>Interventor o Contratista</t>
  </si>
  <si>
    <t>El Colaborador del IDU encargado de recopilar y/o desarrollar la información del proyecto, solicite o acepte de un tercero una dádiva para alterar el resultado de los estudios.</t>
  </si>
  <si>
    <t>Colaborador del organismo de certificación</t>
  </si>
  <si>
    <t>El interventor ofrece o promete dádivas para que se le aprueben avances en el pago de productos por encima de la ejecución realizada.</t>
  </si>
  <si>
    <t>Un Interventor que va a realizar un proyecto de factibilidad, entrega u ofrece dádivas al Supervisor del IDU, para que le designe un apoyo a la supervisión favorable para sus intereses.</t>
  </si>
  <si>
    <t>El Supervisor solicita o acepta dádivas al interventor, para que se celebre la adición al contrato (dinero y/o tiempo), de manera favorable al interventor.</t>
  </si>
  <si>
    <t xml:space="preserve">Un contratista ofrece o entrega a un colaborador de control interno del IDU una dadiva o comisión para influir en la determinación del objetivo, alcance, muestra y resultado de una auditoria, afectando los intereses del IDU y/o favoreciendo los intereses particulares.  </t>
  </si>
  <si>
    <t xml:space="preserve">Un colaborador de control interno del IDU solicita, a un contratista,  una dádiva o una comisión para influir en la determinación del objetivo, alcance, muestra y resultado de una auditoria,  afectando los intereses del IDU y/o favoreciendo los intereses particulares.  </t>
  </si>
  <si>
    <t>Evaluar el desempeño de los procesos de la Entidad en relación con metas, planes, cumplimiento normativo y controles, así como las actuaciones de los servidores públicos, para asegurar el cumplimiento de los fines institucionales a través de la aplicación de los instrumentos pertinentes.</t>
  </si>
  <si>
    <t>CARACTERIZACION</t>
  </si>
  <si>
    <t>Un colaborador de la autoridad ambiental solicita a un Colaborador del IDU una dadiva o comisión para que la evaluación del PIGA y PACA del IDU sea calificada satisfactoriamente.</t>
  </si>
  <si>
    <t>Colaborador de la autoridad ambiental</t>
  </si>
  <si>
    <t>Deterioro de la imagen institucional del IDU</t>
  </si>
  <si>
    <t>Que el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t>
  </si>
  <si>
    <t>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t>
  </si>
  <si>
    <t>Que un Colaborador del IDU reciba o solicite dádivas de un contratista externo (topografo, geotecnico, inspector de redes) para alterar y/o agilizar la liquidación del contrato.</t>
  </si>
  <si>
    <t>Que un contratista externo (topografo, geotecnico, inspector de redes u otros) entregue u ofrezca dádivas o beneficios a un Colaborador del IDU, para alterar y/o agilizar la liquidación del contrato.</t>
  </si>
  <si>
    <t>Un contratista ofrece o promete dádivas a un colaborador del IDU para conseguir información del proyecto que favorezca al contratista.</t>
  </si>
  <si>
    <t>Un Colaborador del IDU recibe o solicite dádivas de un contratista, para entregar información del proyecto, que favorezca al contratista.</t>
  </si>
  <si>
    <t>Un Colaborador del IDU reciba o solicite dádivas de un contratista, para que agilice el proceso y firma del acta de inicio de los contratos sin el cumplimiento de los requistos necesarios.</t>
  </si>
  <si>
    <t>El Colaborador del IDU reciba o solicite dádivas del interventor o consultor para aprobar la orden de pago, sin el cumplimiento de los requisitos establecidos en los documentos contractuales.</t>
  </si>
  <si>
    <t>Que la interventoría o la consultoría ofrezca o entregue dádivas a un Colaborador del IDU, para que apruebe la orden de pago, sin el cumplimiento de los requisitos establecidos en los documentos contractuales.</t>
  </si>
  <si>
    <t xml:space="preserve">Un colaborador del organismo de control solicite o reciba dádivas de un Colaborador del IDU, para alterar los informes de auditoria y no redactar los hallazgos encontrados en el proceso de auditoria conforme a lo evidenciado  </t>
  </si>
  <si>
    <t>Un Colaborador del IDU ofrezca o entregue dádivas a un colaborador del organismo del control, para alterar los informes de auditoria y no redactar los hallazgos encontrados en el proceso de auditoria conforme a lo evidenciado.</t>
  </si>
  <si>
    <t xml:space="preserve">1. Informe preliminar radicado a la Dirección General, mediante el canal oficial.
2. Mesas de trabajo internas para asignación de responsabilidades en la respuesta al informe.
3. Respuestas a observaciones administrativas únicamente por parte de jefes de dependencia, consolidado para suscripción del Director General.
</t>
  </si>
  <si>
    <t>1. Informes de seguimiento trimestral a planes de mejoramiento.
2. Trazabilidad de la información relacionada con el plan de mejoramiento a través de un sistema de información.
3. La respuesta al cumplimiento de las acciones se recibe mediante  comunicación formal del organismo de control  a través del medio oficial.</t>
  </si>
  <si>
    <t>Auditoria de certificación</t>
  </si>
  <si>
    <t>Deterioro de la imagen institucional.</t>
  </si>
  <si>
    <t xml:space="preserve">Un colaborador del organismo de certificación solicite o reciba dádivas de un Colaborador del IDU, para alterar los informes de auditoria y no redactar los hallazgos encontrados en el proceso de auditoria conforme a lo evidenciado.  </t>
  </si>
  <si>
    <t>Un Colaborador del IDU ofrezca o entregue dádivas al auditor del organismo de certificación para alterar los informes de auditoria y no redactar los hallazgos encontrados en el proceso de auditoria conforme a lo evidenciado.</t>
  </si>
  <si>
    <t>Afectar la credibilidad y el buen nombre del IDU frente a la ciudadanía</t>
  </si>
  <si>
    <t>ACTUALIZACIÓN DIRECTORIO DE PROVEEDORES</t>
  </si>
  <si>
    <t xml:space="preserve">Tercero </t>
  </si>
  <si>
    <t>Deterioro de la reputación, imagen y credibilidad institucional que afecta su capacidad de gestión.</t>
  </si>
  <si>
    <t>El Interventor entrega u ofrece dádivas al supervisor del IDU para que se celebre la adición al contrato (dinero y/o tiempo), de manera favorable a él.</t>
  </si>
  <si>
    <t>El supervisor del IDU recibe o solicita dádivas del interventor para  aprobar avances en el pago de productos por encima de la ejecución realizada.</t>
  </si>
  <si>
    <t>Un particular ofrece o entrega a un Colaborador del IDU, un beneficio para que altere datos en la solicitud de recursos de financiación de un proyecto.</t>
  </si>
  <si>
    <t>Un Directivo del IDU recibe o solicita dádivas de un particular, para que altere datos en la solicitud de recursos de financiación de un proyecto.</t>
  </si>
  <si>
    <t>Un particular entregue o ofrezca dádivas a un Colaborador del IDU, para obtener información priviliegiada acerca de un proceso que se va a publicar.</t>
  </si>
  <si>
    <t xml:space="preserve">ELABORACIÓN DE LA PREFACTIBILIDAD O FACTIBILIDAD DE PROYECTOS INTERNA </t>
  </si>
  <si>
    <t>ELABORACIÓN DE LA FACTIBILIDAD
CONTRATADA</t>
  </si>
  <si>
    <t>Un funcionario de una ESP o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t>
  </si>
  <si>
    <t>Un colaborador del IDU solicita o acepta dádivas para incorporar cláusulas o condiciones en los estudios previos para la suscripción de los convenios, acuerdos, contratos y/o actos administrativos asociados a beneficios para un tercero o para una ESP.</t>
  </si>
  <si>
    <t>Que un Colaborador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</si>
  <si>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Un urbanizador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t>
  </si>
  <si>
    <t>Un Colaborador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t>
  </si>
  <si>
    <t>Que un Colaborador del IDU reciba o solicite beneficios a un Originador, para emitir un concepto de viabilidad sobre una propuesta de APP Privada presentada ante el IDU generando un favorecimiento en el proyecto de APP.</t>
  </si>
  <si>
    <t>Que un Originador entregue o ofrezca beneficios a un Colaborador del IDU, para emitir un concepto de viabilidad sobre una propuesta de APP Privada presentada ante el IDU generando un favorecimiento, en el proyecto de APP.</t>
  </si>
  <si>
    <t xml:space="preserve">Un funcionario de Transmilenio solicita o recibe dádivas de un Colaborador del IDU, para aprobar la solicitud del CDP y CRP y asignar la fuente de financiación, sin contar con los parámetros requeridos o de cumplimiento.  </t>
  </si>
  <si>
    <t>Deterioro de la reputación institucional que afecta su capacidad de gestión y el desfinanciamiento de otros proyectos a ejecutar.</t>
  </si>
  <si>
    <t xml:space="preserve">Un Colaborador del IDU ofrece o entregue dádivas al funcionario de Transmilenio, para que apruebe la solicitud del CDP y CRP y asignar la fuente de financiación, sin contar con los parámetros requeridos o de cumplimiento.  </t>
  </si>
  <si>
    <t>Un funcionario de Transmilenio solicite o reciba dádivas de un Colaborador del IDU, para modificar o alterar el convenio, en beneficio del contratista.</t>
  </si>
  <si>
    <t>Un ciudadano interesado en solicitar un permiso para la intervención de infraestructura vial, ofrezca o entregue una dádiva a un Colaborador del IDU para que no efectué todas las exigencias de los anexos técnicos requeridos para la ejecución del proyecto.</t>
  </si>
  <si>
    <t>Deterioro de la reputación institucional que afecta su gobernanza por una baja calidad en la ejecución del proyecto.</t>
  </si>
  <si>
    <t>Un Colaborador del IDU solicita y/o recibe una dádiva de un ciudadano interesado en la intervención de infraestructura vial para que este no efectué todas las exigencias de los anexos técnicos requeridos para la ejecución del proyecto.</t>
  </si>
  <si>
    <t>Que un ciudadano interesado en intervenir infraestructura de transporte ofrezca o entregue una dádiva a un Colaborador del IDU para que no se le solicite la presentación de una propuesta de cómo se garantizará a los demás ciudadanos en igualdad de condiciones, el acceso a la infraestructura de transporte por ejecutarse.</t>
  </si>
  <si>
    <t>Que un Colaborador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t>
  </si>
  <si>
    <t>Un ciudadano interesado en intervenir infraestructura de transporte ofrezca o entregue una dádiva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t>
  </si>
  <si>
    <t>Un Colaborador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</si>
  <si>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t>Un ciudadano que interviene infraestructura de transporte ofrezca o entregue una dádiva a un Colaborador del IDU para que en el proceso de ejecución y entrega de la obra autorizada en el permiso se acepte la terminación y recibo de las obras ejecutadas sin cumplir con lo establecido en el artículo 3 del decreto 942 de 2014.</t>
  </si>
  <si>
    <t>Un Colaborador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t>
  </si>
  <si>
    <t>Un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t>
  </si>
  <si>
    <t>Un Colaborador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</si>
  <si>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Liderar, orientar y realizar gestiones de coordinación interinstitucional con las Entidades del Orden Internacional, Nacional, Departamental y Distrital, Empresas de Servicios Públicos y con el Sector Privado para facilitar la planeación, ejecución, seguimiento y control de los proyectos de infraestructura vial, transporte y espacio público, a cargo de la Entidad y/o Terceros.</t>
  </si>
  <si>
    <t>Que un proveedor entregue u ofrezca dádivas para la inscripción o renovación en el Directorio de Proveedores (Resolución 1330 de 2019) al colaborador IDU, sin el cumplimiento de los requisitos exigidos.</t>
  </si>
  <si>
    <t>1. Revisiones internas con base en las actividades y puntos de control establecidos en los Procedimientos. 
2. Plataforma transaccional SECOP II, en la cual se publican las propuestas, informes y demás documentos de los proponentes</t>
  </si>
  <si>
    <t>1. Revisiones internas con base en las actividades y puntos de control establecidos en los Procedimientos. 
2. Reunión con el Ordenador del Gasto en la cual se presenta la evaluación y todos aquellos aspectos del proceso, para el análisis correspondiente.
3. Plataforma transaccional SECOP II, en la cual se publican las propuestas, informes y demás documentos de los proponentes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</si>
  <si>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t>
  </si>
  <si>
    <t xml:space="preserve">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2. Aprobación por parte del supervisor, ordenador del gasto, contratista y en los casos que aplique el interventor. 
3. Revisiones internas con base en las actividades y puntos de control establecidos en los Procedimientos. </t>
  </si>
  <si>
    <t xml:space="preserve">1. Lista de Chequeo para la verificación de la documentación soporte de la modificación. 
2. Revisión por parte de un abogado designado por el jefe, tanto del documento de modificación como de los documentos soporte del mismo. 
3. Revisiones internas con base en las actividades y puntos de control establecidos en los Procedimientos. </t>
  </si>
  <si>
    <t>1. Informe técnico de presunto incumplimiiento
2. Revisión que realiza la DTGC por parte del grupo de sancionatorios
3. Seguimiento periódico de la DTGC a las solicitudes radicadas
4. Revisiones internas con base en las actividades y puntos de control establecidos en los Procedimientos.</t>
  </si>
  <si>
    <t>Deterioro de la reputación institucional que afecta su gobernanza</t>
  </si>
  <si>
    <t>Un tercero ofrece o promete dádivas al Colaborador del IDU encargado de recopilar y/o desarrollar la información del proyecto, para que altere el resultado de los estudios.</t>
  </si>
  <si>
    <t>Colaborador IDU</t>
  </si>
  <si>
    <t>Un tercero ofrece o da una dadiva a un colaborador del IDU  para afectar el valor de un contrato, que en el caso de no contar con los recursos, la necesidad se deba cubrir con una solicitud de modificación presupuestal (previamente avalada por el ordenador del gasto).</t>
  </si>
  <si>
    <t>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t>
  </si>
  <si>
    <t>MONITOREO 1A. LINEA
Descripción de los cambios propuestos a la información del riesgo y/o de los controles</t>
  </si>
  <si>
    <t>OBSERVACIONES 2A. LINEA
Área - Oficial Antisoborno</t>
  </si>
  <si>
    <t>1. Programa de comunicación pública "Cero tolerancia al soborno y a la corrupción" hacia la comunidad, los socios de negocios y demás partes interesadas del IDU.
2. Programa de fortalecimiento de la denuncia y reporte de posibles hechos de soborno en el IDU.</t>
  </si>
  <si>
    <t>Incluir el control: 3.Realizar mesas de trabajo entre el plieguista y el ordenador del gasto y/o las áreas solicitantes de los procesos antes y/o durante la estructuración de los procesos contractuales, permite la retroalimentación de los principales aspectos de los procesos y la identificación de riesgos frente al mismo</t>
  </si>
  <si>
    <t>1. Programa de Fortalecimiento de la Cultura Ética para Directivos en el IDU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</si>
  <si>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1. Programa de Fortalecimiento de la Cultura Ética para Colaboradores del IDU no Directivos (incluyendo protocolos desde el proceso de selección, vinculación, desempeño periódico y retiro).
2. Programa de seguimiento poligráfico a Colaboradores del IDU con alta exposición al soborno (plan de seguimiento poligráfico).
3. Programa de comunicación pública "Cero tolerancia al soborno y a la corrupción" hacia la comunidad, los socios de negocios y demás partes interesadas del IDU.</t>
  </si>
  <si>
    <t>Eliminar control:  3. Anexo a la minuta está el pacto de excelencia y el pacto de transparencia que los interesados conocen y aceptan.</t>
  </si>
  <si>
    <t>No se requieren controles adicionales</t>
  </si>
  <si>
    <t>Sin modificaciones</t>
  </si>
  <si>
    <t>Ajustar control: 4. Compromiso de integridad, transparencia y confidencialidad</t>
  </si>
  <si>
    <t>Ajustar control: 3. Compromiso de integridad, transparencia y confidencialidad</t>
  </si>
  <si>
    <t xml:space="preserve">Ajustar control:  2. Aprobaciones de informes
Eliminar control: 4. Acuerdo de confidencialidad contractual para PSP
</t>
  </si>
  <si>
    <t xml:space="preserve">Ajustar control:  2. Aprobaciones de informes
</t>
  </si>
  <si>
    <t xml:space="preserve">Ajustar control:  2. Aprobaciones de informes
Ajustar control: 4. Compromiso de integridad, transparencia y confidencialidad
</t>
  </si>
  <si>
    <t>Ajustar control:  2. Aprobaciones de informes
Eliminar control: 4. Compromiso de integridad, transparencia y confidencialidad</t>
  </si>
  <si>
    <t>Ajustar control:  2. Aprobaciones de informes</t>
  </si>
  <si>
    <t>Eliminar control: 4. Compromiso de integridad, transparencia y confidencialidad</t>
  </si>
  <si>
    <t xml:space="preserve">Ajustar control:  2. Aprobaciones de informes
Eliminar control: 4. Compromiso de integridad, transparencia y confidencialidad
</t>
  </si>
  <si>
    <t>Se solicita incluir el control:  Realizar mesas de trabajo entre el plieguista y el ordenador del gasto y/o las áreas solicitantes de los procesos antes y/o durante la estructuración de los procesos contractuales, permite la retroalimentación de los principales aspectos de los procesos y la identificación de riesgos frente al mismo</t>
  </si>
  <si>
    <t>Incluir control:  6. Identificación del colaborador IDU de la DTPS, a través de códigos para asegurar la confidencialidad de la información.</t>
  </si>
  <si>
    <t>Incluir control:  4. Anexo a la minuta está el pacto de excelencia y el pacto de transparencia que los interesados conocen y aceptan</t>
  </si>
  <si>
    <t>Ajustar control: 4. Compromiso de integridad, transparencia y confidencialidad
Incluir control:  4. Anexo a la minuta está el pacto de excelencia y el pacto de transparencia que los interesados conocen y aceptan</t>
  </si>
  <si>
    <t>Ajustar control: 2.  Reunión con el Director Técnico de la DTPS, en la cual se presenta la evaluación y todos aquellos aspectos del proceso, para analisis.</t>
  </si>
  <si>
    <t>Ajustar control 2. Reunión con el Director Técnico de la DTPS y con el Ordenador del Gasto en la cual se presenta la evaluación y todos aquellos aspectos del proceso, para analisis.
Ajustar control: 4. Compromiso de integridad, transparencia y confidencialidad</t>
  </si>
  <si>
    <t>Ajustar control: 5. Compromiso de integridad, transparencia y confidencialidad</t>
  </si>
  <si>
    <t>Ajustar control: 4. Compromiso de integridad, transparencia y confidencialidad.
Incluir control:  5.  Radicación a través del sistema ORFEO de las pólizas, lo que permite llevar la trazabilidad de la aprobación</t>
  </si>
  <si>
    <t>Ajustar control: 3. Compromiso de integridad, transparencia y confidencialidad.</t>
  </si>
  <si>
    <t>PRGC13_LIQUIDACION_CONTRATOS_CONVENIOS_V 3.0</t>
  </si>
  <si>
    <t>Se unifica perfil "Directivo IDU"</t>
  </si>
  <si>
    <t>Eliminar control: 3. Compromiso de integridad, transparencia y confidencialidad.</t>
  </si>
  <si>
    <t>Ajustar control: 4. Compromiso de integridad, transparencia y confidencialidad.</t>
  </si>
  <si>
    <t>Ajustar control: 5. Compromiso de integridad, transparencia y confidencialidad.</t>
  </si>
  <si>
    <t xml:space="preserve">Se modifica efecto, teniendo en cuenta el impacto en el componente económico del proyecto y teniendo en cuenta que el externo expuesto al hecho de soborno es el propietario. 
Se ajusta igualmente el control, teniendo en cuenta el cambio de roles al interior de la DTDP, no existiendo en el momento articuladores sociojurídicos y/o socioeconómicos. 
Se ajusta en el control actual, el término recorridos en campo por cuanto con la situación en pandemia se hace uso de las herramientas georrefenciadas además de la actividad de campo
Se ajusta la  valoración del riesgo teniendo en cuenta que con los controles al interior de la DTDP no se han identificado situaciones de esta naturaleza en este componente. </t>
  </si>
  <si>
    <t>1. Se ajusta el perefil identificado 
2. Se unifica el riesgo de soborno identificado
3. Se identifcan plenamente  los controles 1 y 2 ejecutados pr el área
Se recomienda que para el próximo monitoreo se deje evidencia de la efectividad de los controles</t>
  </si>
  <si>
    <t>Se modifica efecto, teniendo en cuenta el impacto en el componente económico del proyecto. 
Se modifica organización/rol, con el fin de diferenciar entre el rol de gestor social de OTC y el de restablecimiento de condiciones de la DTDP. 
Se ajusta igualmente el control, teniendo en cuenta el cambio de roles al interior de la DTDP, no existiendo en el momento articuladores sociojurídicos y/o socioeconómicos. 
Se ajusta en el control actual, el término recorridos en campo por cuanto con la situación en pandemia se hace uso de las herramientas georrefenciadas además de la actividad de campo</t>
  </si>
  <si>
    <t>Que Tercero (Propietario y/u otras tenencias), ofrece o entrega a un Colaborador del IDU dádivas para realizar una actualización censal con posterioridad al cierre censal.</t>
  </si>
  <si>
    <t>Se crea el perfil Tercero para el posible hecho de soborno</t>
  </si>
  <si>
    <t>Se modifica organización/rol, con el fin de diferenciar entre el rol de gestor social de OTC y el de restablecimiento de condiciones de la DTDP. 
Se ajusta igualmente el control, teniendo en cuenta el cambio de roles al interior de la DTDP, no existiendo en el momento articuladores sociojurídicos y/o socioeconómicos. 
Se ajusta en el control actual, el término recorridos en campo por cuanto con la situación en pandemia se hace uso de las herramientas georrefenciadas además de la actividad de campo</t>
  </si>
  <si>
    <t>El nivel de riesgo es bajo y no se requieren controles adicionales</t>
  </si>
  <si>
    <t>GESTIÓN SOCIAL PREDIAL
GESTIÓN ADQUISICIÓN PREDIAL</t>
  </si>
  <si>
    <t>Se modifica organización/rol, teniendo en cuenta que cualquiera de los gestores que hagna parte del ciclo de vida del procedimiento pueden ser expuesto al hecho de soborno
Se ajusta igualmente el control, teniendo en cuenta el cambio de roles al interior de la DTDP, no existiendo en el momento articuladores sociojurídicos y/o socioeconómicos. 
Se reduce probabilidad teniendo en cuenta establecimiento de controles.</t>
  </si>
  <si>
    <t xml:space="preserve">1. Se ajusta redacción del posible hecho de soborno.
2. Se unifica el perfil identificado
3. Se identifican plenamente los controles ejecutados por el área
4. La calificación de la probabilidad del riesgo es incrementada a 4 ya que el proceso es sensible para la organización
Se recomienda que para el próximo monitoreo se deje evidencia de la efectividad de los controles
</t>
  </si>
  <si>
    <t xml:space="preserve">Un Directivo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t>
  </si>
  <si>
    <t>Directivo IDU (Director Técnico de Predios)</t>
  </si>
  <si>
    <t>Se crea el perfil Directivo IDU para el posible hecho de soborno</t>
  </si>
  <si>
    <t xml:space="preserve">Se amplia contexto del ofrecimiento de dádivas dando cobertura integral a als que se encuenrtran incluidas en el Plan de Restablecimiento de Condiciones. 
Se  modifica rol, teniendo en cuenta que el tercero con el que se interactua en el proceso es la unidad social. 
Se reduce probabilidad teniendo en cuenta establecimiento de controles y validación tanto por instancia UAECD como Idu en el caso de los reconocimientos indemnizatorios. </t>
  </si>
  <si>
    <t>Se ajustan responsables de las validaciones, las cuales se dejan de forma genérica teniendo en cuenta que en alternancia por la pandemia se pueden generar diversos mecanismos de verificación</t>
  </si>
  <si>
    <t xml:space="preserve">1. Se ajusta el perfil identificado
2. Se unifica el riesgo identificado
3. Se unifican los controles ejecutados por el área
Se recomienda que para el próximo monitoreo se deje evidencia de la efectividad de los controles
</t>
  </si>
  <si>
    <t>Un Directivo del IDU solicita o recibe dádivas a un tercero para elaborar informes jurídicos para aprobación de vivienda de reposición en casos donde no hay un derecho o fuera de las condiciones.</t>
  </si>
  <si>
    <t>Un poseedor, habitante o propietario de predio ofrezce o entrega dádivas a un Colaborador del IDU  para que elabore informes jurídicos para aprobación de vivienda de reposición en casos donde no hay un derecho o fuera de las condiciones.</t>
  </si>
  <si>
    <t>Tercero (Propietario de Predio y/o otras tenencias)</t>
  </si>
  <si>
    <t xml:space="preserve">1. Se ajusta el perfil identificado
2. Se unifican los controles ejecutados por el área
Se recomienda que para el próximo monitoreo se deje evidencia de la efectividad de los controles
</t>
  </si>
  <si>
    <t>Se modifica responsable teniendo en cuenta que aplica a la totalidad  de los gestores inmersos en la línea de gestión del proyecto</t>
  </si>
  <si>
    <t>Un Directivo del IDU solicita o acepta dádivas de un propietario, poseedor o habitante de un predio para que se declare su predio como vulnerable o crítico.</t>
  </si>
  <si>
    <t xml:space="preserve">Se modifica responsables de la validación </t>
  </si>
  <si>
    <t>Se modifican actores sujetos de exposición y responsables de validación</t>
  </si>
  <si>
    <t xml:space="preserve">1. Se ajusta el perfil identificado
2. Se unifica el riesgo de soborno
3. Se unifican los controles ejecutados por el área
Se recomienda que para el próximo monitoreo se deje evidencia de la efectividad de los controles
</t>
  </si>
  <si>
    <t>Un Directivo del IDU solicita o acepta dádivas de un propietario reasentado para que le declare la necesidad de ajustes en la evaluación expost.</t>
  </si>
  <si>
    <t>Se crea el perfil de Directivo IDU para el posible hecho de soborno</t>
  </si>
  <si>
    <t>Se modifican responsables de la validación</t>
  </si>
  <si>
    <t>Un tercero ofrece o entrega dádivas a los Colaboradores IDU estructuradores de la contratación de servicios de demolición, mantenimiento, interventoría o vigilancia de predios para favorecer aun posible oferente en el proceso de selección.</t>
  </si>
  <si>
    <t>Se incluyen responsables de la validación</t>
  </si>
  <si>
    <t xml:space="preserve">1. Se identifican los controles ejecutados por el área
Se recomienda que para el próximo monitoreo se deje evidencia de la efectividad de los controles
</t>
  </si>
  <si>
    <t>Un Colaborador del IDU solicita o acepta dádivas para favorecer a un proponente en el proceso de selección para la contratación de servicios de demolición, mantenimiento, interventoría o vigilancia de predios.</t>
  </si>
  <si>
    <t xml:space="preserve">1. Se ajustó la redacción del posible hecho de soborno
2. Se unificó el perfil identificado 
3. Se identifican los controles ejecutados por el área
4. Se incrementó a 4 la probabilidad de ocurrencia del posible hecho de soborno dados algunos antecentes en las denuncias recibidas por el oficial de cumplimiento antisoborno
Se recomienda que para el próximo monitoreo se deje evidencia de la efectividad de los controles
</t>
  </si>
  <si>
    <t>Un Directivo del IDU solicita o acepta dádivas para favorecer a un proponente en el proceso de selección para la contratación de servicios de demolición, mantenimiento, interventoría o vigilancia de predios.</t>
  </si>
  <si>
    <t>Directivo IDU (Director Técnico de Predios - Subdirector General de Desarrollo Urbano)</t>
  </si>
  <si>
    <t xml:space="preserve">Un Tercero ofrece o entrega dádicvas a un Colaborador del IDU para que altere el avalúo de predios objeto de venta desde el componente de administración predial </t>
  </si>
  <si>
    <t>Se amplia descripción aclarando el componente desde donde se requiere el avalúo</t>
  </si>
  <si>
    <t>Un Directivo del IDU Solicita o recibe dádicvas a un tercero para alterar el avalúo de predios objeto de venta desde el componente de administración predial con el fin de favorecerlo</t>
  </si>
  <si>
    <t>Directivo IDU (Director Técnico de Predios - Subdirector General de Desarrollo Urbano - Director Técnico de Gestión Contractual)</t>
  </si>
  <si>
    <t>1. Se unifica el perfil identificado
2. Se identifican los controles ejecutados por el área
Se recomienda que para el próximo monitoreo se deje evidencia de la efectividad de los controles</t>
  </si>
  <si>
    <t>Se modifica el control por cuanto la validación no la puede hacer el mismo actor sujeto del hecho de antisoborno</t>
  </si>
  <si>
    <t>Un Directivo del IDU solicita a un contratista de mantenimiento o demolición de predios dádivas para que declarar la necesidad inexistente de mantenimiento en uno o varios predios.</t>
  </si>
  <si>
    <t xml:space="preserve">Se ajusta la descripción indicando el aspecto objeto de modificación </t>
  </si>
  <si>
    <t>1. Se unifica el riesgo identificado
2. Se identifican los controles ejecutados por el área
Se recomienda que para el próximo monitoreo se deje evidencia de la efectividad de los controles</t>
  </si>
  <si>
    <t>Se modifica actor de exposición al hecho de soborno, teniendo en cuenta que son los gestores quienes para efecto de validación de la información tienen el acercamiento con los terceros</t>
  </si>
  <si>
    <t xml:space="preserve">Un Directivo del IDU solicita o acepta a un tercero una dádiva o beneficio para que modificar o alterar el inventario de predios   con el fin de obtener la titularidad sobre un predio ya adquirido u obtener beneficioa adicionales a los ya reconocidos </t>
  </si>
  <si>
    <t xml:space="preserve">Un Directivo del IDU recibe o solicita una dádiva para autorizar la entrega de un predio en comodato o el instrumento contractual determinado por la Ley,  sin el lleno de los requisitos. </t>
  </si>
  <si>
    <t xml:space="preserve"> Directivo IDU (D/T de Predios - S/G de Desarrollo Urbano - D/t Gestión Contractual - Director General)</t>
  </si>
  <si>
    <t>Se crea perfil Directivo IDU para el posible hecho de soborno</t>
  </si>
  <si>
    <t>Un ciudadano o servidor de otra entidad ofrece o entrega a un Colaborador del IDU una dádiva para que autorice la entrega de un predio en comodato o el instrumento contractual determinado por la Ley,  sin el lleno de los requisitos.</t>
  </si>
  <si>
    <t>Se modifica el responsable del control conforme a las competencias, se amplia descripción del riesgo</t>
  </si>
  <si>
    <t>Se ajustan responsables del control</t>
  </si>
  <si>
    <t>Un Directivo del IDU recibe o solicita una dádiva para proporcionar información privilegiada a terceros cuando hay oferta pública de predios.</t>
  </si>
  <si>
    <t>1. Se identifican los controles ejecutados por el área
Se recomienda que para el próximo monitoreo se deje evidencia de la efectividad de los controles</t>
  </si>
  <si>
    <t xml:space="preserve">ADQUISICIÓN PREDIAL </t>
  </si>
  <si>
    <t>Se modifica el proceso al que va asociado, actores a los que va asociado el hecho y quienes validan el proceso</t>
  </si>
  <si>
    <t xml:space="preserve">1. Se ajustó la redacción del posible hecho de soborno
2. Se unificó el perfil identificado 
3. Se identifican los controles ejecutados por el área
4. Se incrementa la calificación de la probabilidad dada la calificación del riesgo para el perfil tercero, atendiendo a que son los mismos controles
Se recomienda que para el próximo monitoreo se deje evidencia de la efectividad de los controles
</t>
  </si>
  <si>
    <t>Un Directivo del IDU solicita o recibe una dádiva de un tercero con el fin de registrar un pago inexistente o incompleto, a cambio de un beneficio que recibe del comprador de un predio.</t>
  </si>
  <si>
    <t>Directivo IDU (D/T de Predios</t>
  </si>
  <si>
    <t xml:space="preserve"> ADQUISICIÓN PREDIAL </t>
  </si>
  <si>
    <t>Se modifica el proceso al que va asociado y quienes validan el proceso
Se modifica probabilida por presunción de hechos</t>
  </si>
  <si>
    <t xml:space="preserve">1. Se ajustó la redacción del posible hecho de soborno
2. Se unificó el perfil identificado 
3. Se identifican los controles ejecutados por el área
Se recomienda que para el próximo monitoreo se deje evidencia de la efectividad de los controles
</t>
  </si>
  <si>
    <t>1. se ajustó la redacción del posible hecho de soborno
2. Se unificó el perfil identificado
3. Se redactaron los controles ejecutados en el proceso
Se recomienda que para el próximo monitoreo se deje evidencia de la efectividad de los controles</t>
  </si>
  <si>
    <t>Que un Directivo del IDU solicite o reciba una dádiva a un propietario de predio para alterar la información del registro fotográfico.</t>
  </si>
  <si>
    <t>Directivo IDU (Director Técnico de Predios</t>
  </si>
  <si>
    <t>1. se ajustó la redacción del posible hecho de soborno
2. Se unificó el perfil identificado
3. Se unificó el riesgo identificado en el proceso
4. Se redactaron los controles ejecutados en el proceso
5. Se ajustó la calaificación de probabilidad e impacto como se había considerado en la fila 25
Se recomienda que para el próximo monitoreo se deje evidencia de la efectividad de los controles</t>
  </si>
  <si>
    <t>Duplicado con el relacionado en fila 25</t>
  </si>
  <si>
    <t>1. se ajustó la redacción del posible hecho de soborno
2. Se unificó el perfil identificado
3. Se unificó el riesgo identificado en el proceso
4. Se redactaron los controles ejecutados en el proceso
5. Se ajustó la calaificación de probabilidad e impacto como se había considerado en la fila 25
No se acepta la eliminación ya que se eliminó en la fila 25 para dar mayor claridad a la etapa de la elaboración de la oferta dentro del proceso de adquisición predial
Se recomienda que para el próximo monitoreo se deje evidencia de la efectividad de los controles</t>
  </si>
  <si>
    <t>Se unifican roles de actores de exposición  teniendo en cuenta que acciones de control son las mismas</t>
  </si>
  <si>
    <t>1. Se ajusta la redacción del posible hecho de soborno
2. Se unifica el perfil identificado 
3. Se unifica el riesgo identificado
4. Se unifican los controles ejecutados en el proceso
5. Se ajusta la probabilidad a 4  para modificar el riesgo de bajo a medio, toda vez que el área en la revisión refiere que contratará con terceros la elaboración de avalúos
Se recomienda que para el próximo monitoreo se deje evidencia de la efectividad de los controles</t>
  </si>
  <si>
    <t>Un Directivo del IDU solicita o recibe  dádivas o beneficios para alterar los avalúos comerciales de los predios  y/o las correcciones de los mismos.</t>
  </si>
  <si>
    <t xml:space="preserve">
Sobrecostos, deficiencias en alcance y calidad en la ejecución en los proyectos, que reducen la capacidad de lograr objetivos.</t>
  </si>
  <si>
    <t>1. Se ajustó la redacción del posible hecho de soborno
2. Se unificó el perfil identificado
3. Se ajustó la redacción de los controles ejecutados en el proceso
Se recomienda que para el próximo monitoreo se deje evidencia de la efectividad de los controles</t>
  </si>
  <si>
    <t xml:space="preserve">1. Se ajusta la redacción del posible hecho de soborno
2. Se unifica el perfil identificado 
3. Se unifican los controles ejecutados en el proceso
Se recomienda que para el próximo monitoreo se deje evidencia de la efectividad de los controles
</t>
  </si>
  <si>
    <r>
      <t>Un Colaborador del IDU solicita o recibe dádivas para resolver en favor de un tercero el recurso de reposición  interpuesto contra el acto administrativo que ordena la expropiación.</t>
    </r>
    <r>
      <rPr>
        <sz val="11"/>
        <rFont val="Calibri"/>
        <family val="2"/>
        <scheme val="minor"/>
      </rPr>
      <t/>
    </r>
  </si>
  <si>
    <t>Se crea el perfil Colaborador IDU</t>
  </si>
  <si>
    <r>
      <t>Un Directivo del del IDU solicita o recibe dádivas para resolver en favor de un tercero el recurso de reposición  interpuesto contra el acto administrativo que ordena la expropiación.</t>
    </r>
    <r>
      <rPr>
        <sz val="11"/>
        <rFont val="Calibri"/>
        <family val="2"/>
        <scheme val="minor"/>
      </rPr>
      <t/>
    </r>
  </si>
  <si>
    <t>Se crea el perfil Directivo IDU</t>
  </si>
  <si>
    <t>Construcción de proyectos</t>
  </si>
  <si>
    <t>1. Manual de Gestión Contractual.
2. Manual de Interventoría y supervisión de contratos.
3. Procedimiento PRC044 -EJECUCION DE PROYECTOS DE CONSTRUCCION DE INFRAESTRUCTURA VIAL Y ESPACIO PUBLICO.
4. Comunicación de asignación de apoyo a la supervisión 5. Contrato 
6. Declaración de conflicto de intereses a la suscripción del contrato y la publicación de la declaración de bienes y rentas de conformidad con la ley 2013 de 2016 y al decreto Distrital 189 de 2020.</t>
  </si>
  <si>
    <t>Se incluye en las organizaciones la palabra Interventor
Es agrega el control 6 y se ajusta el control 4, retirando la frase "Acta de cambio de coordinador  - Al indicar el estado actual del contrato."
En el control 5 se elimina la frase "y documentos del proceso de selección.</t>
  </si>
  <si>
    <t>1. Se unifica  el perfil identificado 
Se recomienda en el próximo monitoreo evidenciar la eficacia de los controles</t>
  </si>
  <si>
    <t>Un Directivo del IDU solicita una dádiva para Designar a un profesional de apoyo a la Supervisión o un supervisor, que va a ser el encargado de realizar el seguimiento del contrato de Interventoría.</t>
  </si>
  <si>
    <t>Directivo IDU ( DTC - SGI)</t>
  </si>
  <si>
    <t>1. Manual de Gestión Contractual.
2. Manual de Interventoría y supervisión de contratos.
3. Procedimiento PRC044 -EJECUCION DE PROYECTOS DE CONSTRUCCION DE INFRAESTRUCTURA VIAL Y ESPACIO PUBLICO.
4. Comunicación de asignación de apoyo a la supervisión
5. Contrato 
6. Resolución de delegación de funciones.</t>
  </si>
  <si>
    <t>En la descripción del riesgo Se remplaza la palabra colaborador por la palabra Directivo, teniendo en cuenta que este riesgo es mismo para el director técnico de construcciones y el Ordenador de gasto y todos utilizan los mismos tratamientos y controles, por lo tanto estos riesgos se unifican en este. Incluye en las organizaciones la palabra Interventor
Es agrega el control 6 y se ajusta el control 4, retirando la frase "Acta de cambio de coordinador  - Al indicar el estado actual del contrato."
En el control 5 se elimina la frase "y documentos del proceso de selección.</t>
  </si>
  <si>
    <t>1. Se unifica  el riesgo  identificado 
Se recomienda en el próximo monitoreo evidenciar la eficacia de los controles</t>
  </si>
  <si>
    <t>Un Colaborador del IDU solicita una dádiva o una comisión  para favorecer a un contratista con la revisión de los Estudios previos y demás documentos de un proceso de selección.</t>
  </si>
  <si>
    <t>1. Modelo pliego tipo  tipo según Colombia Compra Eficiente.
2. Comité de Gestión Precontractual.
3. Manual de Gestión Contractual.
4. Segregación de funciones en la revisión de los estudios previos y demás documentos</t>
  </si>
  <si>
    <t>Se ajusta la organización eliminado el Apoyo a la Supervisión
En los controles en el No. 1 se agrega "pliego Tipo " y se elimina "Experiencia" y en el 4. se agrega "demás documentos"</t>
  </si>
  <si>
    <t xml:space="preserve">
Se recomienda en el próximo monitoreo evidenciar la eficacia de los controles</t>
  </si>
  <si>
    <t>Un Directivo del IDU solicita una dádiva o una comisión  para favorecer a un contratista con la revisión de los Estudios previos y demás documentos de un proceso de selección.</t>
  </si>
  <si>
    <t xml:space="preserve">
En los controles en el No. 1 se agrega "pliego Tipo " y se elimina "Experiencia" y en el 4. se agrega "demás documentos"</t>
  </si>
  <si>
    <t>Un Colaborador del IDU solicita una dádiva o una comisión para  recibir y/o aprobar de la Interventoría las hojas de vida para la ejecución del contrato, sin el perfil requerido en el anexo técnico de personal</t>
  </si>
  <si>
    <t>1. Anexo técnico de personal.
2. Manual de Interventoría y supervisión de contratos.
3. Verificación en el SIAC de las dedicaciones del personal
4. Oficios de aprobación del personal requerido
5. Actas de inicio
6. Segregación de funciones.</t>
  </si>
  <si>
    <t>en el riesgo se agrega "y/o Aprobar". En la ultima parte se agrega " en el anexo técnico de personal" y se elimina "los términos de referencia."
Se agrega el control 4</t>
  </si>
  <si>
    <t>1. Se unifica el perfil identificado 
Se recomienda en el próximo monitoreo evidenciar la eficacia de los controles</t>
  </si>
  <si>
    <t>Un Directivo del IDU solicita una dádiva o una comisión para  recibir y/o aprobar de la Interventoría las hojas de vida para la ejecución  del contrato, sin el perfil requerido en el anexo técnico de persona con los términos de referencia.</t>
  </si>
  <si>
    <t>Directivo IDU (DTC - SGI - SGDU - ST)</t>
  </si>
  <si>
    <t>Se remplaza la palabra colaborador por la palabra Directivo, teniendo en cuenta que este riesgo es mismo para el director técnico de construcciones y el Ordenador de gasto y todos utilizan los mismos tratamientos y controles, por lo tanto estos riesgos se unifican en este.</t>
  </si>
  <si>
    <t>Se recomienda en el próximo monitoreo evidenciar la eficacia de los controles</t>
  </si>
  <si>
    <t>Un Contratista o Interventor, ofrece o promete una dádiva o una comisión para  que se les reciba las hojas de vida para la ejecución  del contrato, sin el perfil requerido en los términos de referencia.</t>
  </si>
  <si>
    <t>Se realiza ajuste de la redacción del riesgo y se incluye el control 4</t>
  </si>
  <si>
    <t>Un Colaborador del IDU solicita una dádiva o una comisión  para Suscribir el Acta de Inicio del Contrato de interventoría, SIN EL CUMPLIMIENTO DE LOS REQUISITOS establecidos contractualmente</t>
  </si>
  <si>
    <t>1. Manual de Interventoría y supervisión de contratos
2. Procedimiento PRC044 -EJECUCION DE PROYECTOS DE CONSTRUCCION DE INFRAESTRUCTURA VIAL Y ESPACIO PUBLICO.
4. Contrato.
5. Segregación de funciones en la revisión del acta de inicio.</t>
  </si>
  <si>
    <t>Se agrega en la ultima parte la frase "Establecidos contractualmente"
Se elimina el control 5 "5. Actas de inicio y listas de chequeo "</t>
  </si>
  <si>
    <t>Un Directivo del IDU solicita una dádiva o una comisión  para Suscribir el Acta de Inicio del Contrato de interventoría, SIN EL CUMPLIMIENTO DE LOS REQUISITOS establecidos contractualmente</t>
  </si>
  <si>
    <t>Directivo IDU (DTC - SGI)</t>
  </si>
  <si>
    <t>Un Colaborador del IDU solicita una dádiva o una comisión  para favorecer al constructor al momento de realizar seguimiento a la gestión adelantada, en la fase de preliminares o en la etapa de preconstrucción</t>
  </si>
  <si>
    <t>1. Diseños entregados por el IDU, aprobados por terceros.
2. Contrato y demás documentos.
3. Manual de Interventoría y supervisión de contratos.
4. Actas de seguimiento de contrato
5. Formato FO-EO-12 - LISTA DE CHEQUEO VERIFICACIÓN DE REQUISITOS PARA INICIO DE LA FASE DE EJECUCIÓN DE OBRA o formato FO-EO-17 ACTA DE CAMBIO DE ETAPA 
7. Segregación de funciones.
8. Manual Único de Control y seguimiento ambiental y de SST del IDU</t>
  </si>
  <si>
    <t>En el Riesgo  se elimina "por el contratista" y se agrega en la ultima parte "o en la etapa de preconstruccion"
Se agrega el control 2, 3, 4 y 8 y se ajusta la redacción del control 5</t>
  </si>
  <si>
    <t xml:space="preserve"> Un Directivo del IDU solicita una dádiva o una comisión  para favorecer al constructor al momento de realizar seguimiento a la gestión adelantada por el contratista, en la fase de preliminares o en la etapa de preconstruccion</t>
  </si>
  <si>
    <t xml:space="preserve"> Un Tercero contratista o interventor ofrece una dádiva o una comisión  a un Colaborador del IDU para obtener beneficios al momento de realizar seguimiento a  su gestión adelantada  en la fase de preliminares o en la etapa de preconstruccion</t>
  </si>
  <si>
    <t>Tercero (Contratista o Interventor)</t>
  </si>
  <si>
    <t xml:space="preserve">Se crea el perfil de Tercero </t>
  </si>
  <si>
    <t>Un Contratista ofrece o promete una dádiva o una comisión  para iniciar la etapa de construcción sin el cumplimiento de los requisitos establecidos.</t>
  </si>
  <si>
    <t>1. Diseños entregados por el IDU, aprobados por terceros.
2. Manual de Interventoría y supervisión de contratos.
3. Contrato y demás documentos.
4. Formato FO-EO-12 - LISTA DE CHEQUEO VERIFICACIÓN DE REQUISITOS PARA INICIO DE LA FASE DE EJECUCIÓN DE OBRA o el formato FO-EO-17 ACTA DE CAMBIO DE ETAPA
5. Segregación de funciones 
6. Informe a la Dirección General sobre el ejercicio de funciones delegadas.</t>
  </si>
  <si>
    <t>Se agrega el control 2, 3, 4 y 8 y se ajusta la redacción del control 5</t>
  </si>
  <si>
    <t>Un Colaborador del IDU acepta o recibe una dádiva o una comisión  para iniciar la etapa de construcción sin el cumplimiento de los requisitos establecidos.</t>
  </si>
  <si>
    <t>Colaborador IDU (Apoyo a la Supervisión)</t>
  </si>
  <si>
    <t>Se crea el perfil de Colaborador IDU</t>
  </si>
  <si>
    <t>Un Directivo del IDU acepta o recibe una dádiva o una comisión  para iniciar la etapa de construcción sin el cumplimiento de los requisitos establecidos.</t>
  </si>
  <si>
    <t>Directivo IDU (DTC - ST)</t>
  </si>
  <si>
    <t>Se crea el perfil de Directivo IDU</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</si>
  <si>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t>
  </si>
  <si>
    <t>No se hacen ajustes a estos riesgos</t>
  </si>
  <si>
    <t>Un Directivo del IDU solicita una dádiva o una comisión para recibir el MAO  sin llenar los requisitos, o que puede afectar los intereses del IDU</t>
  </si>
  <si>
    <t>Directivo IDU</t>
  </si>
  <si>
    <t>1. Manual Único de Control y seguimiento ambiental y de SST del IDU
2. Manual de Interventoría y supervisión de contratos
3. Lista de chequeo para el Inicio de la Fase de Construcción y terminación de la fase de  Preliminares
4. Formato Acta de cambio de etapa
5. Segregación de funciones</t>
  </si>
  <si>
    <t>1. Se unifica el perfil identificado 
2. Se unifica el riesgo identificado para los demás perfiles
Se recomienda en el próximo monitoreo evidenciar la eficacia de los controles</t>
  </si>
  <si>
    <t>Un contratista ofrece y/o entrega a un Colaborador del IDU una comisión o dádiva para Recibir, revisar y aprobar el producto SST  entregado por la Interventoría en cualquier fase o etapa, sin llenar los requisitos, o que puede afectar los intereses del IDU</t>
  </si>
  <si>
    <t>1. Manual Único de Control y seguimiento ambiental y de SST del IDU
2. Manual de Interventoría y supervisión de contratos.
3. Contrato y demás documentos
4. Informe mensual de Interventoría
5. Oficio de aprobación u observaciones del informe mensual del Interventoría.</t>
  </si>
  <si>
    <t>Se cambio la calificación de la valoración del riesgo pasando de bajo a medio.</t>
  </si>
  <si>
    <t xml:space="preserve"> Un Colaborador del IDU solicita una dádiva o una comisión para Recibir de la Interventoría los documentos soporte de los productos SST del Contratista, sin llenar los requisitos, o que puede afectar los intereses del IDU</t>
  </si>
  <si>
    <t>Se agrega la redacción del riesgo modificando la frase " las afiliaciones al Sistema General de Seguridad Social integral " por "los productos SST "
Se modifica el control 3 eliminando "3. Lista de chequeo para el Inicio de la Fase de Construcción y terminación de la fase de  Preliminares." y se agrega el control 5</t>
  </si>
  <si>
    <t>1. Se unifica el perfil identificado 
Se recomienda en el próximo monitoreo evidenciar la eficacia de los controles</t>
  </si>
  <si>
    <t xml:space="preserve">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t>
  </si>
  <si>
    <t>1. Manual de Interventoría y supervisión de contratos.
2. Procedimiento PRDP080 CAMBIO DE ESTUDIOS Y DISENOS APROBADOS EN ETAPA DE CONSTRUCCION Y/O CONSERVACION
3. GUDP01- GUIA ALCANCES ENTREGABLES DISENO</t>
  </si>
  <si>
    <t>Se agrega la redacción del riesgo modificando la frase " llenar los requisitos las afiliaciones al Sistema General de Seguridad Social integral " por "los soportes correspondientes "
Se elimina el  control 3</t>
  </si>
  <si>
    <t>Un Directivo del IDU solicita una dádiva o una comisión para Recibir de la interventoría debidamente aprobados los ajustes a los diseños (si se presentan),  sin llenar los requisitos, o que puede afectar los intereses del IDU.</t>
  </si>
  <si>
    <t>Directivo IDU (DTC- SGI - ST)</t>
  </si>
  <si>
    <t>1. Manual de Interventoría y supervisión de contratos.
2. Procedimiento PRDP080 CAMBIO DE ESTUDIOS Y DISENOS APROBADOS EN ETAPA DE CONSTRUCCION Y/O CONSERVACION
3. Procedimiento PRC044 -EJECUCION DE PROYECTOS DE CONSTRUCCION DE INFRAESTRUCTURA VIAL Y ESPACIO PUBLICO.
4. GUDP01- GUIA ALCANCES ENTREGABLES DISENO</t>
  </si>
  <si>
    <t xml:space="preserve"> Un contratista ofrece y entrega a un Colaborador del IDU una comisión o dádiva para recibir de la interventoría los ajustes a los diseños (si se presentan), sin llenar los requisitos y que pueden afectar los intereses del IDU</t>
  </si>
  <si>
    <t>En el riesgo se elimina la frase "debidamente aprobados" por ser redundante</t>
  </si>
  <si>
    <t>1. Manual de Interventoría y supervisión de contratos.
2. Informes mensuales y semanales de interventoría.
3. Actas de seguimiento en el Idu y Comités de obra.</t>
  </si>
  <si>
    <t>En los controles se ajusta el No. 3 cambiando la palabra "reuniones" por " actas"
 y se elimina el riesgo 4</t>
  </si>
  <si>
    <t>1. Se unifica la redacción del posible hecho de soborno
2. Se unifica el perfil identificado 
3. Se unifica el riesgo identificado para todos los perfiles
Se recomienda en el próximo monitoreo evidenciar la eficacia de los controles</t>
  </si>
  <si>
    <t>1. Se unifica la redacción del posible hecho de soborno
2. Se unifica el riesgo identificado para todos los perfiles
Se recomienda en el próximo monitoreo evidenciar la eficacia de los controles</t>
  </si>
  <si>
    <t>1. Manual Único de Control y seguimiento ambiental y de SST del IDU
2. Manual de Interventoría y supervisión de contratos.
3. Informe mensual de Interventoría
4. Segregación de funciones</t>
  </si>
  <si>
    <t>1. Se unifica el perfil identificado
Se recomienda en el próximo monitoreo evidenciar la eficacia de los controles</t>
  </si>
  <si>
    <t>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</si>
  <si>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 xml:space="preserve">Colaborador IDU (Apoyo a la Supervisión- Ambiental - SST) </t>
  </si>
  <si>
    <t>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t>
  </si>
  <si>
    <t>Directivo IDU (DTC - SGDU - ST)</t>
  </si>
  <si>
    <t>1. Convenios vigentes con las ESP
2. Manual de Interventoría y supervisión de contratos.
3. Actas  de seguimiento en el IDU y Comités de obra.
4. Actas de Seguimiento e inspección de campo.
5. Registros en la bitácora.
6. Segregación de funciones en los requerimientos de las ESP</t>
  </si>
  <si>
    <t>En los controles se ajusta el No. 3 cambiando la palabra "reuniones" por " actas"
 y se elimina el riesgo 7</t>
  </si>
  <si>
    <t>1. Se unifica el perfil identificado
2. Se unifica el riesgo para los perfiles identificados 
Se recomienda en el próximo monitoreo evidenciar la eficacia de los controles</t>
  </si>
  <si>
    <t>Un Directivo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t>
  </si>
  <si>
    <t>Tercero (ESP)</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</si>
  <si>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t>
  </si>
  <si>
    <t>En los controles se ajusta el No. 3 cambiando la palabra "reuniones" por " actas"
 y se agrega el riesgo 6</t>
  </si>
  <si>
    <t>1. Convenios vigentes con las ESP
2. Manual de Interventoría y supervisión de contratos.
3. Actas de seguimiento en el IDU y Comités de obra.
4. Actas de Seguimiento e inspección de campo.
5. Segregación de funciones en los requerimientos de las ESP.
6. Actas de competencia de pago</t>
  </si>
  <si>
    <t>1. Se ajusta redacción del posible hecho de soborno
2. Se unifica el perfil identificado
3. Se unifica el riesgo identificado para todos los perfiles
Se recomienda en el próximo monitoreo evidenciar la eficacia de los controles</t>
  </si>
  <si>
    <t xml:space="preserve">Directivo IDU ( DTC- SGI ST) </t>
  </si>
  <si>
    <t>No hay ajuste para este riesgo</t>
  </si>
  <si>
    <t>1. Se ajusta redacción del posible hecho de soborno
2. Se unifica el riesgo identificado para todos los perfiles
Se recomienda en el próximo monitoreo evidenciar la eficacia de los controles</t>
  </si>
  <si>
    <t>Un contratista ofrece y entrega a un Colaborador del IDU una comisión o dádiva para recibir y suscribir documento de avance de Obra de redes de Servicios Públicos, sin llenar los requisitos, o que puede afectar los intereses del IDU.</t>
  </si>
  <si>
    <t>Tercero (Contratista - Interventor)</t>
  </si>
  <si>
    <t>1. Convenios vigentes con las ESP
2. Manual de Interventoría y supervisión de contratos.
3. Reuniones de seguimiento en el Idu y Comités de obra.
4. Actas de Seguimiento e inspección de campo.
5. Registros en la bitácora.
6. Segregación de funciones en los requerimientos de las ESP</t>
  </si>
  <si>
    <t>se encuentra contemplado en el riesgo de la fila 107, lo anterior teniendo en cuenta que las actas de pago de empresa de servicios públicos siguen siendo actas de pago. Por lo tanto se elimina</t>
  </si>
  <si>
    <t>1. Se unifica el perfil identificado 
2. Se unifica el riesgo identificado para todos los perfiles
Se recomienda en el próximo monitoreo evidenciar la eficacia de los controles</t>
  </si>
  <si>
    <t>Un Colaborador del IDU solicita una dádiva o una comisión para recibir revisar y suscribir de la Interventoría documento de avance de Obra de  redes de Servicios Públicos, sin llenar los requisitos, o que puede afectar los intereses del IDU.</t>
  </si>
  <si>
    <t>Se elimina este riesgo por que se unifica con el riesgo de la fila 75</t>
  </si>
  <si>
    <t>Directivo IDU (SGI- DTC- ST)</t>
  </si>
  <si>
    <t>Se elimina este riesgo por que se unifica con el riesgo de la fila 86</t>
  </si>
  <si>
    <t>1. Se  ajusta la redacción del posible hecho de soborno
2. Se unifica el perfil identificado 
Se recomienda en el próximo monitoreo evidenciar la eficacia de los controles</t>
  </si>
  <si>
    <t>1. Manual de Interventoría y supervisión de contratos.
2. Informes mensuales y semanales de interventoría y su cargue en el ZIPA
3. Actas de seguimiento en el IDU y Comités de obra.
4. Segregación de funciones en la revisión de los informes.
5. Oficios de aprobación de los informes mensuales de interventoría</t>
  </si>
  <si>
    <t>En los controles se ajusta el No. 3 cambiando la palabra "reuniones" por " actas"
 y se agrega el riesgo 5</t>
  </si>
  <si>
    <t xml:space="preserve">1. Se unifica perfil identificado
2. Se unifica el riesgo identificado
Se recomienda en el próximo monitoreo evidenciar la eficacia de los controles
</t>
  </si>
  <si>
    <t>Un Colaborador del IDU solicita una dádiva o una comisión para recibir y aprobar de la interventoría los informes presentados sin llenar los requisitos, o que puede afectar los intereses del IDU.</t>
  </si>
  <si>
    <t>En el riesgo se agrega la frase "y aprobar" En los controles se ajusta el No. 3 cambiando la palabra "reuniones" por " actas"
 y se agrega el riesgo 5</t>
  </si>
  <si>
    <t xml:space="preserve">1. Se unifica perfil identificado
2. Se unifica la calificación de la probabilidad del riesgo identificado
Se recomienda en el próximo monitoreo evidenciar la eficacia de los controles
</t>
  </si>
  <si>
    <t>Un Directivo del IDU solicita una dádiva o una comisión para recibir de la interventoría los informes presentados sin llenar los requisitos, o que puede afectar los intereses del IDU.</t>
  </si>
  <si>
    <t xml:space="preserve">1. Se unifica la calificación de la probabilidad del riesgo identificado
Se recomienda en el próximo monitoreo evidenciar la eficacia de los controles
</t>
  </si>
  <si>
    <t>Un contratista ofrece y entrega a un Colaborador del IDU una comisión o dádiva para recibir de la Interventoría los formatos Análisis de  precios unitarios no previstos, o el Acta de fijación de precios no previstos, para tramitarlos al interior del IDU sin llenar los requisitos, o que puede afectar los intereses del IDU.</t>
  </si>
  <si>
    <t>1. Manual de Interventoría y supervisión de contratos.
2. Contrato
3. Listado de precios oficial del IDU
4. Lista de chequeo para la objeción o no de los APU no previstos en contratos de obra.
5. Segregación de funciones y/o obligaciones en la revisión de los APUS
6. Manual de gestión contractual.</t>
  </si>
  <si>
    <t>Se agrega en el riesgo la frase " el Acta de fijación de precios no previstos, para tramitarlos al interior del IDU" teniendo en cuenta que el acta de fijación de precios no previsto es un documento que hace parte de los requisitos para incluir ítems nuevos en los contratos. Se elimina la frase "debidamente suscritos y aprobados", 
Se agrega el control no. 2</t>
  </si>
  <si>
    <t>Un Colaborador del IDU solicita una dádiva o una comisión para recibir de la Interventoría los formatos Análisis de  precios unitarios no previstos o el Acta de fijación de precios no previstos, para tramitarlos al interior del IDU , sin llenar los requisitos, o que puede afectar los intereses del IDU.</t>
  </si>
  <si>
    <t>Colaborador IDU (Apoyo a la supervisión - Equipo de análisis de precios unitarios)</t>
  </si>
  <si>
    <t xml:space="preserve">1. Se unifica el riesgo identificado 
2. Se ajusta la calificación de la probabilidad del riesgo 
Se recomienda en el próximo monitoreo evidenciar la eficacia de los controles
</t>
  </si>
  <si>
    <t>Un Directivo del IDU solicita una dádiva o una comisión para recibir de la Interventoría debidamente suscritos y aprobados los formatos Análisis de  precios unitarios no previstos o el Acta de fijación de precios no previstos, para tramitarlos al interior del IDU  sin llenar los requisitos, o que puede afectar los intereses del IDU.</t>
  </si>
  <si>
    <t>Se agrega en el riesgo la frase " el Acta de fijación de precios no previstos, para tramitarlos al interior del IDU" teniendo en cuenta que el acta de fijación de precios no previsto es un documento que hace parte de los requisitos para incluir ítems nuevos en los contratos. Se elimina la frase "debidamente suscritos y aprobados", 
Se remplaza la palabra colaborador por la palabra Directivo, teniendo en cuenta que este riesgo es mismo para el director técnico de construcciones y el Ordenador de gasto y todos utilizan los mismos tratamientos y controles, por lo tanto estos riesgos se unifican en este.
Se agrega el control no. 2</t>
  </si>
  <si>
    <t>1. Manual de Interventoría y supervisión de contratos.
2. Informes mensuales 
3. Procedimiento PRC044 -EJECUCION DE PROYECTOS DE CONSTRUCCION DE INFRAESTRUCTURA VIAL Y ESPACIO PUBLICO.
4. bitácora de obra
5. Segregación de funciones y/o obligaciones en la revisión de los informes.</t>
  </si>
  <si>
    <t>Se Agrega en los controles la bitácora de obra</t>
  </si>
  <si>
    <t xml:space="preserve">1. Se unifica el perfil dentificado 
Se recomienda en el próximo monitoreo evidenciar la eficacia de los controles
</t>
  </si>
  <si>
    <t xml:space="preserve">Se agrega en las organizaciones externas el nombre del apoyo a la Supervisión con la intensión de unificarlo con el riesgo 103.
Se Agrega en los controles la bitácora de obra
</t>
  </si>
  <si>
    <t xml:space="preserve">1. Se unifica el perfil dentificado 
2. Se unifica el riesgo identificado para los perfiles de los posiibles hechos de soborno
Se recomienda en el próximo monitoreo evidenciar la eficacia de los controles
</t>
  </si>
  <si>
    <t>Un Directivo del IDU solicita una dádiva o una comisión para Recibir Y aceptar los resultados de los ensayos de laboratorio, sin llenar los requisitos, o que puede afectar los intereses del IDU.</t>
  </si>
  <si>
    <t>Directivo IDU ( DTC-ST)</t>
  </si>
  <si>
    <t>Se remplaza la palabra colaborador por la palabra Directivo, teniendo en cuenta que este riesgo es mismo para el director técnico de construcciones y el Ordenador de gasto y todos utilizan los mismos tratamientos y controles, por lo tanto estos riesgos se unifican en este.
Se Agrega en los controles la bitácora de obra</t>
  </si>
  <si>
    <t xml:space="preserve">1. Se unifica el riesgo identificado para los perfiles de los posiibles hechos de soborno
Se recomienda en el próximo monitoreo evidenciar la eficacia de los controles
</t>
  </si>
  <si>
    <t xml:space="preserve"> Un contratista ofrece y entrega a un Colaborador del IDU una comisión o dádiva para Realizar y gestionar el trámite para los pagos correspondientes, sin llenar los requisitos establecidos, o que puede afectar los intereses del IDU.</t>
  </si>
  <si>
    <t>Tercero (Contratista- Interventor)</t>
  </si>
  <si>
    <t>1. Manual de Interventoría y supervisión de contratos.
2. Guía de pago a terceros
3. Procedimiento PRC044 -EJECUCION DE PROYECTOS DE CONSTRUCCION DE INFRAESTRUCTURA VIAL Y ESPACIO PUBLICO.
4. Actas de recibo parcial de obra y de pago de interventoría.
5. Segregación de funciones y/o obligaciones en la revisión de los informes.
6. Acta de pago de anticipo</t>
  </si>
  <si>
    <t>Se agrega al riesgo la palabra " gestionar"
Se agrega el control No, 6</t>
  </si>
  <si>
    <t xml:space="preserve">1. Se unifica el perfil identificado 
2. Se unifica el riesgo identificado para los perfiles de los posiibles hechos de soborno
Se recomienda en el próximo monitoreo evidenciar la eficacia de los controles
</t>
  </si>
  <si>
    <t xml:space="preserve">1. Se unifica el perfil identificado 
Se recomienda en el próximo monitoreo evidenciar la eficacia de los controles
</t>
  </si>
  <si>
    <t>Un Directivo del IDU solicita una dádiva o una comisión para Realizar el trámite para los pagos correspondientes, sin llenar los requisitos, o que puede afectar los intereses del IDU.</t>
  </si>
  <si>
    <t>Directivo IDU (DTC - SGI - ST)</t>
  </si>
  <si>
    <t>Se agrega al riesgo la palabra " gestionar"
Se remplaza la palabra colaborador por la palabra Directivo, teniendo en cuenta que este riesgo es mismo para el director técnico de construcciones y el Ordenador de gasto y todos utilizan los mismos tratamientos y controles, por lo tanto estos riesgos se unifican en este.</t>
  </si>
  <si>
    <t xml:space="preserve">Se recomienda en el próximo monitoreo evidenciar la eficacia de los controles
</t>
  </si>
  <si>
    <t>1. Manual de Interventoría y supervisión de contratos.
2. Manual de gestión Contractual
3. Procedimiento PRC044 -EJECUCION DE PROYECTOS DE CONSTRUCCION DE INFRAESTRUCTURA VIAL Y ESPACIO PUBLICO.
4. Formato FO-GC-27 SOLICITUD DE ADICIÓN Y/O PRORROGA.
5. Procedimiento PRGC14 - MODIFICACIÓN Y CESIÓN A CONTRATOS ESTATALES.
6. Segregación de funciones y/o obligaciones en la revisión de soportes para modificación de contratos.</t>
  </si>
  <si>
    <t>No se ajusta el riesgo, ni las organizaciones ni los controles</t>
  </si>
  <si>
    <t xml:space="preserve">1. Se unifica el perfil identificado 
2. Se unifica el riesgo identificado
3. Se unifica la calificación de la probabilidad para todos los perfiles
Se recomienda en el próximo monitoreo evidenciar la eficacia de los controles
</t>
  </si>
  <si>
    <t>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t>
  </si>
  <si>
    <t>Directivo IDU (SGI - DTC - ST)</t>
  </si>
  <si>
    <t xml:space="preserve"> Un contratista ofrece y entrega a un Colaborador del IDU una comisión o dádiva para que incida sobre la interventoría para el recibo de las obras productos de un recorrido de verificación del estado de las obras, sin llenar los requisitos, o que puede afectar los intereses del IDU.</t>
  </si>
  <si>
    <t>1. Manual de Interventoría y supervisión de contratos.
2. Especificaciones Técnicas del IDU
3. Cartilla de espacio público.
4. Segregación de funciones</t>
  </si>
  <si>
    <t xml:space="preserve"> Un Colaborador del IDU solicita una dádiva o una comisión para incidir en la interventoría para el recibo de las obras productos de un recorrido de verificación del estado de las obras, sin llenar los requisitos, o que puede afectar los intereses del IDU.</t>
  </si>
  <si>
    <t xml:space="preserve"> Un Directivo del IDU solicita una dádiva o una comisión para incidir en la interventoría para el recibo de las obras productos de un recorrido de verificación del estado de las obras, sin llenar los requisitos, o que puede afectar los intereses del IDU.</t>
  </si>
  <si>
    <t>Se remplaza la palabra colaborador por la palabra Directivo, teniendo en cuenta que este riesgo es mismo para el director técnico de construcciones y el Ordenador de gasto y todos utilizan los mismos tratamientos y controles, por lo tanto estos riesgos se unifican en este.
Se agrega en los controles el No. 5</t>
  </si>
  <si>
    <t xml:space="preserve">1. Se unifica el riesgo identificado
2. Se unifica la calificación de la probabilidad para todos los perfiles
Se recomienda en el próximo monitoreo evidenciar la eficacia de los controles
</t>
  </si>
  <si>
    <t>1. Manual de Interventoría y supervisión de contratos.
2. Especificaciones Técnicas del IDU
3. Informes mensuales
4. Segregación de funciones
5. Plan de calidad</t>
  </si>
  <si>
    <t>Se agrega en los controles el No. 5</t>
  </si>
  <si>
    <t xml:space="preserve">1. Se unifica el perfil identificado 
2. Se unifica el riesgo identificado
Se recomienda en el próximo monitoreo evidenciar la eficacia de los controles
</t>
  </si>
  <si>
    <t xml:space="preserve">1. Se unifica el perfil identificado 
2. Se unifica la calificación de la probabilidad y el impacto para todos los perfiles
Se recomienda en el próximo monitoreo evidenciar la eficacia de los controles
</t>
  </si>
  <si>
    <t>Un Directivo del IDU solicita una dádiva o una comisión para  incidir en la Interventoría en la aprobación del Informe de las no conformidades u obras pendientes, ajustes y correcciones, solicitados al Contratista, sin llenar los requisitos, o que puede afectar los intereses del IDU.</t>
  </si>
  <si>
    <t xml:space="preserve">1. Se unifica la calificación de la probabilidad y el impacto para todos los perfiles
Se recomienda en el próximo monitoreo evidenciar la eficacia de los controles
</t>
  </si>
  <si>
    <t>1. Manual de Interventoría y supervisión de contratos.
2. Especificaciones Técnicas del IDU
3. Acta de recibo de obra
4. Segregación de funciones</t>
  </si>
  <si>
    <t xml:space="preserve"> Un Colaborador del IDU solicita una dádiva o una comisión para  Recibir y suscribir el acta de recibo final de obra, sin llenar los requisitos, o que puede afectar los intereses del IDU.</t>
  </si>
  <si>
    <t xml:space="preserve"> Un Directivo del IDU solicita una dádiva o una comisión para  Recibir y suscribir el acta de recibo final de obra, sin llenar los requisitos, o que puede afectar los intereses del IDU.</t>
  </si>
  <si>
    <t xml:space="preserve">1. Se unifica el riesgo identificado
Se recomienda en el próximo monitoreo evidenciar la eficacia de los controles
</t>
  </si>
  <si>
    <t>Un contratista ofrece y entrega a un Colaborador del IDU una comisión o dádiva para que le permitan presentar  los planos récord de las ESP, sin llenar los requisitos, o que puede afectar los intereses del IDU.</t>
  </si>
  <si>
    <t>1. Manual de Interventoría y supervisión de contratos.
2. Convenios vigentes con las ESP
3. Segregación de funciones</t>
  </si>
  <si>
    <t>Se elimina la palabra "o" teniendo en cuenta que deben pasar las dos cosas para que se materialice el riesgo y se ajusta la redacción para que se pueda entender mejor</t>
  </si>
  <si>
    <t>Un Colaborador del IDU solicita una dádiva o una comisión para  que permita al interventor y al contratista, la presentación de los planos récord de las ESP, sin llenar los requisitos, o que puede afectar los intereses del IDU.</t>
  </si>
  <si>
    <t>Se elimina la palabra " En medio Físico" teniendo en cuenta que estos planos también son presentados en medio magnético</t>
  </si>
  <si>
    <t>Un Directivo del IDU solicita una dádiva o una comisión para  que permita al interventor y al contratista, la presentación de en medio físico los planos récord de las ESP, sin llenar los requisitos, o que puede afectar los intereses del IDU.</t>
  </si>
  <si>
    <t xml:space="preserve">Un Directivo del IDU solicita una dádiva o una comisión para permitir que queden pasivos ambientales en los frentes intervenidos. </t>
  </si>
  <si>
    <t xml:space="preserve">Un Directivo del IDU solicita una dádiva o una comisión para  realizar la entrega de los individuos arbóreos al Jardín Botánico de Bogotá o al ente competente, sin llenar los requisitos, o que puede afectar los intereses del IDU. </t>
  </si>
  <si>
    <t xml:space="preserve">1. Se la dredacción del posible hecho de soborno.
2. Se unifica el perfil identificado 
Se recomienda en el próximo monitoreo evidenciar la eficacia de los controles
</t>
  </si>
  <si>
    <t xml:space="preserve">Un Directivo del IDU solicita una dádiva o una comisión para  dar por recibido el Informe final SSTMA sin llenar los requisitos, o que puede afectar los intereses del IDU. </t>
  </si>
  <si>
    <t>1. Manual Único de Control y seguimiento ambiental y de SST del IDU
2. Manual de Interventoría y supervisión de contratos.
3. Formato acta de Liquidación de contratos.
4. Segregación de funciones</t>
  </si>
  <si>
    <t>Se agrega en los controles existentes la No. 4</t>
  </si>
  <si>
    <t xml:space="preserve">1. Se unifica el perfil identificado la dredacción del posible hecho de soborno.
2. Se unifica el riesgo  identificado 
Se recomienda en el próximo monitoreo evidenciar la eficacia de los controles
</t>
  </si>
  <si>
    <t xml:space="preserve">Un Directivo del IDU solicita una dádiva o una comisión para recibir y suscribir el Acta Cierre Ambiental de obra, sin llenar los requisitos, o que puede afectar los intereses del IDU. </t>
  </si>
  <si>
    <t>Se remplaza la palabra colaborador por la palabra Directivo, teniendo en cuenta que este riesgo es mismo para el director técnico de construcciones y el Ordenador de gasto y todos utilizan los mismos tratamientos y controles, por lo tanto estos riesgos se unifican en este.
Se agrega en los controles existentes la No. 4</t>
  </si>
  <si>
    <t>1. Manual de Interventoría y supervisión de contratos.
2. Convenios vigentes con las ESP
3. Recorridos de obra
4. Segregación de funciones</t>
  </si>
  <si>
    <t>1. Se unifica el perfil identificado
2. Se unifica el riesgo identificado
Se recomienda en el próximo monitoreo evidenciar la eficacia de los controles</t>
  </si>
  <si>
    <t xml:space="preserve">Un Directivo del IDU solicita una dádiva o una comisión para   recibir de la Interventoría el Acta de Recibo por parte de la ESP, sin llenar los requisitos, o que puede afectar los intereses del IDU. </t>
  </si>
  <si>
    <t>1. Manual de Interventoría y supervisión de contratos.
2. Estudios y Diseños de señalización y semaforización
3. Recorridos de obra
4. Segregación de funciones</t>
  </si>
  <si>
    <t xml:space="preserve"> Un Directivo del IDU solicita una dádiva o una comisión para  recibir de la Interventoría el Acta de Recibo de Obra por parte de la SDM, sin llenar los requisitos, o que puede afectar los intereses del IDU. </t>
  </si>
  <si>
    <t>1. Se unifica el riesgo identificado
Se recomienda en el próximo monitoreo evidenciar la eficacia de los controles</t>
  </si>
  <si>
    <t>1. Manual de Interventoría y supervisión de contratos.
2. Informe de seguimiento a la garantía Única
3. Procedimiento PRC044 -EJECUCION DE PROYECTOS DE CONSTRUCCION DE INFRAESTRUCTURA VIAL Y ESPACIO PUBLICO
4. Segregación de funciones</t>
  </si>
  <si>
    <t xml:space="preserve"> Un Directivo del IDU solicita una dádiva o una comisión para dar por recibido el informe final de Interventoría para seguimiento a la Garantía Única, sin llenar los requisitos, o que puede afectar los intereses del IDU. </t>
  </si>
  <si>
    <t>1. Manual de Interventoría y supervisión de contratos.
2. Manual de gestión Contractual
3. Acta de liquidación de contratos.
4. Segregación de funciones.
5. contrato.</t>
  </si>
  <si>
    <t>Se agrega en los controles existentes la No. 4 y 5</t>
  </si>
  <si>
    <t>1. Se unifica el perfil identificado
2. Se unifica el riesgo identificado
3. Se unifica la calificación de la probabilidad 
Se recomienda en el próximo monitoreo evidenciar la eficacia de los controles</t>
  </si>
  <si>
    <t xml:space="preserve"> Un Directivo del IDU solicita una dádiva o una comisión para  den por cumplidas las obligaciones asociadas a la liquidación del contrato que puede afectar los intereses del IDU. </t>
  </si>
  <si>
    <t>Se remplaza la palabra colaborador por la palabra Directivo, teniendo en cuenta que este riesgo es mismo para el director técnico de construcciones y el Ordenador de gasto y todos utilizan los mismos tratamientos y controles, por lo tanto estos riesgos se unifican en este.
Se agrega en los controles existentes la No. 4 y 5</t>
  </si>
  <si>
    <t>1. Se unifica el riesgo identificado
2. Se unifica la calificación de la probabilidad 
Se recomienda en el próximo monitoreo evidenciar la eficacia de los controles</t>
  </si>
  <si>
    <t>1. Manual de Interventoría y supervisión de contratos.
2. Manual de gestión Contractual
3. Acta de liquidación de contratos
4. Segregación de funciones</t>
  </si>
  <si>
    <t xml:space="preserve"> Un Directivo del IDU solicita una dádiva o una comisión para suscribir el Acta  de Recibo Final y Liquidación del Contrato de Interventoría, sin llenar los requisitos, o que puede afectar los intereses del IDU. </t>
  </si>
  <si>
    <t xml:space="preserve">1. Manual de Interventoría y supervisión de contratos.
2. Formato FO-EO-17 - Acta cambio de etapa
3. Formato FO-EO-12 Lista de chequeo verificación requisitos inicio fase construcción
4. Segregación de funciones
5. contrato </t>
  </si>
  <si>
    <t xml:space="preserve">Un Directivo del IDU solicita una dádiva o una comisión para suscribir el acta de cambio de etapa, sin llenar los requisitos, o que puede afectar los intereses del IDU. </t>
  </si>
  <si>
    <t>1. Se unifica la calificación de la probabilidad 
Se recomienda en el próximo monitoreo evidenciar la eficacia de los controles</t>
  </si>
  <si>
    <t>1. Manual de Interventoría y supervisión de contratos.
2. Seguimiento al contrato ZIPA
3. PDT
4. Segregación de funciones</t>
  </si>
  <si>
    <t>Un Directivo del IDU solicita una dádiva o una comisión para reprogramar la ejecución de la obra, sin llenar los requisitos, o que puede afectar los intereses del IDU.</t>
  </si>
  <si>
    <t>1. Manual de Interventoría y supervisión de contratos.
2. Procedimiento PR-DP-080 - Cambio de estudios y diseños aprobados en etapa de construcción y/o conservación.
3. Recorridos de obra
4. Segregación de funciones y/o obligaciones en la revisión o cambio de diseños</t>
  </si>
  <si>
    <t xml:space="preserve">Un Directivo del IDU solicita una dádiva o una comisión para permitir cambios o modificaciones en los diseños aprobados, sin llenar los requisitos, o que puede afectar los intereses del IDU. </t>
  </si>
  <si>
    <t>Se solicita retirar este riesgo, toda vez que no existe contacto con terceros. 
El procedimiento de monitoreo que realiza la DTAI es un insumo para la DTP a fin de que sea tenido en cuenta al momento de la priorización para el mantenimiento de puentes.</t>
  </si>
  <si>
    <t>1. Se ajusta la redacción del control No 3
2. No se acepta, por parte de la 2da línea de defensa,  el retiro del posible hecho de soborno, toda vez que éste puede provenir de un tercero en el momento de la práctica de la inspección.
Se recomienda que en el próximo monitoreo se deje evidencia de la eficacia de los controles</t>
  </si>
  <si>
    <t>1. Se unifica el riesgo de soborno 
2. Se ajusta la redacción del control No 3
3. No se acepta, por parte de la 2da línea de defensa,  el retiro del posible hecho de soborno, toda vez que éste puede provenir de un tercero en el momento de la práctica de la inspección.
Se recomienda que en el próximo monitoreo se deje evidencia de la eficacia de los controles</t>
  </si>
  <si>
    <t>Un Directivo del IDU solicita o recibe dádivas de un ciudadano para reportar irregularmente el mal estado de una estructura en la actividad de reconocimiento de los principales elementos que componen la estructura y la inspección general.</t>
  </si>
  <si>
    <t>1. Procedimiento PR-CI-06 "Monitoreo de pasos elevados y a nivel tanto vehiculares como peatonales"    
2. Informe de Inspección aprobado por el Director Técnico, el cual es remitido a la DTE y DTP. 
3. La priorización para el mantenimiento y/o reforzamiento de los puentes de acuerdo con la segregación de funciones a cargo de de la DTE y DTP.</t>
  </si>
  <si>
    <t>BAJO</t>
  </si>
  <si>
    <t>Se crea el perfil Directivo IDU, toda vez que existe segregación de funciones</t>
  </si>
  <si>
    <t>Un tercero ofrece o entrega dádivas  un Colaborador del IDU encargado de la recepción de solicitudes, para que su solicitud sea priorizada o entregada por fuera del orden de llegada.</t>
  </si>
  <si>
    <t>1. Radicación de la solicitud en el aplicativo Orfeo.
2- La Cartilla CA-CI-01 en su numeral 10 describe los requisitos y la Cartilla CA-CI-02 en su numeral 8 describe los requisitos.
3- El procedimiento PR-CI-07 en su numeral 7.2. especifica la forma de recibir la solicitud de uso del espacio público.</t>
  </si>
  <si>
    <t>1- Se modificó la redacción del control No. 1 
2- Se incluyó el control No. 2 y No. 3 
3- Se eliminó el control relacionado con guía de tramites, todas vez, que es una página que no depende de la entidad.</t>
  </si>
  <si>
    <t>1. Radicación de la solicitud en el aplicativo Orfeo.
2- La Cartilla CA-CI-01 en su numeral 10 describe los requisitos; y la Cartilla CA-CI-02 en su numeral 8 describe los requisitos.
3- El procedimiento PR-CI-07 en su numeral 7.2. especifica la forma de recibir la solicitud de uso del espacio público.</t>
  </si>
  <si>
    <t>1. Se ajusta el riesgo de soborno identificado
Se recomienda que en el próximo monitoreo se deje evidencia de la eficacia de los controles</t>
  </si>
  <si>
    <t xml:space="preserve">1- La Cartillas CA-CI-01 en su numeral 8 establece la fórmula de retribución económica; y la Cartilla CA-CI-02 en su numeral 9 establece la formula de retribución económica.
2- El procedimiento PR-CI-07 en su numeral 7.7., describe la formula como calcular el valor de la retribución de aprovechamiento económico.
3- Oficio desde el aplicativo Orfeo al solicitante, indicando el valor de la retribución económica.
4- En el Acto Administrativo firmado se halla una cláusula que establece el valor de la retribución. </t>
  </si>
  <si>
    <t>1- Se modificó la redacción del control No. 1 , y se desagrega para establecer el control No. 2
2- Se incluyó el control No. 3.
3- El que era el control No. 3 pasa a ser control No. 4 y se modificó la redacción.</t>
  </si>
  <si>
    <t>Se recomienda que en el próximo monitoreo se deje evidencia de la eficacia de los controles</t>
  </si>
  <si>
    <t xml:space="preserve">1- La Cartilla CA-CI-01 en su numeral 8 establece la fórmula de retribución económica; y la Cartilla CA-CI-02 en su numeral 9 establece la formula de retribución económica.
2- El procedimiento PR-CI-07 en su numeral 7.7., describe la formula como calcular el valor de la retribución de aprovechamiento económico.
3- Oficio desde el aplicativo Orfeo al solicitante, indicando el valor de la retribución económica.
4- En el Acto Administrativo firmado se halla una cláusula que establece el valor de la retribución. </t>
  </si>
  <si>
    <t xml:space="preserve">1. Se unifica el riesgo de soborno 
Se recomienda que en el próximo monitoreo se deje evidencia de la eficacia de los controles
</t>
  </si>
  <si>
    <t>Un Directivo del IDU recibe o acepta una dádiva de un Tercero para alterar el concepto o cantidad de aprovechamiento económico de una instalación provisional.</t>
  </si>
  <si>
    <t xml:space="preserve">1. Se crea el perfil de Directivo IDU, dado que existe segregación de funciones
</t>
  </si>
  <si>
    <t>1- La Cartillas CA-CI-01 en su numeral 10 establece los requisitos; y la Cartilla CA-CI-02 en su numeral 10 establece los requisitos.
2- Formato FO-CI-29 de Lista de chequeo.
3- El Acto Administrativo es revisado por los profesionales jurídicos, previa aprobación y firma del Director Técnico, lo cual esta establecido en el procedimiento PR-CI-07  en su numeral 7.16., revisión de la minuta de contrato o acto administrativo.</t>
  </si>
  <si>
    <t>1- Se modificó la redacción del control No. 1.
2- Se incluyó el control No. 2.
3- El que era el control No. 2 pasa a ser control No. 3 y se modificó la redacción.
4- Se eliminó el control relacionado con guía de tramites, todas vez, que es una página que no depende de la entidad.</t>
  </si>
  <si>
    <t>Un Directivo del IDU solicite o acepte una dádiva de un Tercero, para que se incluyan en el acto administrativo de aprovechamiento de espacio público, requisitos que solo beneficien a quien hace uso temporal de este espacio público.</t>
  </si>
  <si>
    <t>1. Se crea el perfil de Directivo IDU, toda vez que existe segregación de funciones
Se recomienda que en el próximo monitoreo se deje evidencia de la eficacia de los controles</t>
  </si>
  <si>
    <t>1- El procedimiento PR-CI-07 en su numeral 7.39., describe la elaboración del acta de recibo del espacio público.
2- En el acto administrativo en las obligaciones se establece la entrega del espacio público en iguales o mejores condiciones.
3- En el formato FO-CI-12 de acta se recibe el espacio público.</t>
  </si>
  <si>
    <t>1- Se incluyó el control No. 1 .
2- Se incluyó el control No. 2.
3- Se modificó la redacción del control que figuraba como No. 1 y pasó a ser control No. 3.
4- Se eliminó el control que figuraba como No. 2, ya que en el control No. 1 se relaciona el procedimiento.</t>
  </si>
  <si>
    <t>1- El procedimiento PR-CI-07 en su numeral 7.43.,  describe la responsabilidad de comunicar el incumplimiento y solicitar aplicar el procedimiento sancionatorio, así mismo, el numeral 7.44., relaciona la aplicación de garantías.
2- En el formato FO-CI-12 de acta se recibe el espacio público.</t>
  </si>
  <si>
    <t>1- Se modificó la redacción del control No. 1.
2- Se eliminó el control que figuraba como No. 2.
3- Se incluyó el control No. 2.</t>
  </si>
  <si>
    <t>1- Radicación de la solicitud en el aplicativo Orfeo.
2- El procedimiento PR-CI-10 en su numeral 7, mencionar los requisitos, y en su numeral 8.2., mencionar el recibo de la solicitud de uso.</t>
  </si>
  <si>
    <t>1- Se modificó la redacción del control No. 1 .
2- Se incluyó el control No. 2.
3- Se eliminó el control relacionado con la guía de tramites, todas vez, que es una página que no depende de la entidad.</t>
  </si>
  <si>
    <t>1. Se unificó el perfil identificado
Se recomienda que en el próximo monitoreo se deje evidencia de la eficacia de los controles</t>
  </si>
  <si>
    <t>1- Radicación de la solicitud en el aplicativo Orfeo.
2- El procedimiento PR-CI-10 en su numeral 7, mencionar los requisitos, y en su numeral 8.2., menciona el recibo de la solicitud de uso.</t>
  </si>
  <si>
    <t>1.Se unificó la calificación a medio, toda vez que los controles implementados son los mismos para todos los perfiles 
Se recomienda que en el próximo monitoreo se deje evidencia de la eficacia de los controles</t>
  </si>
  <si>
    <t>1- El Protocolo Institucional para el aprovechamiento económico del espacio público modalidad de corto plazo en su numeral  4.3.3., adoptado con Resolución 4108 de 2020.
2- El Procedimiento PR-CI-10 en su numeral 8.6., menciona la liquidación del valor de la retribución.
3- Oficio al solicitante a través del aplicativo Orfeo, informando el valor de la retribución económica.
4- En el Acto Administrativo contiene una cláusula que establece el valor de la retribución.</t>
  </si>
  <si>
    <t>1- Se incluyó el control No. 1 .
2- Se modificó la redacción del control que figuraba como No. 1  y pasa a ser el control No. 2.
3- Se incluyó el control No. 3.
4- Se modificó la redacción del control que figuraba como No. 2  y pasa a ser el control No. 4.</t>
  </si>
  <si>
    <t>1. Se  unificó el riesgo identificado
Se recomienda que en el próximo monitoreo se deje evidencia de la eficacia de los controles</t>
  </si>
  <si>
    <t xml:space="preserve">Un Drectivo del IDU recibe o acepta una dádiva de un Tercero para alterar el concepto o cantidad de aprovechamiento económico </t>
  </si>
  <si>
    <t xml:space="preserve">1- El formato FO-CI-29 establece la Lista de chequeo.
2- El Acto Administrativo es revisado por los profesionales jurídicos, previa aprobación y firma del Director Técnico, lo cual esta establecido en el procedimiento PR-CI-10  en su numeral 8.17., revisión de la minuta de contrato o acto administrativo. </t>
  </si>
  <si>
    <t>1- Se modificó la redacción del control No. 1 .
2- Se modificó la redacción del control  No. 2 .
3- Se eliminó el control relacionado con guía de tramites, todas vez, que es una página que no depende de la entidad.</t>
  </si>
  <si>
    <t>1. Se unifica el riesgo identificado
Se recomienda que en el próximo monitoreo se deje evidencia de la eficacia de los controles</t>
  </si>
  <si>
    <t>Un Directivo del IDU solicite o acepte una dádiva de un Tercero, para que se incluyan en el contrato de aprovechamiento de espacio público, cláusulas que solo beneficien a quien hace uso temporal de este espacio público.</t>
  </si>
  <si>
    <t>1- El procedimiento PR-CI-10 en su numeral 8.25., menciona la realización del recibo del espacio público y la generación del acta.
2- En el acto administrativo se establece que se debe entregar el espacio público en las mismas o mejores condiciones.
3. En el formato FO-CI-15 de acta se recibe el espacio público.</t>
  </si>
  <si>
    <t>1- Se incluyó el control No. 1.
2- Se incluyó el control No. 2.
3- Se modificó la redacción del control que figuraba como No. 1 y que pasa a ser el control No. 3.
4. Se eliminó el control que figuraba como No. 2, ya que en el control No. 1 se relaciona el procedimiento.</t>
  </si>
  <si>
    <t>Se solicita retirar este riesgo, toda vez que las infracciones urbanísticas únicamente se dan por obras o intervenciones en el espacio público sin los permisos o autorizaciones correspondientes, y en esta actividad no se interviene el espacio público.</t>
  </si>
  <si>
    <t>1. Se elimina el control No 2, ya que no es ejecutado por la primera línea de defensa
Se recomienda que en el próximo monitoreo se deje evidencia de la eficacia de los controles</t>
  </si>
  <si>
    <t xml:space="preserve">Un Directivo del IDU solicita o acepta una dádiva de un Tercero para que no solicite la aplicación del procedimiento sancionatorio para infracciones urbanísticas, por una infracción urbanística o por no entrega del espacio público en las condiciones previstas en el contrato. </t>
  </si>
  <si>
    <t xml:space="preserve">Deterioro de la reputación institucional que afecta su capacidad y gobernanza.
</t>
  </si>
  <si>
    <t xml:space="preserve">1. El procedimiento PR-CI-10 establece las gestiones a realizar en caso de incumplimientos.
</t>
  </si>
  <si>
    <t>1- Se modifico el control No. 1, puntualizando la actividad.
2- Se modifico el control No. 2, mencionando el punto de control y donde se encuentra establecido.
3- Se incluyeron los controles No. 3, 4 y 5.</t>
  </si>
  <si>
    <t>1. Se ajusta la redacción del control No 2
Se recomienda que en el próximo monitoreo se deje evidencia de la eficacia de los controles</t>
  </si>
  <si>
    <t>1. Se ajusta la redacción del control No 2
2. Se unifica la calificación del riesgo, toda vez que los controles son los mismos para todos los perfiles
Se recomienda que en el próximo monitoreo se deje evidencia de la eficacia de los controles</t>
  </si>
  <si>
    <t>1. Se unifica la redacción del riesgo identificado
2.  Se ajusta la redacción del control No 2
Se recomienda que en el próximo monitoreo se deje evidencia de la eficacia de los controles</t>
  </si>
  <si>
    <t>Un Directivo del IDU solicita o recibe una dádiva de un Tercero para que apruebe una licencia de excavación sin el lleno de los requisitos exigidos.</t>
  </si>
  <si>
    <t>1- Radicación de la solicitud en el aplicativo Orfeo.
2-  Formato FO-CI-02 de "Solicitud de licencia de excavación" el cual debe estar firmado por el solicitante, y contener el cumplimiento de requisitos.
3- El Procedimiento PR-CI-09 en el numeral 7.5, menciona la elaboración del Acto Administrativo que otorga, niega y/o desiste la Licencia de Excavación, el cual pasa por validación Jurídica y Técnica, para posteriormente ser aprobado y firmado por el Director Técnico.
4- Aprobación y firma del acto administrativo por parte del Director Técnico
5- Aplicativo en Bochica para la gestión de las licencias de excavación (Módulo Licencias de Excavación).</t>
  </si>
  <si>
    <t xml:space="preserve">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El Procedimiento PR-CI-09 en el numeral 7.5, menciona la elaboración del Acto Administrativo que otorga, niega y/o desiste la Licencia de Excavación, el cual pasa por validación Jurídica y Técnica, para posteriormente ser aprobado y firmado por el Director Técnico.
3- La Resolución que otorga, niega y/o desiste la licencia de excavación es un formato preestablecido, que de presentar modificaciones deberá ser validado por los actores del proceso y el Director Técnico.
</t>
  </si>
  <si>
    <t>1- Se actualizó la normatividad del control No. 1 y se especifico el artículo de aplicación.
2- Se desagrego el control No. 1, permitiendo dejar como control No. 2 lo relacionado con el procedimiento .
3- En el control No. 3, quedo incluida la información relaciona con el formato del acto administrativo.</t>
  </si>
  <si>
    <t>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El Procedimiento PR-CI-09 en el numeral 7.5, menciona la elaboración del Acto Administrativo que otorga, niega y/o desiste la Licencia de Excavación, el cual pasa por validación Jurídica y Técnica, para posteriormente ser aprobado y firmado por el Director Técnico.
3- La Resolución que otorga, niega y/o desiste la licencia de excavación es un formato preestablecido, que de presentar modificaciones deberá ser validado por los actores del proceso y el Director Técnico.</t>
  </si>
  <si>
    <t>UnDoirectivo del IDU solicita o acepta dádivas de un Tercero para que altere o incluya asuntos que solo benefician al solicitante, en actos administrativos derivados de la gestión de licencia de excavación.</t>
  </si>
  <si>
    <t>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t>
  </si>
  <si>
    <t>1- Se actualizó la normatividad del control No. 1 y se especifico el artículo de aplicación.
2- Se especifico la normatividad aplicable al control No. 2.</t>
  </si>
  <si>
    <t>Un Directivo del IDU solicita o acepta una dádiva de un Tercero que interviene el espacio público para que no solicite la aplicación del procedimiento sancionatorio para infracciones urbanísticas.</t>
  </si>
  <si>
    <t xml:space="preserve">Se crea el perfil Directivo IDU, toda vez que existe segregación de funciones
</t>
  </si>
  <si>
    <t>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
2- El Procedimiento PR-CI-09 en el numeral 7.33, menciona la elaboración del Certificado de verificación y recibo de obra, y su publicación en página web; publicación que se realiza previa validación del líder de proceso y el Director Técnico.</t>
  </si>
  <si>
    <t xml:space="preserve">1- Se actualizó la normatividad del control No. 1 y se especifico el artículo de aplicación.
2- Se complemento el control No. 2, especificando la documentación que soporta el control. </t>
  </si>
  <si>
    <t>1. Se unifica el riesgo identificado
2. Se unifica la calificación del riesgo, toda vez que los controles son los mismos para los diferentes perfiles
Se recomienda que en el próximo monitoreo se deje evidencia de la eficacia de los controles</t>
  </si>
  <si>
    <t>Un Directivo del IDU solicita o acepta dádivas de un Tercero que interviene el espacio público para que emita el certificado de verificación y recibo de obra en trabajos no conformes.</t>
  </si>
  <si>
    <t>SEGUIMIENTO A LA ESTABILIDAD Y CALIDAD DE LAS OBRAS CON PÓLIZA VIGENTE</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</si>
  <si>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Coordinador Técnico.</t>
  </si>
  <si>
    <t xml:space="preserve">1- Se ajusto el nombre del procedimiento asociado.
2- Se ajustó el posible hecho de soborno: no existe "identificación de posibles", existen daños. 
3- Se ajustó el posible hecho de soborno: no existen "incumplimientos "en esta etapa pos-contractual, los contratos ya están terminados.
4- Se establece como control el procedimiento.
5- Se establece como control el aplicativo para registro de información.
6- Se establece como control la aprobación del coordinador. </t>
  </si>
  <si>
    <t>1. Se ajusta la redacción del posible hecho de soborno.
2. se unifica el perfil identificado
3. Se unifica el riesgo de soborno identificado
Se recomienda que en el próximo monitoreo se deje evidencia de la eficacia de los controles</t>
  </si>
  <si>
    <t>1- El procedimiento PR-CI-03 en el numeral 7.11, indica quienes realizan la visita de seguimiento, a la cual no asiste el contratista (no hay acuerdos).
2- Registro de la visita de seguimiento en el aplicativo Bochica (Módulo Seguimiento a pólizas de estabilidad).
3- El registro fotográfico de la visita de seguimiento es cargado en el aplicativo Bochica.
4- Aprobación en el aplicativo Bochica del informe de visita por parte del Coordinador Técnico.</t>
  </si>
  <si>
    <t>1. Se ajusta la redacción del posible hecho de soborno.
Se recomienda que en el próximo monitoreo se deje evidencia de la eficacia de los controles</t>
  </si>
  <si>
    <t>Un Directivo del IDU solicita dádivas a un tercero para que no reportar daños en las obras ejecutadas.</t>
  </si>
  <si>
    <t>Un contratista ofrece o entrega dádivas a un Colaborador del IDU para que reporte como aprobadas, las reparaciones de los daños, sin haberlas ejecutado o presentando deficiencias.</t>
  </si>
  <si>
    <t xml:space="preserve">1- Se ajusto el nombre del procedimiento asociado.
2- Se ajustó el posible hecho de soborno: se aclara la condición del riesgo, la mala conducta es recibir reparaciones no ejecutadas o deficientes.
3- Se establece como control el procedimiento.
4- Se establece como control el formato de acta que se firma en sitio por múltiples participantes.
5- Se establece como control el aplicativo para registro de información.
6- Se establece como control la aprobación del coordinador. </t>
  </si>
  <si>
    <t>1. Se unifica el perfil identificado
Se recomienda que en el próximo monitoreo se deje evidencia de la eficacia de los controles</t>
  </si>
  <si>
    <t>Un Colaborador del IDU solicita o acepta dádivas de un contratista para que reporte como aprobadas, las reparaciones de los daños, sin haberlas ejecutado o presentando deficiencias.</t>
  </si>
  <si>
    <t>Un contratista ofrece o entrega dádivas a un Colaborador del IDU para que acepte argumentos técnicos que lo exoneren de la responsabilidad de un daño, sin ser técnicamente válidos o suficientes.</t>
  </si>
  <si>
    <t xml:space="preserve">1- Se ajusto el nombre del procedimiento asociado.
2- Se ajustó el posible hecho de soborno: el colaborador IDU no "entrega", acepta los argumentos técnicos que entrega el contratista. 
3- Se ajustó el posible hecho de soborno: se aclara la condición del riesgo, la mala conducta es que los argumentos no sean validos.
4- Se establece como control el procedimiento.
5- Se establece como control el sistema de correspondencia y la firma del Director Técnico.
6- Se establece como control el aplicativo para registro de información.
7- Se establece como control la aprobación del coordinador. </t>
  </si>
  <si>
    <t>1. Se ajusta el riesgo de soborno identificado
2. Se unifica la calificación, toda vez que los controles son los mismos para todos los perfiles
Se recomienda que en el próximo monitoreo se deje evidencia de la eficacia de los controles</t>
  </si>
  <si>
    <t>Un Colaborador del IDU solicita o recibe dádivas de un contratista para que acepte argumentos técnicos que lo exoneren de la responsabilidad de un daño, sin ser técnicamente válidos o suficientes.</t>
  </si>
  <si>
    <t>Un Directivo del IDU solicita o recibe dádivas de un contratista para que acepte argumentos técnicos que lo exoneren de la responsabilidad de un daño, sin ser técnicamente válidos o suficientes.</t>
  </si>
  <si>
    <t>APLICACIÓN DE LA GARANTÍA ÚNICA EN SU AMPARO DE ESTABILIDAD Y CALIDAD DE CONTRATOS DE OBRA</t>
  </si>
  <si>
    <t xml:space="preserve">Se solicita retirar este riesgo, toda vez que no es probable que ocurra y/o se materialice.
1- La modificación de un acto administrativo requiere necesariamente la firma del Director Técnico, previo a la modificación del contenido por parte de los profesionales jurídicos y técnicos.
2- El procedimiento PR-CI-01 en su numeral 1.1.7., menciona la participación del Contratista, la Aseguradora, y por parte del IDU, el Director Técnico, los profesionales Técnicos y los profesionales Jurídicos, los que no hace factible la modificación de la decisiones tomadas. 
3- El contenido del acto administrativo evidencia los motivos, las pruebas y las conclusiones expresados por cada una de las partes participantes en audiencia, la cual es grabada en video. </t>
  </si>
  <si>
    <t>1. Se unifica el riesgo identificado 
Se recomienda que en el próximo monitoreo se deje evidencia de la eficacia de los controles</t>
  </si>
  <si>
    <t>Un Directivo del IDU solicita o recibe una dádiva de un contratista o Trabajador de la aseguradora, para que modifique el acto administrativo que obliga al contratista a responder por daños o incumplimientos.</t>
  </si>
  <si>
    <t>1. Obligaciones de los Contratos de obra e interventoría y demás documentos que los conforman
2.  Manual de Interventoría
3. Informes mensuales de interventoría con lista de chequeo de contenido  informes mensuales de interventoría
4. Manual Único de Control y Seguimiento Ambiental y de SST del IDU
5. Comités de seguimiento al contrato</t>
  </si>
  <si>
    <r>
      <t xml:space="preserve">Se elimina el siguiente control:
</t>
    </r>
    <r>
      <rPr>
        <i/>
        <sz val="11"/>
        <rFont val="Arial"/>
        <family val="2"/>
      </rPr>
      <t>"6. Inspecciones visuales en recorridos de obra"</t>
    </r>
    <r>
      <rPr>
        <sz val="11"/>
        <rFont val="Arial"/>
        <family val="2"/>
      </rPr>
      <t xml:space="preserve">
 Lo anterior, por cuanto  en los recorridos de obra no se obtiene información que permita establecer el cumplimiento de los requisitos del personal.
Fueron ejecutados los controles y no se presentó materialización del riesgo.
</t>
    </r>
  </si>
  <si>
    <t>1. Se unificó el perfil identficado</t>
  </si>
  <si>
    <t>Un Colaborador del IDU solicita o recibe dádivas de un contratista de interventoría para aceptar que el personal para la ejecución del contrato no cumpla con el lleno de los requistos establecidos.</t>
  </si>
  <si>
    <t xml:space="preserve">1. Obligaciones de los Contratos de interventoría y demás documentos que los conforman
2.  Manual de Interventoría
3. Informes mensuales de interventoría con lista de chequeo de contenido  informes mensuales de interventoría
4. Manual Único de Control y Seguimiento Ambiental y de SST del IDU
5. Comités de seguimiento al contrato
</t>
  </si>
  <si>
    <r>
      <t xml:space="preserve">Se elimina el siguiente control:
</t>
    </r>
    <r>
      <rPr>
        <i/>
        <sz val="11"/>
        <rFont val="Arial"/>
        <family val="2"/>
      </rPr>
      <t>"6. Inspecciones visuales en recorridos de obra"</t>
    </r>
    <r>
      <rPr>
        <sz val="11"/>
        <rFont val="Arial"/>
        <family val="2"/>
      </rPr>
      <t xml:space="preserve">
 Lo anterior, por cuanto  en los recorridos de obra no se obtiene información que permita establecer el cumplimiento de los requisitos del persona de interventoría.
Fueron ejecutados los controles y no se presentó materialización del riesgo.
</t>
    </r>
  </si>
  <si>
    <t>1. Se unificó el perfil identficado
2. Se unifica el riesgo con el posible hecho de soborno identificado anteriormente.</t>
  </si>
  <si>
    <r>
      <t xml:space="preserve">
Se elimina el  siguiente control 2., por cuanto el formato FOCI31 fue derogado según solicitud del 6 de mayo de 2020.
"</t>
    </r>
    <r>
      <rPr>
        <i/>
        <sz val="11"/>
        <rFont val="Arial"/>
        <family val="2"/>
      </rPr>
      <t>2.  Existen los formatos FOCI31 LISTA DE CHEQUEO VERIFICACIÓN DE REQUISITOS PARA INICIO DE CONTRATO DE OBRA E INTERVENTORÍA</t>
    </r>
    <r>
      <rPr>
        <sz val="11"/>
        <rFont val="Arial"/>
        <family val="2"/>
      </rPr>
      <t>."
Se incluye el siguiente control 2:
"</t>
    </r>
    <r>
      <rPr>
        <i/>
        <sz val="11"/>
        <rFont val="Arial"/>
        <family val="2"/>
      </rPr>
      <t>2. Debe diligenciarse el acta en el formato preestablecido lo que es verificado por el personal de los diferentes niveles quienes suscriben el documento desde el contratista, interventor, supervisor de apoyo, subdirectores y hasta el ordenador del gasto".</t>
    </r>
    <r>
      <rPr>
        <sz val="11"/>
        <rFont val="Arial"/>
        <family val="2"/>
      </rPr>
      <t xml:space="preserve">
Fueron ejecutados los controles y no se presentó materialización del riesgo.
</t>
    </r>
  </si>
  <si>
    <t>1. Se unificó el perfil
2. Se ajustó la redacción de los controles ejecutados</t>
  </si>
  <si>
    <r>
      <t xml:space="preserve">Se suprime  el siguiente control 2,  en virtud a que los formatos FOCI31 y   FOCI33 fueron derogados segúin solicitud del 6 de mayo de 2020.
</t>
    </r>
    <r>
      <rPr>
        <i/>
        <sz val="11"/>
        <rFont val="Arial"/>
        <family val="2"/>
      </rPr>
      <t xml:space="preserve">"2.  Existen los formatos FOCI31  y FOCI33  - LISTA DE CHEQUEO VERIFICACIÓN DE REQUISITOS PARA INICIO DE CONTRATO DE OBRA E INTERVENTORÍA respectivamente."
</t>
    </r>
    <r>
      <rPr>
        <sz val="11"/>
        <rFont val="Arial"/>
        <family val="2"/>
      </rPr>
      <t>Se incluye el siguiente control 2., por cuanto la obligatoriedad de sujetarse al diligenciamiento de un formato hace que se deban observen las condiciones y requisitos exigidos en el mismo.</t>
    </r>
    <r>
      <rPr>
        <i/>
        <sz val="11"/>
        <rFont val="Arial"/>
        <family val="2"/>
      </rPr>
      <t xml:space="preserve">
</t>
    </r>
    <r>
      <rPr>
        <sz val="11"/>
        <rFont val="Arial"/>
        <family val="2"/>
      </rPr>
      <t xml:space="preserve">
</t>
    </r>
    <r>
      <rPr>
        <i/>
        <sz val="11"/>
        <rFont val="Arial"/>
        <family val="2"/>
      </rPr>
      <t xml:space="preserve">"2. Debe diligenciarse el acta en el formato preestablecido lo que es verificado por el personal de los diferentes niveles quienes suscriben el documento, desde el contratista, interventor, supervisor de apoyo, subdirectores y hasta el ordenador del gasto."
</t>
    </r>
    <r>
      <rPr>
        <sz val="11"/>
        <rFont val="Arial"/>
        <family val="2"/>
      </rPr>
      <t>Fueron ejecutados los controles y no se presentó materialización del riesgo.</t>
    </r>
    <r>
      <rPr>
        <i/>
        <sz val="11"/>
        <rFont val="Arial"/>
        <family val="2"/>
      </rPr>
      <t xml:space="preserve">
</t>
    </r>
  </si>
  <si>
    <t>1. Se unifica el perfil "Colaborador IDU
2. Se unifica el riesgo de soborno
3. Se ajustó la redacción de los controles identificados</t>
  </si>
  <si>
    <r>
      <t xml:space="preserve">Se suprime  el siguiente control 2 en virtud a que los formatos FOCI31 y   FOCI33 fueron derogados segúin solicitud del 6 de mayo de 2020
</t>
    </r>
    <r>
      <rPr>
        <i/>
        <sz val="11"/>
        <rFont val="Arial"/>
        <family val="2"/>
      </rPr>
      <t xml:space="preserve">"2.  Existen los formatos FOCI31  y FOCI33  - LISTA DE CHEQUEO VERIFICACIÓN DE REQUISITOS PARA INICIO DE CONTRATO DE OBRA E INTERVENTORÍA respectivamente."
</t>
    </r>
    <r>
      <rPr>
        <sz val="11"/>
        <rFont val="Arial"/>
        <family val="2"/>
      </rPr>
      <t>Se incluye el siguiente control 2., por cuanto la obligatoriedad de sujetarse al diligenciamiento de un formato hace que se deban observen las condiciones y requisitos exigidos en el mismo.</t>
    </r>
    <r>
      <rPr>
        <i/>
        <sz val="11"/>
        <rFont val="Arial"/>
        <family val="2"/>
      </rPr>
      <t xml:space="preserve">
</t>
    </r>
    <r>
      <rPr>
        <sz val="11"/>
        <rFont val="Arial"/>
        <family val="2"/>
      </rPr>
      <t xml:space="preserve">
</t>
    </r>
    <r>
      <rPr>
        <i/>
        <sz val="11"/>
        <rFont val="Arial"/>
        <family val="2"/>
      </rPr>
      <t xml:space="preserve">"2. Debe diligenciarse el acta en el formato preestablecido lo que es verificado por el personal de los diferentes niveles quienes suscriben el documento, desde el contratista, interventor, supervisor de apoyo, subdirectores y hasta el ordenador del gasto."
</t>
    </r>
    <r>
      <rPr>
        <sz val="11"/>
        <rFont val="Arial"/>
        <family val="2"/>
      </rPr>
      <t>Fueron ejecutados los controles y no se presentó materialización del riesgo.</t>
    </r>
  </si>
  <si>
    <t>Un interventor  ofrece o entrega dádivas a un Colaborador del IDU para que acepte productos del contrato en su  ejecución o liquidación  sin el cumplimiento de los requisitos y/o especificaciones establecidas para ello.</t>
  </si>
  <si>
    <t>1. Obligaciones de los Contratos de obra e interventoría y demás documentos que los conforman
2.  Manual de Interventoría
3. Informes mensuales de interventoría con verificación a través de lista de chequeo
4. Manual Único de Control y Seguimiento Ambiental y de SST del IDU
5. Comités de seguimiento al contrato
6. Inspecciones visuales en recorridos de obra
7.  Exigencia del plan de calidad y seguimeinto al cumplimiento del mismo
8 Seguimiento en aplicativo zipa</t>
  </si>
  <si>
    <r>
      <t>En la descripción de la columna</t>
    </r>
    <r>
      <rPr>
        <i/>
        <sz val="11"/>
        <rFont val="Arial"/>
        <family val="2"/>
      </rPr>
      <t xml:space="preserve"> "POSIBLES HECHOS DE SOBORNO" </t>
    </r>
    <r>
      <rPr>
        <sz val="11"/>
        <rFont val="Arial"/>
        <family val="2"/>
      </rPr>
      <t xml:space="preserve">en dicho contenido se eliminó lo referente a </t>
    </r>
    <r>
      <rPr>
        <u/>
        <sz val="11"/>
        <rFont val="Arial"/>
        <family val="2"/>
      </rPr>
      <t xml:space="preserve">fases y preliminar, </t>
    </r>
    <r>
      <rPr>
        <sz val="11"/>
        <rFont val="Arial"/>
        <family val="2"/>
      </rPr>
      <t xml:space="preserve">dado que en los contratos de conservación no se identifican fases, solo se habla de contratos en ejecución o liquidación
Fueron ejecutados los controles y no se presentó materialización del riesgo.
</t>
    </r>
  </si>
  <si>
    <t>1. Se unifica el perfil  "Tercero"</t>
  </si>
  <si>
    <t>Un Colaborador del IDU solicita o recibe dádivas de un contratista de interventoria para aceptar productos del contrato en su ejecución o liquidación sin el cumplimiento de los requisitos y especificaciones establecidas para ello.</t>
  </si>
  <si>
    <t>1. Se unifica el perfil  "Colaborador IDU"</t>
  </si>
  <si>
    <t>1. Se unifica el perfil "Directivo IDU"</t>
  </si>
  <si>
    <t>1.  Obligaciones de los Contratos de obra e interventoría y demás documentos que los conforman
2. Manual de Interventoría
3.  Base de datos de precios de referencia IDU 
4. Lista de chequeo de objeción o no objeción de precios no previstos.
5. Formato para diligenciamiento de precios no previstos
6. Manual de Gestión contractual
7. Suscrpción de modificatorio para incorporar precios no previstos</t>
  </si>
  <si>
    <t>1. Se unifica el perfil "Tercero"
2. Se unifica el riesgo para el posible hecho de soborno</t>
  </si>
  <si>
    <t xml:space="preserve">
1.  Obligaciones de los Contratos de obra e interventoría y demás documentos que los conforman
2. Manual de Interventoría
3.  Base de datos de precios de referencia IDU 
4. Lista de chequeo de objeción o no objeción de precios no previstos.
5. Formato para diligenciamiento de precios no previstos
6. Manual de Gestión contractual
7. Suscrpción de modificatorio para incorporar precios no previstos</t>
  </si>
  <si>
    <r>
      <t xml:space="preserve">Se incorpora el siguiente control 7,  dado que la obligatoriedad de suscribir modificatorios para incorporar precios no previstos a los contratos de conservación constituye un aporte a disminuir el posible riesgo, ello en virtud a que se deben surtir las verificaciones pertinentes en las diferentes instancias: 
</t>
    </r>
    <r>
      <rPr>
        <i/>
        <sz val="11"/>
        <rFont val="Arial"/>
        <family val="2"/>
      </rPr>
      <t>"7. Suscripción de modificatorio para incorporar precios no previstos"</t>
    </r>
    <r>
      <rPr>
        <sz val="11"/>
        <rFont val="Arial"/>
        <family val="2"/>
      </rPr>
      <t xml:space="preserve">
Fueron ejecutados los controles y no se presentó materialización del riesgo.
</t>
    </r>
  </si>
  <si>
    <t xml:space="preserve">1. Se unifica el perfil "Colaborador IDU
</t>
  </si>
  <si>
    <t xml:space="preserve">Se incorpora el siguiente control 7,  dado que la obligatoriedad de suscribir modificatorios para incorporar precios no previstos a los contratos de conservación constituye un aporte a disminuir el posible riesgo, ello en virtud a que se deben surtir las verificaciones pertinentes en las diferentes instancias: 
"7. Suscripción de modificatorio para incorporar precios no previstos"
Fueron ejecutados los controles y no se presentó materialización del riesgo.
</t>
  </si>
  <si>
    <t xml:space="preserve">1. Se unifica el perfil "Dire
</t>
  </si>
  <si>
    <r>
      <t xml:space="preserve">Se incorpora los  siguientes controles 8 y 9,  dado que la existencia de precios contractuales en los contratos y la utilización de precios de referencia IDU, así como la obligación de implementar y llevar el cuadro de control financiero, sin duda contribuyen a aminorar el posible riesgo, ello en virtud a que se limita y controla a la utilización de los precios contractuales para pago, y en cuanto al control financiero este permite conocer en todo momento el estado del presupuesto o recursos asignados: 
</t>
    </r>
    <r>
      <rPr>
        <i/>
        <sz val="11"/>
        <rFont val="Arial"/>
        <family val="2"/>
      </rPr>
      <t xml:space="preserve">"8. Existencia de precios contractuales para cada contrato y la obligación de utilizar la Base de Precios de Referencia IDU"
</t>
    </r>
    <r>
      <rPr>
        <sz val="11"/>
        <rFont val="Arial"/>
        <family val="2"/>
      </rPr>
      <t xml:space="preserve">
</t>
    </r>
    <r>
      <rPr>
        <i/>
        <sz val="11"/>
        <rFont val="Arial"/>
        <family val="2"/>
      </rPr>
      <t>"9. Implementación de cuadro de control financiero en cada contrato"</t>
    </r>
    <r>
      <rPr>
        <sz val="11"/>
        <rFont val="Arial"/>
        <family val="2"/>
      </rPr>
      <t xml:space="preserve">
Fueron ejecutados los controles y no se presentó materialización del riesgo.
</t>
    </r>
  </si>
  <si>
    <t>1. Obligaciones de los Contratos de obra e interventoría y demás documentos que los conforman
2. Manual de Interventoría
3. Plan de Calidad (Plan inspección de ensayos) del contratista
4.  Informes mensuales de interventoría 
5. Informes semanales de interventoría.
6. Inspecciones visuales mediante recorridos por parte de la supervisión
7. Comités de seguimiento  periódicos
8. Existencia de precios contractuales para  cada contrato y la obligación  de  utilizar la Base de Precios de Referencia IDU
9. Implementación de cuadro de control financiero en cada contrato</t>
  </si>
  <si>
    <t>1. Se unifica el perfil "Colaborador IDU"</t>
  </si>
  <si>
    <t>1. Se unifica el perfil "Tercero"
2. Se unifica el riesgos para el posible hecho de soborno identificado.
3.Se ajusta la redacción del control No 2</t>
  </si>
  <si>
    <t>1. Se unifica el perfil "Colaborador IDU"
2.Se ajusta la redacción del control No 2</t>
  </si>
  <si>
    <t>1. Se unifica el perfil "Directivo IDU"
2. Se ajusta  la redacción del control No 2</t>
  </si>
  <si>
    <t>1. Los pagos de las actas de contratistas de obra e interventoría no dependen de las acciones a cargo del proceso de conservación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t>
  </si>
  <si>
    <r>
      <t xml:space="preserve">Se numera el control existente y se agrega la preposición </t>
    </r>
    <r>
      <rPr>
        <u/>
        <sz val="11"/>
        <rFont val="Arial"/>
        <family val="2"/>
      </rPr>
      <t xml:space="preserve"> a_</t>
    </r>
    <r>
      <rPr>
        <sz val="11"/>
        <rFont val="Arial"/>
        <family val="2"/>
      </rPr>
      <t xml:space="preserve"> antes del témino STONE
Fueron ejecutados los controles y no se presentó materialización del riesgo.
</t>
    </r>
  </si>
  <si>
    <t>1. Se unificó el perfil "Tercero"</t>
  </si>
  <si>
    <r>
      <t xml:space="preserve">Se numera el control existente y se agrega la preposición </t>
    </r>
    <r>
      <rPr>
        <u/>
        <sz val="11"/>
        <rFont val="Arial"/>
        <family val="2"/>
      </rPr>
      <t xml:space="preserve"> a_</t>
    </r>
    <r>
      <rPr>
        <sz val="11"/>
        <rFont val="Arial"/>
        <family val="2"/>
      </rPr>
      <t xml:space="preserve">  antes del témino STONE
Fueron ejecutados los controles y no se presentó materialización del riesgo.
</t>
    </r>
  </si>
  <si>
    <t>1. Se unificó el perfil "Tercero"
2. Se recomienda identificar los controles, de acuerdo con los trámites efectuados por el supervisor del contrato.</t>
  </si>
  <si>
    <r>
      <t xml:space="preserve">Se numera el control existente y se agrega la preposición </t>
    </r>
    <r>
      <rPr>
        <u/>
        <sz val="11"/>
        <rFont val="Arial"/>
        <family val="2"/>
      </rPr>
      <t xml:space="preserve"> a_</t>
    </r>
    <r>
      <rPr>
        <sz val="11"/>
        <rFont val="Arial"/>
        <family val="2"/>
      </rPr>
      <t xml:space="preserve"> antes del témino STONE
Fueron ejecutados los controles y no se presentó materialización del rirsgo.
</t>
    </r>
  </si>
  <si>
    <t>1. Se unificó el perfil "Colaborador IDU"
2.  Se unifica el riesgo para el posible hecho de soborno identificado
3. Se recomienda identificar los controles, de acuerdo con los trámites efectuados por el supervisor del contrato.</t>
  </si>
  <si>
    <t>1. Se unificó el perfil "Directivo IDU"
2.  Se unifica el riesgo para el posible hecho de soborno identificado
3. Se recomienda identificar los controles, de acuerdo con los trámites efectuados por el supervisor del contrato.</t>
  </si>
  <si>
    <t xml:space="preserve">
1.Obligaciones contenidas en  los Contratos de obra e interventoría.
2. Oficios y documentación en aplicativo  ORFEO.
3. Convenios con ESP.
4. Manual de interventoría y/o supervisión de contratos.
5. Comites de seguimiento a liquidaciones   tanto internos como con los actores externos
6. Formato  FO-SC-24 Acta de Cierre Social
7. Guía Coordinación  IDU, ESP y TIC en proyectos de Infraestructura
8. Formato  Acta de Liquidación  que controla los contenidos o requisitos que debe cumplir el documento y que son verificados por quienes suscriben el mismo
</t>
  </si>
  <si>
    <t>1. Se ajusta el perfil "Tercero"</t>
  </si>
  <si>
    <t>1. Se ajusta el perfil "Tercero"
2. Se ajusta la probabilidad del riesgo ya que los controles identificados son iguales para todos los perfiles</t>
  </si>
  <si>
    <t>1. Se ajusta el perfil "Colaborador IDU"</t>
  </si>
  <si>
    <t>1. Se ajusta el perfil "Directivo IDU"</t>
  </si>
  <si>
    <t>MEDIO</t>
  </si>
  <si>
    <t xml:space="preserve">1. Se mantiene la "socialización de la implementación del sistema de gestión antisoborno"
2. Se incluye el "plan anual de cuentas" aunque en la última auditoria, nos cuestionaron que los controles se deben aplicar a los autores.  </t>
  </si>
  <si>
    <t>1. Se mantiene la "socialización de la implementación del sistema de gestión antisoborno"
2. Se incluye el "plan anual de cuentas" aunque la DTP piensa que son controles de segunda linea de defensa.  
3. Se corrige los formatos SGAS que suscribe el director o supervisor.
4. se eliminan el "juramento" por cuanto no es un control facilmente verificable.</t>
  </si>
  <si>
    <t>Un colaborador del IDU reciba o solicite dádivas a un tercero, para entregar información privilegiada acerca de un proceso que se va a publicar.</t>
  </si>
  <si>
    <t xml:space="preserve">1. Se incluye el mismo posible hecho de soborno (3) teniendo como autor a la Directivo IDU.
2. Se generan los controles para este posible hecho de soborno de acuerdo a su autor. </t>
  </si>
  <si>
    <t>1. Se mantiene la "socialización de la implementación del sistema de gestión antisoborno"
2. se elimina el "juramento" por cuanto no es un control facilmente verificable.
3. Se mantiene la suscripción de los formatos compormiso del SGAS.
4. Se elimina "la correcta aplicación de los valores del visor" por cuanto no tiene que ver con el riesgo.</t>
  </si>
  <si>
    <t>1. Se mantiene la "socialización de la implementación del sistema de gestión antisoborno"
2. Se eliminan los formatos por cuanto no se le aplican a ningun tercero
3. se eliminan "la correcta aplicación de los valores del visor", por cuanto no son controles de acceso a un tercero y la "la revisión del presupuesto".  por cuanto un tercero tampoco tiene accesos a ellos.</t>
  </si>
  <si>
    <t>v</t>
  </si>
  <si>
    <t xml:space="preserve">1. Se Incluye el mismo posible hecho de soborno (5) pero como autor del mismo, el directivo IDU.
2. Se generan los controles para este posible hecho de soborno de acuerdo a su autor. </t>
  </si>
  <si>
    <t>1. Se mantiene la "socialización de la implementación del sistema de gestión antisoborno"
2. se elimina el "juramento" por cuanto no es un control facilmente verificable.
3. Se mantiene la suscripción de los formatos compromiso del SGAS.</t>
  </si>
  <si>
    <t>Tercero (Contratista)</t>
  </si>
  <si>
    <t>1. Se mantiene la "socialización de la implementación del sistema de gestión antisoborno"
2. se elimina el "juramento" por cuanto no es un control facilmente verificable.
3. Se mantiene la suscripción del Suscripción del formato FOGC34 Pacto de excelencia y del formato FOPE-20 Compromiso de integridad, transparencia y confidencialidad</t>
  </si>
  <si>
    <t>ALTO</t>
  </si>
  <si>
    <t xml:space="preserve">Se elimina la "trazabilidad del proyecto" por cuanto no es una evidencia verificable
Se incluyen:
1. Rendición Anual de cuentas. 
2. Publicación agendas nivel directivo. Decreto 189 2020 directiva 05 de 2020.
Aunque la DTP piensa que son controles de segunda linea de defensa por cuanto estas evidencias no las genera, ni las guarda la DTP
3. Aplicación procedimiento PRD080 Cambio de Diseños en la etapa de Construcción. (presentación de informe de inviabilidad técnica por parte del constructor)
aunque en la última auditoria, nos cuestionaron que los controles se deben aplicar a los autores.
La DTP no sabria que evidencia mostrar. 
</t>
  </si>
  <si>
    <t xml:space="preserve">1. Se mantiene la "socialización de la implementación del sistema de gestión antisoborno"
2. se elimina el "juramento" por cuanto no es un control facilmente verificable.
3. Se corrige los formatos SGSA que suscribe el director o supervisor.
4. Se elimina la verificación de capitulos y la aplicación de controles del manual por cuanto no son evidencias facilmente verificables.
5. Se incluye la aplicación del procedimiento PRDP080 con la evidencia con la que se empieza a aplicar el procedimiento. El infome de inviabilidad técnica. </t>
  </si>
  <si>
    <t>1. Se mantiene la "socialización de la implementación del sistema de gestión antisoborno"
2. se elimina el "juramento" por cuanto no es un control facilmente verificable.
3. Se mantienen los formatos SGSA que suscriben los colaboradores IDU.
4. Se elimina la verificación de capitulos y la aplicación de controles del manual por cuanto no son evidencias facilmente verificables.
5. Se incluye la aplicación del procedimiento PRDP080 con la evidencia con la que se empieza a aplicar el procedimiento. El infome de inviabilidad técnica.
6. se elimina la aplicacion de controles del manual por NO ser una evidencia facilmente verificable.</t>
  </si>
  <si>
    <t>Que un Directivo IDU reciba o solicite dádivas de un contratista externo (topografo, geotecnico, inspector de redes) para alterar y/o agilizar la liquidación del contrato.</t>
  </si>
  <si>
    <t xml:space="preserve">1. Se mantiene la "socialización de la implementación del sistema de gestión antisoborno"
2. se elimina el "juramento" por cuanto no es un control facilmente verificable.
3. Se corrige los formatos SGSA que suscribe el director o supervisor.
4. Se elimina la verificación de capitulos y la aplicación de controles del manual por cuanto no son evidencias facilmente verificables.
5. Se incluye el acta de recibo final y liquidación por cuanto alli se relaciona todos los productos con su respectivo radicados,  que fueron recibidos por el IDU y aprobados por la Interventoria. 
</t>
  </si>
  <si>
    <t xml:space="preserve">1. Se Incluye el mismo posible hecho de soborno 7  pero teniendo como autor el Colaborador IDU.
2. Se generan los controles para este posible hecho de soborno de acuerdo a su autor. </t>
  </si>
  <si>
    <t xml:space="preserve">1. Se mantiene la "socialización de la implementación del sistema de gestión antisoborno"
2. Se mantiene la suscripción del Suscripción del formato FOGC34 Pacto de excelencia y del formato FOPE-20 Compromiso de integridad, transparencia y confidencialidad
3. Se elimina la verificación de capitulos y los comités de seguimiento semanales por cuanto no son evidencias facilmente verificables.
4. Se incluye los comités de la Dirección técnica de proyetcos o el comité de segumiento al contrato.
5. Se incluye el acta de recibo final y liquidación por cuanto alli se relaciona todos los productos con su respectivo radicados,  que fueron recibidos por el IDU y aprobados por la Interventoria. 
</t>
  </si>
  <si>
    <t xml:space="preserve">1. Se incluye el mismo posible hecho de soborno (8) pero teniendo como autor el directivo IDU.
2. Se generan los controles para este posible hecho de soborno de acuerdo a su autor. </t>
  </si>
  <si>
    <t>Un Colaborador del IDU reciba o solicite dádivas de un contratista externo (topografo, geotecnico, inspección de redes), para aprobar los estudios realizados por el contratista, sin estos cumplir con las exigencias requeridas.</t>
  </si>
  <si>
    <t xml:space="preserve">1. Se mantiene la "socialización de la implementación del sistema de gestión antisoborno"
2. se elimina el "juramento" por cuanto no es un control facilmente verificable.
3. Se mantienen los formatos SGSA que suscriben los colaboradores IDU.
4. Se incluye la aplicacióm del forma FODP11 lista de chequeo entregables de diseño.
5. Se elimina la verificación de capitulos y la aplicación de controles del manual por cuanto no son evidencias facilmente verificables.
6. se elimina la aplicacion de controles del manual por NO ser una evidencia facilmente verificable.
7. Se incluye los comités de la DTP y seguimiento al contrato. </t>
  </si>
  <si>
    <t xml:space="preserve">1. Se mantiene la "socialización de la implementación del sistema de gestión antisoborno"
2. Se mantiene la suscripción del Suscripción del formato FOGC34 Pacto de excelencia y del formato FOPE-20 Compromiso de integridad, transparencia y confidencialidad.
3. Se incluye la aplicación del formato FODP11 lista de chequeo entregables de diseño.
4. Se elimina la verificación de capitulos y la aplicación de controles del manual por cuanto no son evidencias facilmente verificables.
5. Se elimina los comites de seguimiento semanales.
6. Se incluye los comités de la Dirección técnica de proyetcos o el comité de segumiento al contrato.
</t>
  </si>
  <si>
    <t>1. Se mantiene la "socialización de la implementación del sistema de gestión antisoborno"
2. se elimina el "juramento" por cuanto no es un control facilmente verificable.
3. Se corrige los formatos SGSA que suscribe el director o supervisor.
4. Se elimina la verificación de capitulos y la aplicación de controles del manual por cuanto no son evidencias facilmente verificables.
5. Se incluyen formato FODP11 lista de chequeo y entrega de productos de la etapa de Diseño de Proyectos.</t>
  </si>
  <si>
    <t>1. Se mantiene la "socialización de la implementación del sistema de gestión antisoborno"
2. se elimina el "juramento" por cuanto no es un control facilmente verificable.
3. Se mantienen los formatos SGSA que suscriben los colaboradores IDU.
4. Se elimina la verificación de capitulos y la aplicación de controles del manual por cuanto no son evidencias facilmente verificables.
5. Se incluye el formato FODP11 lista de chequeo y entrega de productos de la etapa de Diseño de Proyectos.</t>
  </si>
  <si>
    <t>1. Se mantiene la "socialización de la implementación del sistema de gestión antisoborno"
2. Se mantiene la suscripción del Suscripción del formato FOGC34 Pacto de excelencia y del formato FOPE-20 Compromiso de integridad, transparencia y confidencialidad
3. Se elimina la verificación de capitulos y la aplicación de controles del manual por cuanto no son evidencias facilmente verificables.
4. Se incluye el formato FODP11 lista de chequeo y entrega de productos de la etapa de Diseño de Proyectos.</t>
  </si>
  <si>
    <t>1. Se mantiene la "socialización de la implementación del sistema de gestión antisoborno"
2. se elimina el "juramento" por cuanto no es un control facilmente verificable.
3. Se corrige los formatos SGSA que suscribe el director o supervisor.
4. Se elimina la verificación de capitulos y la aplicación de controles del manual por cuanto no son evidencias facilmente verificables.
5. Se incluyen los comités de la DTP y seguimiento al contrato.</t>
  </si>
  <si>
    <t>Un Colaborador IDU solicita o acepta dádivas al interventor, para que se celebre la adición al contrato (dinero y/o tiempo), de manera favorable al interventor.</t>
  </si>
  <si>
    <t xml:space="preserve">1. Se incluye el mismo hecho de soborno 18 pero cambia el autor colaborador IDU.
2. Se generan los controles para este posible hecho de soborno de acuerdo a su autor. </t>
  </si>
  <si>
    <t>1. Se mantiene la "socialización de la implementación del sistema de gestión antisoborno"
2. Se mantiene la suscripción del Suscripción del formato FOGC34 Pacto de excelencia y del formato FOPE-20 Compromiso de integridad, transparencia y confidencialidad
3. Se elimina la verificación de capitulos y la aplicación de controles del manual por cuanto no son evidencias facilmente verificables.
4. Se incluyen los comités de la DTP y seguimiento al contrato.</t>
  </si>
  <si>
    <t>1. Se mantiene la "socialización de la implementación del sistema de gestión antisoborno"
2. se elimina el "juramento" por cuanto no es un control facilmente verificable.
3. Se corrige los formatos SGSA que suscribe el director o supervisor.
4. Se elimina la verificación de capitulos y la aplicación de controles del manual por cuanto no son evidencias facilmente verificables.
5. Verificación y aplicación de la forma de pago del contrato.</t>
  </si>
  <si>
    <t>Un Colaborador del IDU recibe o solicita dádivas del interventor para  aprobar avances en el pago de productos por encima de la ejecución realizada.</t>
  </si>
  <si>
    <t xml:space="preserve">1. Se incluye el mismo hecho de soborno 19 pero se cambia el autor por colaborador IDU.
2. Se generan los controles para este posible hecho de soborno de acuerdo a su autor. </t>
  </si>
  <si>
    <t>1. Se mantiene la "socialización de la implementación del sistema de gestión antisoborno"
2. Se mantiene la suscripción del Suscripción del formato FOGC34 Pacto de excelencia y del formato FOPE-20 Compromiso de integridad, transparencia y confidencialidad
3. Se elimina la verificación de capitulos y la aplicación de controles del manual por cuanto no son evidencias facilmente verificables.
4. Se incluye la verificación y aplicación de la forma de pago del contrato.</t>
  </si>
  <si>
    <t>Que el Supervisor IDU reciba o solicite dádivas del interventor, para aprobar o avalar las modificaciones de diseño por inviabilidad técnica, sin estar justificadas o sin que éstas sean verídicas.</t>
  </si>
  <si>
    <t>1. Este posible hecho de soborno, si se da, se inica en construcción y por supuesto puede estar involucrado personal de la DTP.
Se organiza en lo que compete solo a la DTP.
2. Se mantiene la "socialización de la implementación del sistema de gestión antisoborno"
3. se elimina el "juramento" por cuanto no es un control facilmente verificable.
4. Se corrige los formatos SGSA que suscribe el director o supervisor.
5. Se mantiene el PRDP080</t>
  </si>
  <si>
    <t xml:space="preserve">1. Este posible hecho de soborno, si se da, se inica en construcción y por supuesto puede estar involucrado personal de la DTP.
Se organiza en lo que compete solo a la DTP.
2. Se incluye el mismo hecho de soborno 23 pero como autor el colaborador del IDU.
3. Se generan los controles para este posible hecho de soborno de acuerdo a su autor. </t>
  </si>
  <si>
    <t>Tercero (Contratista de obra)</t>
  </si>
  <si>
    <t>1. Este posible hecho de soborno, si se da, se inica en construcción y por supuesto puede estar involucrado personal de la DTP.
Se organiza en lo que compete solo a la DTP.
2. Se mantiene la "socialización de la implementación del sistema de gestión antisoborno"
3. Se mantiene la suscripción del Suscripción del formato FOGC34 Pacto de excelencia y del formato FOPE-20 Compromiso de integridad, transparencia y confidencialidad.
4. Se elimina la revisión y Vo Bo al interior del proceso y el comité interno de seguimiento a procesos por cuanto no apuntan al hecho d soborno.
4. Se mantiene el PRDP080</t>
  </si>
  <si>
    <t>1. Este posible hecho de soborno, si se da, se inica en construcción y por supuesto puede estar involucrado personal de la DTP. sin embargo si se aplica el PRDP080 la calificación seria baja por cuanto el que avala el informe de inviabilidad técnica es el grupo interdisciplinario nombrado por la DG.
Se organiza en lo que compete solo a la DTP.
2. Se mantiene la "socialización de la implementación del sistema de gestión antisoborno"
3. se elimina el "juramento" por cuanto no es un control facilmente verificable.
4. Se corrige los formatos SGSA que suscribe el director o supervisor.
5. Se mantiene el PRDP080</t>
  </si>
  <si>
    <t xml:space="preserve">1. Este posible hecho de soborno, si se dá, se inica en construcción y por supuesto puede estar involucrado personal de la DTP. Sin embargo si se aplica el PRDP080 la calificación seria baja por cuanto el que avala el informe de inviabilidad técnica es el grupo interdisciplinario nombrado por la DG.
Se organiza en lo que compete solo a la DTP.
2. Se mantiene la "socialización de la implementación del sistema de gestión antisoborno"
3. Se mantienen los formatos SGSA que suscribe el director o supervisor.
4. Se mantiene el PRDP080
</t>
  </si>
  <si>
    <t>1. Este posible hecho de soborno, si se da, se inica en construcción y por supuesto puede estar involucrado personal de la DTP. Sin embargo si se aplica el PRDP080 la calificación seria baja por cuanto el que avala el informe de inviabilidad técnica es el grupo interdisciplinario nombrado por la DG.
Se organiza en lo que compete solo a la DTP.
2. Se mantiene la "socialización de la implementación del sistema de gestión antisoborno"
3. Se mantiene la suscripción del Suscripción del formato FOGC34 Pacto de excelencia y del formato FOPE-20 Compromiso de integridad, transparencia y confidencialidad
4. Se mantiene el PRDP080.</t>
  </si>
  <si>
    <t>Tecnologias de Información y Comunicación</t>
  </si>
  <si>
    <t>Se adicionan dos instancias de verificación:
1. Mesa de trabajo periodica SGGC/DTAF/Areas, para revisar fichas técnicas de procesos de contratación.
2. Presentación de fichas técnicas al Comité de Gestión Contractual, , para revisar condiciones proyectadas en los procesos de contratación</t>
  </si>
  <si>
    <t xml:space="preserve">1. Se incluyen los controles 4, 5 y 6; relacionados con el comié precontractual y formatos contratistas de PSP
2. Se unifican los actores identificados en el perfil Colaborador IDU
3. Se unifica la probabilidad con la calificación de 3 ya que los controles son los mismos para los perfiles identificados
Se recomienda que para el próximo monitoreo se deje evidencia de la efectividad de los controles.
</t>
  </si>
  <si>
    <t xml:space="preserve">1. Se incluyen los controles 4 y 5; relacionados con el comié precontractual y publicción de agendas 
2. Se unifica la probabilidad con la calificación de 3 ya que los controles son los mismos para los perfiles identificados
Se recomienda que para el próximo monitoreo se deje evidencia de la efectividad de los controles.
</t>
  </si>
  <si>
    <t xml:space="preserve">1. Se unifican los actores en el perfil Colaborador IDU 
2. Se ajusta la redacción del control No 2
3. Se incluyen los controles 6 y 7 relacionado con los formatos FO-PE-020 y 033
Se recomienda que para el próximo monitoreo se deje evidencia de la efectividad de los controles.
</t>
  </si>
  <si>
    <t xml:space="preserve">1. Se unifican los actores en el perfil Directivo IDU 
2. Se ajusta la redacción del control No 2 
3. Se incluye el control No 6 relacionado con la ñpublicación de agendas de directivos
Se recomienda que para el próximo monitoreo se deje evidencia de la efectividad de los controles.
</t>
  </si>
  <si>
    <t>Un tercero entregua u ofrezca dádivas a un Colaborador del IDU, para poder tener acceso a información y datos sensibles de la entidad y manipularla según su conveniencia.</t>
  </si>
  <si>
    <t>Un tercero (especialista) invitado a la mesa técnica ofrezca o entregue dádivas a un Colaborador del IDU, para que se adopte e implemente en la entidad el tema de investigación de su preferencia o beneficio personal.</t>
  </si>
  <si>
    <t>Sobrecostos, deficiencias en alcance y calidad en la ejecución de los proyectos, que reducen la capacidad de lograr objetivos.</t>
  </si>
  <si>
    <t xml:space="preserve">1. Aprobación y  aceptación del proyecto de software por parte del área usuaria.
2. Comité técnico de la STRT semanal y de la DTAF quicenal. Revisan todo los aspectos del área.
3. Mesa de control de cambios semanal
</t>
  </si>
  <si>
    <t xml:space="preserve">
Se recomienda que para el próximo monitoreo se deje evidencia de la efectividad de los controles.</t>
  </si>
  <si>
    <t xml:space="preserve">1. Se unifican los actores en el perfil Colaborador IDU 
2. Se ajusta la redacción del riesgo identificado para el posible hecho de soborno 
3. Se incluyen los colntroles 4 y 5 , relacionados con los formatos FO - PE -020 y 033 
Se recomienda que para el próximo monitoreo se deje evidencia de la efectividad de los controles.
</t>
  </si>
  <si>
    <t xml:space="preserve">1. Se unifican los actores en el perfil Directivo IDU 
2. Se ajusta la redacción del riesgo identificado para el posible hecho de soborno 
3. Se incluye el control No 4 
Se recomienda que para el próximo monitoreo se deje evidencia de la efectividad de los controles.
</t>
  </si>
  <si>
    <t xml:space="preserve">1. Se unifica el perfil tercero
2. Se ajusta la redacción del riesgo identificado para el posible hecho de soborno 
3. Se incluye el control No 1 identificado para los demás perfiles
Se recomienda que para el próximo monitoreo se deje evidencia de la efectividad de los controles.
</t>
  </si>
  <si>
    <t>Que un Colaborador del IDU recibe o solicite dádivas de un especialista invitado a la mesa técnica, para que se incluya un cambio en la plataforma del IDU.</t>
  </si>
  <si>
    <t xml:space="preserve">1. Se unifica el perfil Colaborador IDU
2.  Se incluyen los controles 3 y 4, relacionados con los formatos FO-PE-020-033
Se recomienda que para el próximo monitoreo se deje evidencia de la efectividad de los controles.
</t>
  </si>
  <si>
    <t xml:space="preserve">1. Se unifica el perfil Directivo IDU
2.  Se incluye el control No 3 relacionado con la publicación de agendas Directivos IDU
Se recomienda que para el próximo monitoreo se deje evidencia de la efectividad de los controles.
</t>
  </si>
  <si>
    <t>Un Colaborador del IDU recibe o solicite dádivas de un invitado presencial o virtual (VPN) a las instalaciones del IDU, para que pueda acceder algún sistema(s) de información de la entidad (aplicativos, plataformas, correos, sistemas de información geograficos, etc.), para vulnerar la plataforma</t>
  </si>
  <si>
    <t xml:space="preserve">1. Se ajustó el perfil identificado como Colaborador IDU 
2. Se incluyeron los controles 3 y 4 relacionados con los formatos FO-PE-020 y 033
Se recomienda que para el próximo monitoreo se deje evidencia de la efectividad de los controles.
</t>
  </si>
  <si>
    <t xml:space="preserve">1. Se ajustó el perfil identificado como Directivo IDU
2. Se incluye el control No 3, relacionado con la publicación de agendas de Directivos IDU 
Se recomienda que para el próximo monitoreo se deje evidencia de la efectividad de los controles.
</t>
  </si>
  <si>
    <t>Un invitado presencial o virtual (VPN) entregue o ofrezca dádivas a un Colaborador del IDU, para que pueda acceder algún sistema(s) de información de la entidad (aplicativos, plataformas, correos, sistemas de información geograficos, etc.), para vulnerar la plataforma</t>
  </si>
  <si>
    <t xml:space="preserve">1. Se ajustó el perfil identificado como Tercero 
2. Se incluye el control No 3, relacionado con la publicación de agendas de Directivos IDU 
Se recomienda que para el próximo monitoreo se deje evidencia de la efectividad de los controles.
</t>
  </si>
  <si>
    <t>1. Se ajusta la redacción del posible hecho de soborno 
2. Se ajusta el perfil identificado como Tercero
3. Se incluyen los controles 3 y 4 relacionados con los formatos FI-PE-020 y 033
Se recomienda que para el próximo monitoreo se deje evidencia de la efectividad de los controles.</t>
  </si>
  <si>
    <t>1. Se ajusta la redacción del posible hecho de soborno 
2. Se ajusta el perfil identificado como Colaborador IDU
3. Se iunifica el riesgo identificado para el posible hecho de soborno
4. Se incluyen los controles 3 y 4 relacionados con los formatos FI-PE-020 y 033
Se recomienda que para el próximo monitoreo se deje evidencia de la efectividad de los controles.</t>
  </si>
  <si>
    <t>1. Cintas con código del software generador de copias, que no permite identificarla fisicamente.
2 .Formato de control de entrega de las cintas
3. Publicación de agendas Directivos IDU</t>
  </si>
  <si>
    <t>1. Se ajusta la redacción del posible hecho de soborno 
2. Se ajusta el perfil identificado como Directivo IDU
3. Se iunifica el riesgo identificado para el posible hecho de soborno
4. Se incluye el control 3 relacionado con la publicación de agendas de Directivos IDU
Se recomienda que para el próximo monitoreo se deje evidencia de la efectividad de los controles.</t>
  </si>
  <si>
    <t>Un Colaborador del IDU recibe o solicita dádivas de un proveedor que renueva las licencias, matenimientos y soporte, para favorecerlo en el proceso de contratación (nuevo o adición).</t>
  </si>
  <si>
    <t>1. Se ajusta el perfil identificado como Colaborador IDU
3. Se incluyen los controles 3, 4 y 5 relacionados con los formatos FI-PE-020 y 033 y ficha técnica comité precontractual
Se recomienda que para el próximo monitoreo se deje evidencia de la efectividad de los controles.</t>
  </si>
  <si>
    <t>1. Se ajusta el perfil identificado como Directivo IDU
3. Se incluyen los controles 3 y  4 relacionados cla Ficha técnica del comité precontractual y la publicación de agenda de Directivos IDU
Se recomienda que para el próximo monitoreo se deje evidencia de la efectividad de los controles.</t>
  </si>
  <si>
    <t>1. Se ajusta el perfil identificado como Tercero
3. Se incluyen los controles 3 y  4  relacionados cla Ficha técnica del comité precontractual y la publicación de agenda de Directivos IDU
Se recomienda que para el próximo monitoreo se deje evidencia de la efectividad de los controles.</t>
  </si>
  <si>
    <t>1. Comité técnico de la STRT semanal y de la DTAF quicenal. Revisan todo los aspectos del área.
2. Mesa de control de cambios semanal</t>
  </si>
  <si>
    <t>1. Se ajusta la redacción del posible hecho de soborno 
2. Se unifica el perfil identificado como Tercero 
Se recomienda que para el próximo monitoreo se deje evidencia de la efectividad de los controles.</t>
  </si>
  <si>
    <t>1. Se ajusta la redacción del posible hecho de soborno 
2. Se unifica el perfil identificado como Colaborador IDU
3. Se unifica el riesgo para .los perfiles identificados
4. Se incluyen los controles 3 y 4 relacionados con los formatos FI -PE-020 y 033
Se recomienda que para el próximo monitoreo se deje evidencia de la efectividad de los controles.</t>
  </si>
  <si>
    <t>1. Se ajusta la redacción del posible hecho de soborno 
2. Se unifica el perfil identificado como Directivo IDU
3. Se unifica el riesgo para los perfiles identificados
4. Se incluye el  control No 3 relacionado con la publicación de agendas de Directivos IDU 
Se recomienda que para el próximo monitoreo se deje evidencia de la efectividad de los controles.</t>
  </si>
  <si>
    <t>1. Se unifica el perfil identificado como Colaborador IDU
3. Se incluyen los controles 3, 4 y 5
Se recomienda que para el próximo monitoreo se deje evidencia de la efectividad de los controles.</t>
  </si>
  <si>
    <t>1. Se ajusta la redacción del posible hecho de soborno
2. Se  unifica el perfil identificado como Directivo IDU
3. Se incluyen los controles 3 y 4
Se recomienda que para el próximo monitoreo se deje evidencia de la efectividad de los controles.</t>
  </si>
  <si>
    <t>Un posible proveedor de tecnología entrega dádivas a un Colaborador del IDU, para que le favorezca en el proceso de contratación con la entidad.</t>
  </si>
  <si>
    <t>1. Se  unifica el perfil identificado como Tercero 
2. Se unifica el riesgo identificado para todos los perfiles
3. Se incluyen los controles 3 y 4
Se recomienda que para el próximo monitoreo se deje evidencia de la efectividad de los controles.</t>
  </si>
  <si>
    <t>Se adiciona una instancía en la STRT:
1. Mesa de trabajo de verificación de proyectos y diligenciamiento del documento de trabajo, con obligaciones contractuales</t>
  </si>
  <si>
    <t>1. Se  unifica el perfil identificado como Tercero 
2. Se ajusta el riesgo identificado
3. Se incluyen los controles 3 y 4
Se recomienda que para el próximo monitoreo se deje evidencia de la efectividad de los controles.</t>
  </si>
  <si>
    <t>1. Se  unifica el perfil identificado como Colaborador IDU
2. Se unifica el riesgo para los perfiles identificados
3. Se incluyen los controles 3, 4, 5 y 6
Se recomienda que para el próximo monitoreo se deje evidencia de la efectividad de los controles.</t>
  </si>
  <si>
    <t>1. Se ajusta la redacción del posible hecho de soborno 
2. Se  unifica el perfil identificado como Directivo IDU
2. Se unifica el riesgo para los perfiles identificados
3. Se incluyen los controles 3, 4 y 5
Se recomienda que para el próximo monitoreo se deje evidencia de la efectividad de los controles.</t>
  </si>
  <si>
    <t xml:space="preserve">Que un Colaborador del IDU recibe o solicita dádivas del proveedor de tecnología, para ampliar las condiciones del contrato con tiempo y recurso económico, sin plena justificación </t>
  </si>
  <si>
    <t>1. Se  unifica el perfil identificado como Colaborador IDU
2. Se incluyen los controles 3, 4, 5 y 6
Se recomienda que para el próximo monitoreo se deje evidencia de la efectividad de los controles.</t>
  </si>
  <si>
    <t>1. Se  unifica el perfil identificado como Directivo IDU
2. Se incluyen los controles 3, 4, 5 y 6
Se recomienda que para el próximo monitoreo se deje evidencia de la efectividad de los controles.</t>
  </si>
  <si>
    <t xml:space="preserve">1. Se unifica el perfil Colaborador IDU
2.  Se incluyen los controles 3, 4, 5 y 6
Se recomienda que para el próximo monitoreo se deje evidencia de la efectividad de los controles.
</t>
  </si>
  <si>
    <t xml:space="preserve">1. Se unifica el perfil Directivo IDU
2.  Se incluyen los controles 3, 4 y 5
Se recomienda que para el próximo monitoreo se deje evidencia de la efectividad de los controles.
</t>
  </si>
  <si>
    <t xml:space="preserve">1. Se unifica el perfil Tercero
2.  Se incluyen los controles 3, 4 y 5
Se recomienda que para el próximo monitoreo se deje evidencia de la efectividad de los controles.
</t>
  </si>
  <si>
    <t>El proveedor de los servicios de red inalambrica en los mantenimientos preventivos y correctivos, entrega u ofrece dádidas al Colaborador del IDU, para aprobar los mantenimientos preventivos y/o correctivos sin que se hayan llevado a cabo.</t>
  </si>
  <si>
    <t xml:space="preserve">1. Se unifica el perfil Tercero
2. Se ajusta el riesgo identificado para el posible hecho de soborno
2.  Se incluyen los controles 3 y 4
Se recomienda que para el próximo monitoreo se deje evidencia de la efectividad de los controles.
</t>
  </si>
  <si>
    <t xml:space="preserve">1. Se unifica el perfil Colaborador IDU
2. Se ajusta el riesgo identificado para el posible hecho de soborno
3.  Se incluyen los controles 3, 4 y 5
Se recomienda que para el próximo monitoreo se deje evidencia de la efectividad de los controles.
</t>
  </si>
  <si>
    <t xml:space="preserve">1. Se unifica el perfil Directivo IDU
2. Se ajusta el riesgo identificado para el posible hecho de soborno
3.  Se incluyen los controles 3 y 4
Se recomienda que para el próximo monitoreo se deje evidencia de la efectividad de los controles.
</t>
  </si>
  <si>
    <t>Colaborador del IDU  a cargo de la conciliacion bancaria ofrece o entrega a empleado bancario una comisión o dádiva para que altere el valor real del saldo disponible en bancos con el fin de hacer maniobras ilegales temporales con los recursos públicos en un periodo de tiempo corto.</t>
  </si>
  <si>
    <t xml:space="preserve">Colaborador del IDU </t>
  </si>
  <si>
    <t>1.Conciliación diaria
2.Conciliacion Mensual - Revisión y firma del Jefe.
3. Segregación de funciones en las labores de tesorería.
4. Documento de verificación diaria de saldos bancarios.</t>
  </si>
  <si>
    <t>Se recomienda para el próximo monitoreo evidenciar la eficacia de los controles identificados</t>
  </si>
  <si>
    <t>Un Directivo del IDU ofrece o entrega a empleado bancario una comisión o dádiva para que altere el valor real del saldo disponible en bancos con el fin de hacer maniobras ilegales temporales con los recursos públicos en un periodo de tiempo corto.</t>
  </si>
  <si>
    <t>1. Se unifica el perfil identificado
Se recomienda para el próximo monitoreo evidenciar la eficacia de los controles identificados</t>
  </si>
  <si>
    <t>Empleado bancario le ofrece o entrega a un colaborador del IDU a cargo de la conciliación bancaria, una comisión para que no genere alertas por información de saldos alterados temporalmente.</t>
  </si>
  <si>
    <t>Colaborador del IDU le ofrece o entrega a un empleado bancario una comisión o dádiva para que altere o modifique la conciliación bancaria, para el cierre de diferencias de saldo existentes.</t>
  </si>
  <si>
    <t>* Se complementa el control 2, aclarando quienes firman el acta de liquidacion de los embargos.</t>
  </si>
  <si>
    <t xml:space="preserve">1. Se unifica el perfil identificado
2. Se incluyó el control No 3 procedimiento PR-GF-12 EMBARGOS Y CESIONES 
Se recomienda para el próximo monitoreo evidenciar la eficacia de los controles identificados
</t>
  </si>
  <si>
    <t>Colaborador del IDU - embargos, solicita al contratista con orden de embargo, una comisión o dádiva para no aplicar los embargos que tenga el contratista.</t>
  </si>
  <si>
    <t>* Se ajusta redación de posible hecho de soborno, incluyendo la actividad del colaborador del IDU.
* Se cambia el cargo de abogado de embargos a colaborador del IDU, en la columna C "...cargos expuestos al hecho de soborno".
* Se complementa el control 2, aclarando quienes firman el acta de liquidacion de los embargos.</t>
  </si>
  <si>
    <t>Un Directivo IDU, solicita al contratista con orden de embargo, una comisión o dádiva para no aplicar los embargos que tenga el contratista.</t>
  </si>
  <si>
    <t xml:space="preserve">1.Revisión de embargos y medidas cautelares (Aplicativo Embargos-  Sistema Stone)  
2.Revision y firma de actas de liquidacion de aplicación de embargos efectuada por el  abogado que aplico y Tesorero.
3. Procedimiento PR-GF-12 EMBARGOS Y CESIONES </t>
  </si>
  <si>
    <t xml:space="preserve">Para este posible hecho de socorno, no se evidencia ninguna modificacion o actualizacion </t>
  </si>
  <si>
    <t>1. Se unifica el perfil identificado 
2. Se incluyó el control No 3 procedimiento PR-GF-12 EMBARGOS Y CESIONES 
Se recomienda para el próximo monitoreo evidenciar la eficacia de los controles identificados</t>
  </si>
  <si>
    <t>Colaborador del IDU -  cesiones solicita al contratista una dádiva para aplicar la cesión de derechos económicos, antes de una orden de embargo.</t>
  </si>
  <si>
    <t>* Se ajusta redacion de posible hecho de soborno, incluyendo la actividad del colaborador del IDU.
* Se cambia el cargo de abogado de cesiones a colaborador del IDU, en la columna C. "...cargos expuestos al hecho de soborno"..</t>
  </si>
  <si>
    <t>1. Se incluyó el control No 3 procedimiento PR-GF-12 EMBARGOS Y CESIONES 
Se recomienda para el próximo monitoreo evidenciar la eficacia de los controles identificados</t>
  </si>
  <si>
    <t>Directivo IDU (Subdirector Técnico de Tesorería y Recaudo)</t>
  </si>
  <si>
    <t xml:space="preserve">1. Traza en Orfeo, revisión de embargos y medidas cautelares (Aplicativo Embargos-  Sistema Stone). 
2. Revisión y firma del oficio de aprobación de la cesión de derechos económicos por parte de STTR y DTAF.
3. Procedimiento PR-GF-12 EMBARGOS Y CESIONES </t>
  </si>
  <si>
    <t>Un empleado del sector financiero ofrece o entrega a un Colaborador del IDU una comisión o dádiva para que favorezca su cotización para inversiones de excedentes de liquidez.</t>
  </si>
  <si>
    <t>1.Formato Resumen de cotización de Tasas aprobado por el Tesorero
2. Formato Resumen de cotización de Tasas aprobado por el Director Tecnico Administrativo y Financiero
3.Políticas de Secretaría Distrital de Hacienda.
4. Informe diario de tesoreria generado a partir del SIGE</t>
  </si>
  <si>
    <t>1. Se unifica el perfil identificado 
Se recomienda para el próximo monitoreo evidenciar la eficacia de los controles identificados</t>
  </si>
  <si>
    <t>Un Colaborador del IDU - Inversiones, solicita o recibe de un empleado del sector financiero, una comisión por favorecimiento en la colocación de excedentes de liquidez de tesorería del IDU.</t>
  </si>
  <si>
    <t>1- Formato Resumen de cotizacion de Tasas aprobado por el Tesorero
2. Formato Resumen de cotizacion de Tasas aprobado por el Director Tecnico Administrativo y Financiero.
3.Políticas de Secretaría Distrital de Hacienda.
4. Informe diario de tesoreria generado a partir del SIGE</t>
  </si>
  <si>
    <t>Un Directivo del IDU - Inversiones, solicita o recibe de un empleado del sector financiero, una comisión por favorecimiento en la colocación de excedentes de liquidez de tesorería del IDU.</t>
  </si>
  <si>
    <t>Directivo IDU (DTAF STTR)</t>
  </si>
  <si>
    <t>Un empleado del sector financiero ofrece o entrega a un Colaborador del IDU una comisión o dádiva para que mantenga los recursos en las cuentas bancarias.</t>
  </si>
  <si>
    <t>1. Valoracion diaria del portafolio
2. Conciliación díaria.
3. Conciliación de los saldos de inversion entre la STTR y la STPC, 
4.Cumplimiento de Procedimiento "Administración de inversiones de tesoreria", regido por la política de inversiones de la SDH.
5.Informe diario de tesorería.
6. Actas diarias de cada operación
7. Análisis y revisión del profesional de la DTAF
8- Grabacion de videollamada del Comite  de Inversiones.
9. Informe diario de tesoreria generado a partir del SIGE</t>
  </si>
  <si>
    <t>Un Colaborador del IDU solicita o recibe de un empleado del sector financiero una comisión o dádiva para mantener los recursos en las cuentas bancarias.</t>
  </si>
  <si>
    <t>Un Directivo del IDU solicita o recibe de un empleado del sector financiero una comisión o dádiva para mantener los recursos en las cuentas bancarias.</t>
  </si>
  <si>
    <t>Directivo IDU (DTPC - STTR - DTAF)</t>
  </si>
  <si>
    <t>Un colaborador del IDU - profesional de recaudo  ofrece o promete una comisión o dádiva al empleado bancario, para que cuando reciba dinero en efectivo del contribuyente, no lo registre en linea a favor del IDU.</t>
  </si>
  <si>
    <t xml:space="preserve">1.Pagos electrónicos en línea y PSE.
2. Fomento del pago electrónico.  
3. Conciliacion diaria de cintas de recaudo emitidas por la entidades bancarias.vs archivo de recaudo IMOP de aplicacion de pagos en linea del sistema valoricemos.
4. Realizar la gestión, necesaria ante el banco, luego de recibir una reclamación del contribuyente. </t>
  </si>
  <si>
    <t xml:space="preserve">Un empleado bancario ofrece o promete una comisión o dádiva al colaborador del IDU para cuando reciba dinero en efectivo del contribuyente, no lo registre en linea a favor del IDU. </t>
  </si>
  <si>
    <t>Se elimina, por que no hay lugar a que se de el posible  hecho de soborno, por cuanto el colaborador del IDU, no recibe dinero en efectivo de contribuyente, ni efectua registro en linea a favor del IDU.</t>
  </si>
  <si>
    <t>1. Se unifica perfil identificado
2. Se unifican los controles idnetificados
3. No se acepta la eliminación del riesgo, toda vez que el posible hecho de soborno proviene de un tercero
Se recomienda para el próximo monitoreo evidenciar la eficacia de los controles identificados</t>
  </si>
  <si>
    <t>1.Conciliaciones bancarias
2.Cruce de registro de paz y salvos generados en sistema valoricemos ( STOP)
3. Memorando de autoriza0cion del Tesorero.
3.Consulta en módulo de cartera del sistema Valoricemos.( STOP)
4. Segregación de funciones en la aplicación y desaplicación de recaudos.</t>
  </si>
  <si>
    <t>1. Se unifica perfil identificado
Se recomienda para el próximo monitoreo evidenciar la eficacia de los controles identificados</t>
  </si>
  <si>
    <t>Un colaborador del IDU solicita o recibe una dádiva a un empleado bancario o contribuyente para que aplique manualmente recaudos sin que el recurso ingrese a las cuentas del IDU y posteriormente reversarlo en el sistema Valoricemos.</t>
  </si>
  <si>
    <t>1.Conciliaciones bancarias
2.Cruce de registro de paz y salvos generados en sistema valoricemos ( STOP)
3. Memorando de autorización del Tesorero.
3.Consulta en módulo de cartera del sistema Valoricemos.( STOP)
4. Segregación de funciones en la aplicación y desaplicación de recaudos.</t>
  </si>
  <si>
    <t>Un Directivo del IDU solicita o recibe una dádiva a un empleado bancario o contribuyente para que aplique manualmente recaudos sin que el recurso ingrese a las cuentas del IDU y posteriormente reversarlo en el sistema Valoricemos.</t>
  </si>
  <si>
    <t>Un Colaborador del IDU del procedimiento de pagos solicita o recibe una dádiva de un tercero, por realizar traslado (Giro) de recursos de cuentas del IDU, a una cuenta de un tercero con la intención de hacer un fraude.</t>
  </si>
  <si>
    <t xml:space="preserve">Colaborador del IDU  </t>
  </si>
  <si>
    <t>1 .Memorandos correos de solictud y autorizacion de movientos bancarios.
2.Conciliaciones bancarias diarias Vs  Sistema Stone
3.Segregación de actividades en el proceso de pagos y en el proceso de giros.</t>
  </si>
  <si>
    <t>Un Directivo del IDU del procedimiento de pagos solicita o recibe una dádiva de un tercero, por realizar traslado (Giro) de recursos de cuentas del IDU, a una cuenta de un tercero con la intención de hacer un fraude.</t>
  </si>
  <si>
    <t>Un tercero ofrece o entrega una dádiva a un Colaborador del IDU por realizar traslado (Giro) de recursos de cuentas del IDU a una cuenta del tercero, con la intención de hacer un fraude.</t>
  </si>
  <si>
    <t>1 .Memorandos , correos de solictud y autorizacion de movientos bancarios.
2.Conciliaciones bancarias diarias Vs  Sistema Stone
3.Segregación de actividades en el proceso de pagos y en el proceso de giros.</t>
  </si>
  <si>
    <t xml:space="preserve">1. Custodia personal de dispositivos electronicos y claves de acceso.
2. Home Bankin con IP restringidas,
3. Perfiles de usuario - preparador, autorizador dual y  Administrador. 
 </t>
  </si>
  <si>
    <t>Un Colaborador del IDU solicita o acepta de un Hacker una dádiva para entregarle las claves y tokens, para que se hurten los dineros de las cuentas del IDU.</t>
  </si>
  <si>
    <t xml:space="preserve">1. Custodia personal de dispositivos electronicos y claves de acceso.
2. Home Bankin con IP restringidas,
3. perfiles de usuario - preparador, autorizador dual y  Administrador. </t>
  </si>
  <si>
    <t>Un Directivo del IDU solicita o acepta de un Hacker una dádiva para entregarle las claves y tokens, para que se hurten los dineros de las cuentas del IDU.</t>
  </si>
  <si>
    <t>Un contratista, tercero, o contribuyente ofrece o entrega a un Colaborador  del IDU una dadiva para que se realice el pago, sin el lleno de los requisitos.</t>
  </si>
  <si>
    <t>No se evidencia ninguna modificacion o actualizacion para este posible hecho de soborno.</t>
  </si>
  <si>
    <t>1. Se unifica el perfil identificado
2. Se ajusta redacción del control No 1
3. Se incluye el control No 2 Guía de Pago a terceros
Se recomienda para el próximo monitoreo evidenciar la eficacia de los controles identificados</t>
  </si>
  <si>
    <t>Un Colaborador del IDU solicita o recibe de un tercero, una dadiva para que se realice el pago, sin el lleno de los requisitos.</t>
  </si>
  <si>
    <t>1. Sistema SIGPAGOS.
2. Guía GU-GF-01 Guía de Pago a terceros
3. Segregación de funciones en el proceso de pagos a terceros.
3. Seguimiento y revisión de documentos soporte de la orden de pago.</t>
  </si>
  <si>
    <t>Un Directivo del IDU solicita o recibe de un tercero, una dadiva para que se realice el pago, sin el lleno de los requisitos.</t>
  </si>
  <si>
    <t>Un tercero - Beneficiario de depósito judicial o su representante, ofrece o entrega a un Colaborador del IDU una dadiva para que se realice el pago de un depósito judicial, sin el lleno de los requisitos o con información inconsistente.</t>
  </si>
  <si>
    <t xml:space="preserve">Tercero
</t>
  </si>
  <si>
    <t>* Se ajusta redacción de posible hecho de soborno, incluyendo la actividad del tercero
* Se cambia el cargo expuesto al hecho de soborno, columna C  de; "Beneficiario de depósito judicial o su representante" a " Tercero" .</t>
  </si>
  <si>
    <t xml:space="preserve">
1 Se ajusta redacción del control No 1
2. Se incluye el control No 2 Guía de Pago a terceros
Se recomienda para el próximo monitoreo evidenciar la eficacia de los controles identificados</t>
  </si>
  <si>
    <t>Un Colaborador IDU solicita o recibe de un tercero - Beneficiario de depósito judicial o su representante, una dadiva para que se realice el pago de un depósito judicial, sin el lleno de los requisitos o con información inconsistente.</t>
  </si>
  <si>
    <t>Un Directivo IDU solicita o recibe de un tercero - Beneficiario de depósito judicial o su representante, una dadiva para que se realice el pago de un depósito judicial, sin el lleno de los requisitos o con información inconsistente.</t>
  </si>
  <si>
    <t>Tercero (Contratista - Contribuyente)</t>
  </si>
  <si>
    <t>1. Se ajusta la redacción del posible hecho de soborno.
2. Se unifica el perfil identificado
3.Se ajusta redacción del control No 1
4. Se incluye el control No 2 Guía de Pago a terceros
Se recomienda para el próximo monitoreo evidenciar la eficacia de los controles identificados</t>
  </si>
  <si>
    <t xml:space="preserve"> No se evidencia ninguna modificacion o actualizacion para este posible hecho de soborno.</t>
  </si>
  <si>
    <t>1. Se unifica la calificación del riesgo para el perfil de Colaborador IDU ya que los controles son los mismos que para el perfil de Tercero
Se recomienda para el próximo monitoreo evidenciar la eficacia de los controles identificados</t>
  </si>
  <si>
    <t>Un Directivo del IDU solicita o acepta de un Contratista o tercero una dádiva para agilizar el pago o para que se realice el pago, sin el lleno de los requistos.</t>
  </si>
  <si>
    <t>1. Verificación del valor, con base en las formulas determinadas en el Decreto 323 de 2004.
2. Revisión del Jefe de STPC y aprobación por DTAF.</t>
  </si>
  <si>
    <t>Un Directivo del IDU solicita o acepta dadivas de un constructor para cambiar el valor de la liquidación en la resolución para la compensación de cupos de estacionamiento u obligaciones urbanisticas.</t>
  </si>
  <si>
    <t>1. Registro del oficio en Orfeo.
2. Revisión de la base de datos y del oficio por parte del profesional encargado.
3. Revisión de los oficios y memorandos de incumplimientos a cobro coactivo.</t>
  </si>
  <si>
    <t xml:space="preserve">
*Se cambia el cargo de  "ciudadano" a  "constructor", en la columna C."..Cargos expuestos al hecho de soborno"</t>
  </si>
  <si>
    <t>Un Colaborador del IDU recibe de un constructor una dádiva para que evite el proceso de cobro persuasivo o retrase el proceso de cobro coactivo, por el área competente,  por concepto de la compensación de cupos de estacionamiento u obligaciones urbanisticas.</t>
  </si>
  <si>
    <t>* Se ajusta redacion de posible hecho de soborno, modificando el termino "ciudadano" a "constructor".</t>
  </si>
  <si>
    <t>Un Directivo del IDU recibe de un constructor una dádiva para que evite el proceso de cobro persuasivo o retrase el proceso de cobro coactivo, por el área competente,  por concepto de la compensación de cupos de estacionamiento u obligaciones urbanisticas.</t>
  </si>
  <si>
    <t>El Supervisor del IDU encargado de recopilar y/o desarrollar la información del proyecto, solicite o acepte de un tercero una dádiva para alterar el resultado de los estudios.</t>
  </si>
  <si>
    <t>Directivo del IDU</t>
  </si>
  <si>
    <t>1. Se incluye el mismo posible hecho de rsoborno (1) pero con un autor diferente Directivo IDU.
2. Se incluyen los controles concernientes a l cargo  expuesto al hecho.</t>
  </si>
  <si>
    <t>1. Se incluye la socialización del sistema de gestión antisoborno.
2. Se reemplaza la *Aplicación de la Guía GUFP01 Alcance de entregables Prefactibilidad. Por el * Documento FOFP01 productos de estudios de prefactibilidad lista de chequeo y FOFP04 Lista de productos del proceso factibilidad de proyectos, según aplique. Por ser un documento facilmente verificable y donde se reune el cumplimiento de los requisitos de la Guia.
3.. Se matenien la suscripción de los formatos SGAS.
4. Se elimina * Revisión y Vo Bo al interior del proceso. por cuanto no deriva en un documento verificable.
5. se incluye el Comité DTP.</t>
  </si>
  <si>
    <t xml:space="preserve">1. Se eliminan la aplicación de la guia GUFP01 y la suscripción de formatos compromisos del SGAS por cuanto un tercero no tiene accesos a estos formatos.
Lo anterior teniendo en cuenta que en la ultima Auditoria pusieron en entredicho,  los controles que no podemos aplicar al autor expuesto al hecho de soborno. </t>
  </si>
  <si>
    <t xml:space="preserve">1. Se incluye la socialización del sistema de gestión antisoborno.
2. Se ajustan reemplaza la *Aplicación de la Guía GUFP01 Alcance de entregables Prefactibilidad. Por el * Documento FOFP01 productos de estudios de prefactibilidad lista de chequeo y FOFP04 Lista de productos del proceso factibilidad de proyectos, según aplique. Por ser un documento facilmente verificable y donde se reune el cumplimiento de los requisitos de la Guia. 
3. Se elimina * Revisión y Vo Bo al interior del proceso. por cuanto no deriva en un documento verificable.
4. Se organizan los formatos que suscribe el director IDU. 
5. Se incluye el comite de la DTP </t>
  </si>
  <si>
    <t xml:space="preserve">1. Se incluye la socialización del sistema de gestión antisoborno.
2. Se ajustan reemplaza la *Aplicación de la Guía GUFP01 Alcance de entregables Prefactibilidad. Por el * Documento FOFP01 productos de estudios de prefactibilidad lista de chequeo y FOFP04 Lista de productos del proceso factibilidad de proyectos, según aplique. Por ser un documento facilmente verificable y donde se reune el cumplimiento de los requisitos de la Guia. 
3. se mantiene la suscripción de los formatos del SGAS.
4. Se elimina * Revisión y Vo Bo al interior del proceso. por cuanto no deriva en un documento verificable.
5. Se incluye el comite de la DTP </t>
  </si>
  <si>
    <t>Se recomienda evidenciar el cumplimiento de los controles</t>
  </si>
  <si>
    <t>ELABORACIÓN DE ESTRUCTURACIÓN DEL PROCESO EN ETAPA DE FACTIBILIDAD
(CONTRATADA)</t>
  </si>
  <si>
    <t>1. Se incluye el mismo posible hecho de soborno (3) pero con un autor diferente Directivo IDU.
 2. Se incluyen los controles concernientes a l cargo  expuesto al hecho.</t>
  </si>
  <si>
    <t xml:space="preserve">1. Se cambia el "procedimiento asociado" .
2. Se incluye la socialización del sistema de gestión antisoborno.
3. Se reemplaza la *Aplicación de la Guía GUFP01 Alcance de entregables Prefactibilidad. Por el * Documento FOFP01 productos de estudios de prefactibilidad lista de chequeo y FOFP04 Lista de productos del proceso factibilidad de proyectos, según aplique. Por ser un documento facilmente verificable y donde se reune el cumplimiento de los requisitos de la Guia. 
4. se mantiene la suscripción de los formatos del SGAS.
5. Se elimina * Revisión y Vo Bo al interior del proceso. por cuanto no deriva en un documento verificable.
6. Se incluye el comite de la DTP </t>
  </si>
  <si>
    <t xml:space="preserve">1. Se cambia el "procedimiento asociado" y las "Organizaciones Externas, Funciones o Cargos Expuestos al echo de Soborno". 
2. Se eliminan la aplicación de la guia GUFP01 y la suscripción de formatos compromisos del SGAS por cuanto un tercero no tiene accesos a estos formatos.
Lo anterior teniendo en cuenta que en la ultima Auditoria pusieron en entredicho,  los controles que no podemos aplicar al autor expuesto al hecho de soborno. 
</t>
  </si>
  <si>
    <t>1. Se incluye la socialización del sistema de gestión antisoborno.
2. Se Elimina  la *Aplicación de la Guía GUFP03 Alcance de entregables factibilidad.
3. Se elimina * Revisión y Vo Bo al interior del proceso. por cuanto no deriva en un documento verificable.
4. Se organizan los formatos que suscribe el director IDU. 
5. Se incluye el comite de la DTP 
6. Se incluye el acta de recibo y liquidación.</t>
  </si>
  <si>
    <t>1. Se incluye el mismo posible hecho de soborno (5) pero con un autor diferente, Colaborador del  IDU.
 2. Se incluyen los controles concernientes a l cargo  expuesto al hecho.</t>
  </si>
  <si>
    <t>1. Se incluye la socialización del sistema de gestión antisoborno.
2.. Se elimina  la *Aplicación de la Guía GUFP03 Alcance de entregables factibilidad.
3. Se mantiene la suscripción del formato FOGC34 Pacto de excelencia y se incluye del formato FOPE-20 Compromiso de integridad, transparencia y confidencialidad
4. Se elimina * Revisión y Vo Bo al interior del proceso. por cuanto no deriva en un documento verificable.
5. Se incluye el comite de la DTP 
6. Se incluye el acta de recibo final y liquidación.</t>
  </si>
  <si>
    <t>Un Supervisor del IDU reciba o solicite dádivas de un contratista externo (topografo, geotecnico, inspección de redes), consultor y/o inteerventor para aprobar los estudios de factibiliad realizados por el contratista sin éstos cumplir con las exigencias requeridas.</t>
  </si>
  <si>
    <t>1. Se incluye el mismo posible hecho de soborno (6) pero con un autor diferente, Directivo IDU.
 2. Se incluyen los controles concernientes a l cargo  expuesto al hecho.</t>
  </si>
  <si>
    <t>Aplicación de la Guía GUFP03 Alcance de entregables Factibilidad.</t>
  </si>
  <si>
    <t>Un Supervisor del IDU, acepte o solicite dádivas a un Interventor, para aprobar o modificar la documentación de su recurso humano sin dar cumplimiento a las exigencias requeridas.</t>
  </si>
  <si>
    <t>* Revisión y Vo Bo al interior del proceso.</t>
  </si>
  <si>
    <t>Un Colaborador del IDU, acepte o solicite dádivas a un Interventor, para aprobar o modificar la documentación de su recurso humano sin dar cumplimiento a las exigencias requeridas.</t>
  </si>
  <si>
    <t>1. Se incluye el mismo posible hecho de soborno (7) pero con un autor diferente Colaborador IDU.
 2. Se incluyen los controles concernientes a l cargo  expuesto al hecho.</t>
  </si>
  <si>
    <t>Que el interventor ofrezca o entregue dádivas a un colaborador del IDU, para aprobar o modificar la documentación de su recurso humano sin dar cumplimiento a las exigencias requeridas.</t>
  </si>
  <si>
    <t>1. Se incluye la socialización del sistema de gestión antisoborno.
2. Se elimina  la *Aplicación de la Guía GUFP03 Alcance de entregables factibilidad.
3.Se mantiene la suscripción del formato FOGC34 Pacto de excelencia y se incluye del formato FOPE-20 Compromiso de integridad, transparencia y confidencialidad
4. Se elimina * Revisión y Vo Bo al interior del proceso. por cuanto no deriva en un documento verificable.
5. Se ielimina el comite de seguimiento.
6. incluye el anexo de personal del contrato.</t>
  </si>
  <si>
    <t>Se eliminan los controles de : Socialización a terceros sobre la implementación del sistema de gestión antisoborno en la entidad.
* Aplicación de la Guía GUFP03 Alcance de entregables Factibilidad.
* Suscripción del formato FOPE-20 Compromiso de integridad, transparencia y confidencialidad;
Se ajusta la redacción de los controles existentes</t>
  </si>
  <si>
    <t>1. Se incluye la socialización del sistema de gestión antisoborno.
2. Se elimina la *Aplicación de la Guía GUFP03 Alcance de entregables factibilidad.
3. Se mantiene la suscripción de los formatos del SGAS.
4. Se elimina * Revisión y Vo Bo al interior del proceso. por cuanto no deriva en un documento verificable.
5. Se incluye el comite de la DTP.</t>
  </si>
  <si>
    <t>Un contratista del proyecto entregue u ofrezca dádivas a un Colaborador del IDU, para que agilice el proceso y firma del acta de inicio de los contratos, sin el cumplimiento de los requistos necesarios.</t>
  </si>
  <si>
    <t>1. Se incluye la socialización del sistema de gestión antisoborno.
2. Se elimina  la *Aplicación de la Guía GUFP03 Alcance de entregables factibilidad.
3. Se mantiene la suscripción del formato FOGC34 Pacto de excelencia y se incluye del formato FOPE-20 Compromiso de integridad, transparencia y confidencialidad
4. Se elimina * Revisión y Vo Bo al interior del proceso. por cuanto no deriva en un documento verificable.
5. Se incluyen los comités de segumiento.</t>
  </si>
  <si>
    <t>1. Se incluye la socialización del sistema de gestión antisoborno.
2. Se elimina  la *Aplicación de la Guía GUFP03 Alcance de entregables factibilidad.
3. Se incluye la aplicación del formato FOFP04 lista de productos del proceso de factibilidad.
4. Se elimina * Revisión y Vo Bo al interior del proceso. por cuanto no deriva en un documento verificable.
5. Se organizan los formatos que suscribe el director IDU. 
6. Se incluye  los comites de seguimiento de la DTP .</t>
  </si>
  <si>
    <t>Un colaborador del IDU reciba o solicite dádiva al consultor, para alterar o modificar las propuestas que exponen las entidades distritales y/o empresas de servicios públicos.</t>
  </si>
  <si>
    <t>1. Se incluye el mismo posible hecho de soborno (9) pero con un autor diferente, Colaborador IDU.
 2. Se incluyen los controles concernientes a l cargo  expuesto al hecho.</t>
  </si>
  <si>
    <t>1. Se incluye la socialización del sistema de gestión antisoborno.
2. Se elimina  la *Aplicación de la Guía GUFP03 Alcance de entregables factibilidad.
3. Se incluye la aplicación del formato FOFP04 lista de productos del proceso de factibilidad.
4. Se mantiene la suscripción del formato FOGC34 Pacto de excelencia y se incluye del formato FOPE-20 Compromiso de integridad, transparencia y confidencialidad
5. Se elimina * Revisión y Vo Bo al interior del proceso. por cuanto no deriva en un documento verificable.
6. Se incluyen los comités de seguimiento.</t>
  </si>
  <si>
    <t>1. Se incluye la socialización del sistema de gestión antisoborno.
2. Se elimina  la *Aplicación de la Guía GUFP03 Alcance de entregables factibilidad.
3. Se incluye la aplicación del formato FOFP04 lista de productos del proceso de factibilidad.
4. Se elimina * Revisión y Vo Bo al interior del proceso. por cuanto no deriva en un documento verificable.
5. Se organizan los formatos que suscribe el director IDU. 
6. Se incluye  los comites de seguimiento de la DTP.</t>
  </si>
  <si>
    <t>1. Se incluye la socialización del sistema de gestión antisoborno.
2. Se elimina  la *Aplicación de la Guía GUFP03 Alcance de entregables factibilidad.
3. Se incluye la aplicación del formato FOFP04 lista de productos del proceso de factibilidad.
4. Se elimina * Revisión y Vo Bo al interior del proceso. por cuanto no deriva en un documento verificable.
5. Se organizan los formatos que suscribe el colaborador del IDU. 
6. Se incluye  los comites de seguimiento de la DTP .</t>
  </si>
  <si>
    <t>1. Se incluye la socialización del sistema de gestión antisoborno.
2. Se elimina  la *Aplicación de la Guía GUFP03 Alcance de entregables factibilidad.
3. Se incluye la aplicación del formato FOFP04 lista de productos del proceso de factibilidad.
4. Se mantiene la suscripción del formato FOGC34 Pacto de excelencia y se incluye del formato FOPE-20 Compromiso de integridad, transparencia y confidencialidad.
5. Se elimina * Revisión y Vo Bo al interior del proceso. por cuanto no deriva en un documento verificable.
6. Se incluyen los comités de seguimiento.</t>
  </si>
  <si>
    <t>Un Supervisor del IDU permite se altere o modifique los informes de seguimiento de consultoría e interventoría, a cambio de una dádiva.</t>
  </si>
  <si>
    <t>1. Se incluye el mismo posible hecho de soborno (11) pero con un autor diferente, Director IDU.
 2. Se incluyen los controles concernientes a l cargo  expuesto al hecho.</t>
  </si>
  <si>
    <t>1. Se modifica la redacción del riesgo y se cambia el cargo de la persona expuesta por cuanto el supervisor no maneja estos documentos. 
2. Se incluye la socialización del sistema de gestión antisoborno.
3. Se elimina  la *Aplicación de la Guía GUFP03 Alcance de entregables factibilidad.
4. Se elimina * Revisión y Vo Bo al interior del proceso. por cuanto no deriva en un documento verificable.
5. Se mantienen los formatos que suscribe el colaborador del IDU. 
6. Se incluye  los comites de seguimiento de la DTP .</t>
  </si>
  <si>
    <t>1. Se modifica la redacción del riesgo aclarando el posible suceso. 
2. Se incluye la socialización del sistema de gestión antisoborno.
3. Se elimina  la *Aplicación de la Guía GUFP03 Alcance de entregables factibilidad.
4. Se mantiene la suscripción del formato FOGC34 Pacto de excelencia y se incluye del formato FOPE-20 Compromiso de integridad, transparencia y confidencialidad.
5. Se elimina * Revisión y Vo Bo al interior del proceso. por cuanto no deriva en un documento verificable.
6. Se incluyen los comités de seguimiento de la DTP.</t>
  </si>
  <si>
    <t>1. Se incluye la socialización del sistema de gestión antisoborno.
2. Se elimina  la *Aplicación de la Guía GUFP03 Alcance de entregables factibilidad.
3. Se elimina * Revisión y Vo Bo al interior del proceso. por cuanto no deriva en un documento verificable.
4. Se organizan los formatos que suscribe el director IDU. 
5. Se incluye  los comites de seguimiento de la DTP.</t>
  </si>
  <si>
    <t>1.. Se incluye la socialización del sistema de gestión antisoborno.
2. Se elimina  la *Aplicación de la Guía GUFP03 Alcance de entregables factibilidad.
3. Se elimina * Revisión y Vo Bo al interior del proceso. por cuanto no deriva en un documento verificable.
4. Se mantienen los formatos que suscribe el colaborador del IDU. 
5. Se incluye  los comites de seguimiento de la DTP .</t>
  </si>
  <si>
    <t>1. Se incluye la socialización del sistema de gestión antisoborno.
2. Se elimina  la *Aplicación de la Guía GUFP03 Alcance de entregables factibilidad.
3. Se mantiene la suscripción del formato FOGC34 Pacto de excelencia y se incluye del formato FOPE-20 Compromiso de integridad, transparencia y confidencialidad
4. Se elimina * Revisión y Vo Bo al interior del proceso. por cuanto no deriva en un documento verificable.
5. Se incluyen los comités de seguimiento de la DTP.</t>
  </si>
  <si>
    <t xml:space="preserve">El Supervisor solicita o acepta dádivas al interventor, para suscribir una  que se celebre la adición al contrato (dinero y/o tiempo) que lo favorezca. </t>
  </si>
  <si>
    <t>1. Se incluye el mismo posible hecho de soborno (16) pero con un autor diferente, Colaborador  IDU.
 2. Se incluyen los controles concernientes a l cargo  expuesto al hecho.</t>
  </si>
  <si>
    <t>1. Se incluye la socialización del sistema de gestión antisoborno.
2. Se elimina  la *Aplicación de la Guía GUFP03 Alcance de entregables factibilidad.
3. Se elimina * Revisión y Vo Bo al interior del proceso. por cuanto no deriva en un documento verificable.
4. Se organizan los formatos que suscribe el director IDU. 
6. Se incluye  los comites de seguimiento de la DTP.</t>
  </si>
  <si>
    <t>El Colaborador del IDU recibe o solicita dádivas del interventor para  aprobar avances en el pago de productos por encima de la ejecución realizada.</t>
  </si>
  <si>
    <t>1. Se incluye el mismo posible hecho de soborno (17) pero con un autor diferente, Colaborador  IDU.
 2. Se incluyen los controles concernientes a l cargo  expuesto al hecho.</t>
  </si>
  <si>
    <t>1. Se incluye la socialización del sistema de gestión antisoborno.
2. Se elimina  la *Aplicación de la Guía GUFP03 Alcance de entregables factibilidad.
3.Se mantiene la suscripción del formato FOGC34 Pacto de excelencia y se incluye del formato FOPE-20 Compromiso de integridad, transparencia y confidencialidad
4. Se elimina * Revisión y Vo Bo al interior del proceso. por cuanto no deriva en un documento verificable.
5. Se incluyen los comités de seguimiento de la DTP.</t>
  </si>
  <si>
    <t>1. Se incluye la socialización del sistema de gestión antisoborno.
2. Se elimina  la *Aplicación de la Guía GUFP03 Alcance de entregables factibilidad.
3. Se elimina * Revisión y Vo Bo al interior del proceso. por cuanto no deriva en un documento verificable.
4. Se organizan los formatos que suscribe el director IDU. 
6. Se eliminan  los comites de seguimiento de la DTP .</t>
  </si>
  <si>
    <t>1. Se incluye la socialización del sistema de gestión antisoborno.
2. Se elimina  la *Aplicación de la Guía GUFP03 Alcance de entregables factibilidad.
3. Se mantiene la suscripción del formato FOGC34 Pacto de excelencia y se incluye del formato FOPE-20 Compromiso de integridad, transparencia y confidencialidad
4. Se elimina * Revisión y Vo Bo al interior del proceso. por cuanto no deriva en un documento verificable.
5. Se eliminan los comités de seguimiento de la DTP.</t>
  </si>
  <si>
    <t>Durante el periodo evaluado no se han presentado hechos para este  posibles riesgos de soborno.</t>
  </si>
  <si>
    <t>1. Se ajustó el perfil identificado unificandolo como Directivo IDU
2. Se incluyeron los controles 4 y 5 - publicación de agendas y Resolución de delegación de funciones</t>
  </si>
  <si>
    <t xml:space="preserve">1. Se ajustó el perfil identificado unificandolo como Directivo IDU
2. Se incluyeron los controles 4, 5 y 6 </t>
  </si>
  <si>
    <t xml:space="preserve">1. Se ajustó el perfil identificado unificandolo como Tercero
2. Se unificó el riesgo identificado para el posible hecho de soborno
3. Se incluyó el control 4 </t>
  </si>
  <si>
    <t>1. Se ajustó la redacción del posible hecho de soborno 
2. Se ajustó el perfil identificado unificandolo como Colaborador IDU
2. Se incluyeron los controles 4 y 5</t>
  </si>
  <si>
    <t xml:space="preserve">Un Directivo IDU, recibe o solicita dádivas de un tercero para   certifique  mayores cantidades de B&amp;S a los efectivamente recibidos, a cambio de un beneficio propio o de un tercero </t>
  </si>
  <si>
    <t>Directivo IDU (STPC - STRF)</t>
  </si>
  <si>
    <t>1.Arqueos y revisión por parte del Ordenador del gasto y la Subdirección Técnica de Presupuesto y Contabilidad.
2. Entrada de los bienes al almacén general del IDU.
3. Para las compras por caja menor, solicitud firmada por el jefe del área que la solicita; se verifica que el bien no está en el almacén ni tenga contrato; se hacen arqueos.
4. Publicación de agendas Directivos IDU</t>
  </si>
  <si>
    <t>1. Se ajustó la redacción del posible hecho de soborno 
2. Se ajustó el perfil identificado unificandolo como Colaborador IDU
2. Se incluye el control 4</t>
  </si>
  <si>
    <t>1. se ajusta la redacción del posible hecho de soborno 
2. Se unifica el perfil identificado como Colab orador IDUn 
3. Se unifica el riesgo identificado
4. Se ajusta la redacción del control 1
5. se incluyen los controles 4 y 5</t>
  </si>
  <si>
    <t xml:space="preserve">UnDirectivo del IDU, encargado de realizar el estudio de mercado telefónico o solicitar cotizaciones, solicita o recibe dádivas de uno de esos posibles proveedores, para otorgarle dicha negociación.                                                                                                                                             </t>
  </si>
  <si>
    <t>Directivo IDU (Sudirector General de Gestión Corporativa - Director Técnico Administrativo y Financiero - Subdirector Técnico de Recursos Físicos)</t>
  </si>
  <si>
    <t>Deterioro de la reputación institucional que afecta su capacidad y gobernanza</t>
  </si>
  <si>
    <t>1. Diferentes revisiones legales y técnicas a los estudios y documentos previos, con segregación de funciones
2. Fichas técnicas para la solicitud de cotizaciones.
3. Comité precontractual.
4. Pulicación de agendas Directivos 
5. Resolución de delegación de funciones</t>
  </si>
  <si>
    <t>1. se ajusta la redacción del posible hecho de soborno 
2. Se unifica el perfil identificado como Colaborador IDU 
3. Se unifica el riesgo identificado
4. Se ajusta la redacción del control 1
5. se incluyen los controles 2, 3, 4  y 5</t>
  </si>
  <si>
    <t xml:space="preserve">1. Se ajusta la redacción del posible hecho de soborno 
2. Se unifica el perfil identificado como Tercero
3. Se ajusta redacción de los controles 1 y 2
4. Se incluye el control 6
 </t>
  </si>
  <si>
    <t xml:space="preserve">1. Se ajusta la redacción del posible hecho de soborno 
2. Se unifica el perfil identificado como Colaborador IDU
3. Se unifica el posible hecho de soborno
4. Se ajusta redacción de los controles 1 y 2
5. Se incluyen los controles 6, 7 y 8
 </t>
  </si>
  <si>
    <t>Que un Directivo del IDU reciba o solicite dádivas a un proveedor, para  modificar o alterar el valor de la facturación y u orden de pago</t>
  </si>
  <si>
    <t>Directivo IDU (Subdirector Técnico de Recursos Físicos)</t>
  </si>
  <si>
    <t>1. Arqueos de Caja menor
2. Revisiones con segregación de funciones
3. Cuadro de control financiero
4. Acta de recibo a satisfacción.
5. Comprobantes de ingreso al almacén
6. Control automático en el aplicativo SIGPAGOS.</t>
  </si>
  <si>
    <t>1. Se ajusta la redacción del posible hecho de soborno
2. Se Unifica el perfil identificado
3. Se incluyen los controles 1, 2 y 3 ejecutados en el proceso</t>
  </si>
  <si>
    <t>Un Directivo del IDU (Apoyo a la supervisión) solicita o recibe dádivas de un proveedor bienes y servicios, para aceptar productos y servicios que no cumplan con las especificaciones técnicas contractuales.</t>
  </si>
  <si>
    <t>Director IDU (Subdirector Técnico de Recursos Físicos)</t>
  </si>
  <si>
    <t>1. Se ajusta la redacción del posible hecho de soborno
2. Se unifica el perfil identificado
3. Se Unifica el riesgo identificado para el posible hecho de soborno
4. Se incluyen los controles ejecutados en el proceso</t>
  </si>
  <si>
    <t>Un Directivo del IDU encargado de la supervisión del contrato de mantenimiento solicita o recibe dádivas de un tercero para beneficiarlo con una  adición o prórroga del contrato.</t>
  </si>
  <si>
    <t>Directivo IDU (Subdirector General de Gestión Corporativa - Director Técnico Administrativo y Financiero - Subdirector Técnico de Recursos Físicos)</t>
  </si>
  <si>
    <t xml:space="preserve">Sobrecostos, deficiencias en alcance y calidad en la ejecución en los proyectos, que reducen la capacidad de lograr objetivos.
</t>
  </si>
  <si>
    <t>1. Se ajusto la redacción del posible hecho de soborno
Se unificó el perfil identificado
3. Se ajustó la redacción de los controles 1 y 2
4. Se incluy+o el control 3</t>
  </si>
  <si>
    <t>1. Reportes de consumo enviados por el contratista y verificación del mismo por parte del apoyo a la supervisión y la supervisiónd el contrato.
2. Reportes en línea en tiempo real al IDU (monitoreo satelital)
3. Chip maestro para c ontrol de combustible</t>
  </si>
  <si>
    <t>Tercero (contratista suministro de combustible)</t>
  </si>
  <si>
    <t>Se crea el perfil Tercero</t>
  </si>
  <si>
    <t>1. Se ajusta la redacción del posible hecho de soborno
2. Se unifica el perfil identificado
3. Se ajusta la redacción del control No 1</t>
  </si>
  <si>
    <t>Un Colaborador del IDU encargado de atender a posibles compradores de los bienes dados de baja, solicite o reciba dádivas para entregar los bienes sin el cumplimiento de los requisitos.</t>
  </si>
  <si>
    <t>1. Se unifica el perfil identificado
2. Se unifica la el riesgo identificado
3. Se identifican los controles ejecutados en el proceso</t>
  </si>
  <si>
    <t>1. Se ajusta la redacción del posible hechos de soborno
2. Se unifica el perfil identificdo
3. Se unifica el riesgo identificado
4. Se identifican los controles ejecutados en el proceso</t>
  </si>
  <si>
    <t>Se ajusta la redacción de los controles haciendo claridad en la elaboracion, revisión y firma de los actos administrativos.
La aplicación de los controles (proyectar, revisar, aprobar y firmar) se encuentran en cada uno de los actos administrtivos expedidos durante el periodo de enero a abril de 2021,  la trazabilidad de los mismos se puede evidenciar en el histórico en el Sistema de Gestión Documental de la entidad.
No se presentó materialización del riesgo</t>
  </si>
  <si>
    <t>1. Se unifica el perfil identificado</t>
  </si>
  <si>
    <t>1. Se incluye el control No 3 "Revisión por parte del asesor de la SGJ"</t>
  </si>
  <si>
    <t>Que un Directivo del IDU solicite o reciba una dádiva de un contribuyente para proyectar un acto administrativo que reduzca o elimine una contribución por valorización.</t>
  </si>
  <si>
    <t>Un contribuyente ofrezca o entregue dádivas a un Colaborador del IDU para demorar el trámite de notificación, con respecto a un acto administrativo.</t>
  </si>
  <si>
    <t>1. Se ajusta redacción del posible hecho de soborno 
2. Se replantean los controles.
3. La aplicación de estos controles se puede evidenciar en el sistema de información Valoricemos, en el Sistema de Gestión Documental de la entidad lo cual evito la materialización del riesgo</t>
  </si>
  <si>
    <t>Un Colaborador del IDU reciba o solicite dádivas de un contribuyente, para que demorar el tramite de notificación, con respecto a un acto administrativo.</t>
  </si>
  <si>
    <t>Un Directivo del IDU reciba o solicite dádivas de un contribuyente, para que demorar el tramite de notificación, con respecto a un acto administrativo.</t>
  </si>
  <si>
    <t>Se solicita la eliminacion de este posible hecho de soborno, porque no hay un procedimiento asociado, esta actividad se está controlando a través del instructivo IN-VF-29 CONFUSIONES  y además es una actividad poco recurrente en la dependencia</t>
  </si>
  <si>
    <t>Un Directivo del IDU reciba o solicite dádivas de un ciudadano, para que modifique datos del predio o pagos por confusión en los aplicativos del IDU.</t>
  </si>
  <si>
    <t>Que un ciudadadano ofrezca o entregue una dádiva a un Colaborador del IDU para que altere la información de estado de deuda de un predio y lo haga aparecer sin deuda por concepto de valorización y / o aplique una compensación indebida</t>
  </si>
  <si>
    <t>Se solicita la eliminacion de este posible hecho de soborno, porque no hay un procedimiento asociado, esta actividad se está controlando a través del instructivo IN-VF-28 COMPENSACIONES  y además es una actividad poco recurrente en la dependencia</t>
  </si>
  <si>
    <t>Un Colaborador del IDU solicite o reciba una dádiva para alterar la información de estado de deuda de un predio y lo haga aparecer sin deuda por concepto de valorización  y / o aplique una compensación indebida</t>
  </si>
  <si>
    <t>Un Directivo del IDU solicite o reciba una dádiva para alterar la información de estado de deuda de un predio y lo haga aparecer sin deuda por concepto de valorización  y / o aplique una compensación indebida</t>
  </si>
  <si>
    <t xml:space="preserve">GESTIÓN DEL COBRO COACTIVO
</t>
  </si>
  <si>
    <t>* Se ajusta redacción de los controles
*Se aplicaron todos los controles definidos para evitar que se materializara el riesgo
*Con el fin de definir lineamientos claros, para la generación de los CDA´s, se elaboró y publicó el instructivo IN-VF-26 GENERACIÓN CDA O CFD EN EL SISTEMA</t>
  </si>
  <si>
    <t xml:space="preserve">1. Se unifica el perfil identificado
</t>
  </si>
  <si>
    <t>Un Directivo del IDU solicita o recibe dádivas de un ciudadano para alterar la información en el aplicativo Valoricemos que altera el Certificado de Deuda Actual.</t>
  </si>
  <si>
    <t>* Se ajusta la descripción de los controles en cuanto a la proyección, revisión,  validación y firma del mandamiento de pago (MP). 
* La aplicación  de los controles se da frente a la expedición de cada mandamiento de pago MP, los cuales quedan debidamente guardados en la carpeta DRIVE de la subdirección que ha sido destinada para tal fin. 
* No se presentó materialización del riesgo
* En las comunicaciones masivas para incentivar recaudo se coloca el texto " La entidad busca prevenir, detectar y enfrentar el soborno, al evidenciar cualquier solicitud indebida no dude en denunciarlo a través de los siguientes medios: correo electrónico: denuncia.soborno@idu.gov.co o a través de la página idu.gov.co/page/denuncie-el-soborno, se garantiza confidencialidad y reserva"</t>
  </si>
  <si>
    <t xml:space="preserve">1. Se unifica el perfil identificado </t>
  </si>
  <si>
    <t>Un Directivo del IDU solicite o reciba dádivas de un ciudadano para alterar el mandamiento de pago.</t>
  </si>
  <si>
    <t>Un Contribuyente ofrece o enntrega dadivas a un colaborador del IDU  para aceptar excepciones previas inválidas al  mandamiento de pago.</t>
  </si>
  <si>
    <t>Tercero (Contribuyente)</t>
  </si>
  <si>
    <t xml:space="preserve">Se solicita la eliminación de este posible hecho de soborno, teniendo en cuenta que dentro del proceso de cobro coactivo no hay lugar a excepciones previas. </t>
  </si>
  <si>
    <t>Un Directivo del IDU solicite o reciba dádivas de un ciudadano para aceptar excepciones previas inválidas al  mandamiento de pago.</t>
  </si>
  <si>
    <t xml:space="preserve">Un Contribuyente  ofrece o entrega davivas a un colaborador del IDU para realizar un pago a favor de uno o varios terceros por concepto de devolución de los títulos de depósitos judiciales en los procesos de cobro coactivo </t>
  </si>
  <si>
    <t xml:space="preserve">Un Colaborador del IDU solicita o acepta  dádivas para realizar un pago a favor de uno o varios terceros por concepto de devolución de los títulos de depósitos judiciales en los procesos de cobro coactivo </t>
  </si>
  <si>
    <t xml:space="preserve">
* Se ajusta redacción del posible hecho de soborno.
* Se incluye un nuevo control
*  Al aplicar el control establecio se evitó la  materialización del riesgo.</t>
  </si>
  <si>
    <t xml:space="preserve">Un Directivo del IDU solicita o acepta  dádivas para realizar un pago a favor de uno o varios terceros por concepto de devolución de los títulos de depósitos judiciales en los procesos de cobro coactivo </t>
  </si>
  <si>
    <t>CERTIFICADO DE ESTADO DE CUENTA PARA TRAMITE NOTARIAL-PAZ Y SALVOS</t>
  </si>
  <si>
    <t xml:space="preserve">Un ciudadano ofrece o entrega dádivas a un Colaborador del IDU, para que generen el paz y salvo sin hacer las respectivas validaciones </t>
  </si>
  <si>
    <t>*Teniendo en cuenta la importancia de este trámite, el contacto directo con la ciudadania y la exposición al riesgo de antisoborno, se inlcuyó dentro de la matriz, para realizar el respectivo seguimiento y control.
*Durante el mes de mayo se elaboró e incluyó dentro de todos los canales de atención a la ciudadanía, el mensaje donde se le comunica al ciudadano que la entidad tiene cero tolerancia al soborno. Así mismo, se adelantaron socializaciones al interior del grupo de atención al ciudadano, para reforzar la información relacionada con las políticas de antisoborno.
*Se aplicaron todos los controles definidos para evitar que se materializara el riesgo</t>
  </si>
  <si>
    <t>1. Se unifica el perfil identificado
2. Se elimina el control No 6 ya que corresponde a controles transversales aplicados por la segunda línea de defensa</t>
  </si>
  <si>
    <t xml:space="preserve">Un Colaborador del IDU reciba o solicite dádivas de un ciudadano, para que generen  el paz y salvo sin hacer las respectivas validaciones </t>
  </si>
  <si>
    <t>1. Se elimina el control No 6 ya que corresponde a controles transversales aplicados por la segunda línea de defensa</t>
  </si>
  <si>
    <t>CONCEPTOS TÉCNICOS</t>
  </si>
  <si>
    <t>Un ciudadano ofrece o entrega dádivas a un Colaborador del IDU, para que se hagan ajustes a los conceptos técnicos según la conveniencia del solicitante</t>
  </si>
  <si>
    <t>*Teniendo en cuenta la importancia de la actividad dentro de la dependencia  y la posible exposición al riesgo de antisoborno, se incluyó dentro de la matriz, para realizar el respectivo seguimiento y control.
*Todas las comunicaciones dirigidas a los ciudadanos con los conceptos técnicos, tienen incluida la nota de cero tolerancia al soborno
*Se aplicaron todos los controles definidos para evitar que se materializara el riesgo</t>
  </si>
  <si>
    <t>Un Colaborador del IDU reciba o solicite dádivas de un ciudadano,para que se hagan ajustes a los conceptos técnicos según la conveniencia del solicitante</t>
  </si>
  <si>
    <t>Un Directivo del IDU reciba o solicite dádivas de un ciudadano,para que se hagan ajustes a los conceptos técnicos según la conveniencia del solicitante</t>
  </si>
  <si>
    <t>COBRO ORDINARIO Y PERSUASIVO</t>
  </si>
  <si>
    <t>Un contribuyente ofrece o entrega una dádiva a un Colaborador del IDU para alterar la liquidación de los predios por concepto de valorización  en las diferentes etapas de cobro</t>
  </si>
  <si>
    <t xml:space="preserve">Dado que el procedimiento de recuperación de cartera fue derogado y se creó otro nuevo procedimiento, el PR-VF-14 COBRO ORDINARIO Y PERSUASIVO, se elaboró un nuevo riesgo asociado a dicho documento, junto con los controles y la respectiva valoración
*A las comunicaciones enviadas a los ciudadanos con las cuentas de cobro, se incorporó el mensaje de cero tolerancia al soborno
*Se aplicaron todos los controles definidos para evitar que se materializara el riesgo
</t>
  </si>
  <si>
    <t>Un Colaborador del IDU solicita o recibe una dádiva de un contribuyente para alterar la liquidación de los predios por concepto de valorización en las diferentes etapas de cobro</t>
  </si>
  <si>
    <t>Un Directivo del IDU solicita o recibe una dádiva de un contribuyente para alterar la liquidación de los predios por concepto de valorización en las diferentes etapas de cobro</t>
  </si>
  <si>
    <t>GUIA LINEAS DE DEFENSA</t>
  </si>
  <si>
    <t xml:space="preserve">Se incluyó este riesgo como fortalecimiento del proceso y control en la primera linea de defensa  </t>
  </si>
  <si>
    <t>1. se ajusta el posible hecho de soborno</t>
  </si>
  <si>
    <t>Se incluyó este riesgo como fortalecimiento del proceso y control en la primera linea de defensa.</t>
  </si>
  <si>
    <t>1. Se ajusta el perfil identificado</t>
  </si>
  <si>
    <t>No se han presentando hechos de soborno para este riesgo.</t>
  </si>
  <si>
    <t>1. Se ajusta la redacción del posible hecho de soborno
2. Se ajusta la redacción del riesgo identificado
3. Se ajusta la redacción de los controles 2 y 3
4. Se incluye el control No 4 identificado en el perfil Tercero</t>
  </si>
  <si>
    <t xml:space="preserve">1. Se ajusta la redacción del posible hecho de soborno
2. Se ajusta la redacción del riesgo identificado
3. Se ajusta y unifica la identificación del perfil identificado 
4. Se ajusta la redacción del control  2 </t>
  </si>
  <si>
    <t>Un contratista ofrece y/o entrega a un Colaborador del IDU una dádiva o comisión para tramitar una comunicación y/o resolución, sin llenar los requisitos de forma del IDU.</t>
  </si>
  <si>
    <t xml:space="preserve">1. Se ajusta la redacción del riesgo identificado
2. Se ajusta y unifica la identificación del perfil identificado 
</t>
  </si>
  <si>
    <t xml:space="preserve">1. Se ajusta la redacción del posible hecho de soborno
2. Se ajusta la redacción del riesgo identificado
</t>
  </si>
  <si>
    <t xml:space="preserve">
Deterioro de la reputación institucional que afecta su capacidad de gestión.
</t>
  </si>
  <si>
    <t xml:space="preserve">1. Se ajusta la redacción del posible hecho de soborno
2. Ajuste redacción riesgo identificado
3. Ajuste redacción controles 2, 3 y 4
</t>
  </si>
  <si>
    <t xml:space="preserve">1. Se ajusta la redacción del posible hecho de soborno
2. Ajuste redacción riesgo identificado
</t>
  </si>
  <si>
    <t>Un Colaborador del IDU solicita o recibe dadivas para adulterar, sustraer, hurtar o manipular los archivos y documentos del IDU.</t>
  </si>
  <si>
    <t>Se crea el perfil Colaborador IDU para el posible hecho de soborno</t>
  </si>
  <si>
    <t>Que un Colaborador del IDU solicite o reciba dadivas para que se adultere, sustraiga, hurte o manipule los archivos y documentos del IDU, en la reconstrucción de un expediente.</t>
  </si>
  <si>
    <t>1. Se ajusta la redacción del posible hecho de soborno
2. Ajuste redacción riesgo identificado
3. Ajuste redacción controles 2 y 3</t>
  </si>
  <si>
    <t>Un Tercero  ofrece o entrega dádivas a un Colaborador del IDU para que se divulgue información de resoluciones con nivel de confidencialidad Información Pública Clasificada o Infomación Pública Reservada, en pro de un beneficio propio o que afecte los intereses del IDU</t>
  </si>
  <si>
    <t xml:space="preserve">
Deterioro de la reputación institucional que afecta su capacidad de gestión.
</t>
  </si>
  <si>
    <t>El colaborador del IDU a cargo de hacer las afiliaciones del personal solicite o reciba dádivas de un asesor de una entidad prestadora de servicios de seguridad social (EPS, AFP, AFC), con el pretexto de continuar vinculados con la entidad o proporcionar nuevas afiliaciones.</t>
  </si>
  <si>
    <t>Se mantienen los componentes del riesgo</t>
  </si>
  <si>
    <t xml:space="preserve">Se ajusta el perfil del posible hecho de soborno unificándolo como "Colaborar IDU"
Se ajusta la redacción del riesgo asociado
Se incluye control   FO-PE-020 Compromiso de Integridad, Transparencia y Confidencialidad, para PSP  
</t>
  </si>
  <si>
    <t>Un asesor de una entidad prestadora de servicio de seguridad social (EPS, AFP, AFC) entrege u ofrezca dádivas a un colaborador del IDU, para poder recibir más afiliciones o poder continuar vinculados con la entidad</t>
  </si>
  <si>
    <t>1. Revisión de la documentación de afiliación por parte de la Subdirectora Técnica de Recursos Humanos.
2. Divulgación masiva a través de canales institucionales de comunicación de la oferta y asesoría por parte de las entidades prestadoras de servicios de seguridad social.</t>
  </si>
  <si>
    <t>Se ajusta el perfil del posible hecho de soborno unificándolo como "Tercero"</t>
  </si>
  <si>
    <t xml:space="preserve">El colaborador del IDU a cargo de hacer los traslados de afiliación entre entidades prestadoras de servicio reciba o solicite dádivas de un asesor de una de estas entidades, para direccionar el traslado del funcionario a ese entidad . </t>
  </si>
  <si>
    <t xml:space="preserve">Se ajusta el perfil del posible hecho de soborno unificándolo como "Colaborar IDU"
Se incluye control   FO-PE-020 Compromiso de Integridad, Transparencia y Confidencialidad, para PSP  
</t>
  </si>
  <si>
    <t xml:space="preserve">Que un asesor de una entidad prestadora de servicio de seguridad social, al recibir la solicitud de traslado de afiliación de un colaborador del IDU, entregue dádivas al Colaborador del IDU a cargo de hacer los traslados, para que le direcciones el traslado de esa persona a la entidad. </t>
  </si>
  <si>
    <t>Se ajusta el perfil del posible hecho de soborno unificándolo como "Tercero"
Se ajusta la redacción del riesgo asociado</t>
  </si>
  <si>
    <t xml:space="preserve">Se encuentra pertinente el monitoreo efectuado por la primera línea de defensa
Se ajusta la redacción del riesgo asociado
Se incluye control   FO-PE-020 Compromiso de Integridad, Transparencia y Confidencialidad, para PSP  
</t>
  </si>
  <si>
    <t>1. Reporte e investigación del accidente.
2. Cámaras de seguridad instaladas en las sedes del Instituto.</t>
  </si>
  <si>
    <t xml:space="preserve">Se acepta el ajuste en la redacción del control.
Se modifica la redacción del riesgo asociado.
Los controles se ajustan al nivel de calificación del riesgo
Se ajusta la redacción del riesgo asociado
Se incluye control   FO-PE-020 Compromiso de Integridad, Transparencia y Confidencialidad, para PSP  
</t>
  </si>
  <si>
    <t xml:space="preserve">1. Contratar directamente con la Caja de Compensación que presta servicios al IDU (lo anterior amparado en la normatividad vigente)
</t>
  </si>
  <si>
    <t>Se ajusta la redacción del riesgo asociado</t>
  </si>
  <si>
    <t xml:space="preserve"> Un tercero contratista entregue u ofrezca dádivas al Colaborador del IDU a cargo del apoyo a la supervisión del  contrato del Programa del Sistema de Estímulos, con el fin de que acepte una factura por un valor mayor </t>
  </si>
  <si>
    <t>1. Revisión por parte de la supervisión del contrato.</t>
  </si>
  <si>
    <t>Un tercero ofrezca una dadiva a un Colaborador del IDU a cargo de elaborar las certificaciones  para que altere las funciones, períodos laborados o factores salariales.</t>
  </si>
  <si>
    <t>Tercero (Exfuncionario)</t>
  </si>
  <si>
    <t>Se creo el perfil del tercero de donde provenga el  posible hecho de soborno</t>
  </si>
  <si>
    <t xml:space="preserve">Se ajusta la redacción del riesgo de soborno 
Se unifica la denominación del perfil asociado
Se ajusta la redacción del riesgo No 2 en relación con la segregación de funciones
Se incluye control   FO-PE-020 Compromiso de Integridad, Transparencia y Confidencialidad, para PSP  
</t>
  </si>
  <si>
    <t>Un Directivo  IDU  solicite o reciba dádivas de un oferente, con el fin de direccionar la propuesta en valor o requistos en los estudios previos para la contratación del Plan Institucional de Capacitación</t>
  </si>
  <si>
    <t xml:space="preserve">Directivo IDU </t>
  </si>
  <si>
    <t>Se ajusta la redacción del riesgo de soborno 
Se unifica la denominación del perfil asociado.
Se ajusta la redacción del riesgo No 2 en relación con la segregación de funciones</t>
  </si>
  <si>
    <t xml:space="preserve">Se ajusta la redacción del riesgo de soborno.
Se incluyen los 7 controles existente y aplicados por el área. </t>
  </si>
  <si>
    <t>El Directivodel IDU solicite o reciba dádivas del contratista, con el fin de ajustar la programación de los eventos de tal forma que éste se beneficie</t>
  </si>
  <si>
    <t>Se crea el perfil de Directivo IDU en el posible hecho de soborno</t>
  </si>
  <si>
    <t>El Contratista  ofrezca o entregue dádivas al Colaborador del IDU, con el fin de que ajuste la programación de los eventos  de capacitación de tal forma que se beneficie.</t>
  </si>
  <si>
    <t xml:space="preserve">Se ajusta la redacción del riesgo de soborno.
Se unifica el perfil del actor del posible hecho de soborno  
Se incluyen los 5 controles existente y aplicados por el área. </t>
  </si>
  <si>
    <t>No hay cambios en la probabilidad e impacto del riesgo. Su valoraciòn es Baja</t>
  </si>
  <si>
    <t>1. Se unidica la redacción del posible hecho de soborno.
2. Se unifica el perfil identificado
Se recomienda que en el próximo seguimiento se deje constancia de la eficacia de los controles</t>
  </si>
  <si>
    <t>El Directivo IDU que recepciona el requerimiento ciudadano solicite o reciba dádivas a un ciudadano, para agiizar la respuesta de su requerimiento o para que éste salga a favor del solicitante.</t>
  </si>
  <si>
    <t>El ciudadano que genera el requerimiento ante la entidad, ofrezca o entregue dádivas al Colaborador del IDU a cargo de la recepción de requerimientos, para agilizar su proceso o para que la respuesta al requerimiento salga a favor del solicitante</t>
  </si>
  <si>
    <t>1. Se unifica el perfil identificado
Se recomienda que en el próximo seguimiento se deje constancia de la eficacia de los controles</t>
  </si>
  <si>
    <t>Colaborador IDU (Bogotá te escucha)</t>
  </si>
  <si>
    <t>1. Se unifica la redacción del posible hecho de soborno
2. Se unifica el riesgo identificado con el posible hecho de soborno
Se recomienda que en el próximo seguimiento se deje constancia de la eficacia de los controles</t>
  </si>
  <si>
    <t>El  Tercero que ofrezca o entrega dádivas al colaborador del IDU que provee al Defensor de la Ciudadanía la información necesaria para la resolución de los requerimientos, para garantizar una respuesta favorable o agilizar dicho proceso.</t>
  </si>
  <si>
    <t>1. Procedimiento de Recepción y Atención requerimientos del Defensor del Ciudadano.</t>
  </si>
  <si>
    <t>Se recomienda que en el próximo seguimiento se deje constancia de la eficacia de los controles</t>
  </si>
  <si>
    <t>El Directivo del IDU, solicite o reciba dádivas del teercero solicitante con el falso pretexto de garantizar una respuesta favorable o agilizar dicho proceso.</t>
  </si>
  <si>
    <t>Directivo IDU (Jefe OAC)</t>
  </si>
  <si>
    <t>1. Se ajusta la redacción del posible hecho de soborno 
Se recomienda que en el próximo seguimiento se deje constancia de la eficacia de los controles</t>
  </si>
  <si>
    <t xml:space="preserve">Un Directivo del IDU,  solicita o reciba dádivas al ciudadano que presentó el requerimiento, para revocar dicha solicitud. </t>
  </si>
  <si>
    <t>1. Se ajusta la redacción del posible hecho de soborno 
2. Se incluye el control No 2 
Se recomienda que en el próximo seguimiento se deje constancia de la eficacia de los controles</t>
  </si>
  <si>
    <t>1. Se ajusta la redacción del posible hecho de soborno 
2. Se unifica el riesgo identificado
Se recomienda que en el próximo seguimiento se deje constancia de la eficacia de los controles</t>
  </si>
  <si>
    <t>1. Control y seguimiento ciudadano durante las reuniones y Comités IDU.</t>
  </si>
  <si>
    <t>Tercero (Ciudadano)</t>
  </si>
  <si>
    <t>1. Control ciudadano durante los Comités IDU. Listados de asistencia y carné de inscripción al Comité</t>
  </si>
  <si>
    <t>Un Directivo del IDU solicita o recibe dádivas de un integrante del comité social con el falso pretexto de obtener algún reconocimiento o beneficio en el proyecto a ejecutar</t>
  </si>
  <si>
    <t xml:space="preserve">Perdida de legitimidad de los procesos de participación ciudadana.
</t>
  </si>
  <si>
    <t>1. Se ajusta la redacción del posible hecho de soborno 
2. Se unifica el  perfil identificado
Se recomienda que en el próximo seguimiento se deje constancia de la eficacia de los controles</t>
  </si>
  <si>
    <t>1. Se ajusta la redacción del posible hecho de soborno 
2. Se unifica el  perfil identificado
3. Se unifica el riesgo de soborno identificado
4. Se incluyó el control No 2 "Manual de supervisión e interventoría"
Se recomienda que en el próximo seguimiento se deje constancia de la eficacia de los controles</t>
  </si>
  <si>
    <t>El Directivo del IDU, solicita o recibe un dádiva para alterar u omitir información de los informes sobre la gestión social ejecutada en los proyectos.</t>
  </si>
  <si>
    <t>Directivo  IDU</t>
  </si>
  <si>
    <t xml:space="preserve">Afectar la credibilidad y el buen nombre del IDU frente a la ciudadania
</t>
  </si>
  <si>
    <t>1. Se unifica el  perfil identificado
2. Se unifica el riesgo de soborno identificado
4. Se incluyen los controles 3 y 4 correspondientes al contrato y Manual de supervisión e interventoría
Se recomienda que en el próximo seguimiento se deje constancia de la eficacia de los controles</t>
  </si>
  <si>
    <t>1. Se unifica el  perfil identificado
2. Se unifica el riesgo de soborno identificado
4. Se incluyen los controles identificado para el riesgo en el perfil del Tercero 
Se recomienda que en el próximo seguimiento se deje constancia de la eficacia de los controles</t>
  </si>
  <si>
    <t xml:space="preserve">Un Directivo del IDU solicita o reciba una dádiva de un contratista de obra para aceptarle para que acepte profesionales sociales del proyecto sin que éstos cumplan los requisitos mínimos o que acepte la suplantación de un profesional.  </t>
  </si>
  <si>
    <t>Un Colaborador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t>
  </si>
  <si>
    <t>1. Se unifica el riesgo de soborno identificado
2. Se incluyó el control No 2 "Manual de supervisión e interventoría"
Se recomienda que en el próximo seguimiento se deje constancia de la eficacia de los controles</t>
  </si>
  <si>
    <t>Un Directivo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t>
  </si>
  <si>
    <t>Tercero (Contratista Interventor)</t>
  </si>
  <si>
    <t>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Se mantiene la comunicación de Antisoborno en todas las reuniones con comunidad atendidas por la OTC.</t>
  </si>
  <si>
    <t>1. Se unifica el perfil identificado
2. Se unifica el riesgo de soborno identificado
3. Se incluyó el control No 2 "Manual de supervisión e interventoría"
Se recomienda que en el próximo seguimiento se deje constancia de la eficacia de los controles</t>
  </si>
  <si>
    <t>En el marco de la implementación del apéndice de Diálogo Ciudadano y del Manual de Interventoría Vigente se realiza el seguimiento a los proyectos de infraestructura urbana y espacio público, a los cuales el grupo de Gestión Social y Participación Ciudadana de la Oficina de Atención al Ciudadano, por medio de los comités sociales, comités integrales, mesas de trabajo para la revisión de informes, estas reuniones se registran en el sistema Bachué. 
De igual manera, el seguimiento a las revisiones de los informes mensuales radicados por las interventorías se registra y evidencia en la Matriz de Seguimiento a Contratos, donde se exponen números de radicados de entrada y los memorandos de aprobación de los informes que vislumbran la gestión social implementada en los contratos. (https://docs.google.com/spreadsheets/d/1Rpl3tfWg719NtCMl9TTHmnOen8EEKiskTMtS7w0ACvc/edit#gid=965613138)
La OTC invita a sus colaboradores a participar de los diferentes espacios de formación relacionados con el subsistema, como el curso de gestión antisoborno 2021</t>
  </si>
  <si>
    <t>1. Se unifica el perfil identificado
2. Se unifica el riesgo de soborno identificado
3. Se incluyen los controles 1, 2, 3 y 4
Se recomienda que en el próximo seguimiento se deje constancia de la eficacia de los controles</t>
  </si>
  <si>
    <t>1. Se ajusta la redacción del posible hecho de soborno 
2. Se incluyen los controles 1, 2 y  3 
Se recomienda que en el próximo seguimiento se deje constancia de la eficacia de los controles</t>
  </si>
  <si>
    <t>Un Directivo del IDU solicita o reciba dádivas de un interventor para que acepte los informes presentados , sin el cumplimiento de los requisitos y/u omitiendo información con el fin de emitir el concepto de aprobación.</t>
  </si>
  <si>
    <t>Un Tercero (Representantes políticos) ofrecen o entregan dadivas para acceder a información reservada de la Entidad</t>
  </si>
  <si>
    <t>Tercero (Representante político)</t>
  </si>
  <si>
    <t>1. Se ajusta la redacción del posible hecho de soborno 
2. Se incluye el control  3 
Se recomienda que en el próximo seguimiento se deje constancia de la eficacia de los controles</t>
  </si>
  <si>
    <t>Un Directivo del IDU solicita o acepte dadivas de representantes políticos para acceder a información  reservadade la Entidad</t>
  </si>
  <si>
    <t>Se ajusta la redacción de los controles y el rol del funcionario IDU se unifica como colaborador IDU, se estan ejecutando los controles ya que la información de los contratos esta disponible en el ZIPA y en el visor de los proyectos, adicionalmente el ZIPA cuenta con toda la trazabilidad de los ajustes presentados en el sistema.
No se encuentra evidencias de materialización del riesgo.</t>
  </si>
  <si>
    <t xml:space="preserve">Se encuentra pertinente realizar el ajuste propuesto por la primera línea de defensa con el fin de unificar terminología y perfiles.
Revisados el monitoreo a los controles, se consideran apropiados para el nivel de riesgo </t>
  </si>
  <si>
    <t xml:space="preserve">Se encuentra pertinente realizar el ajuste propuesto por la primera línea de defensa para el control. </t>
  </si>
  <si>
    <t>1. Se eliminan los controles de Recomendaciones de Informes Entes de Control, Informes de Auditoria, Informes de Veeduría, Convenios suscritos con las ESP y Terceros, Revisión y vo. Bo de los profesionales del área y la firma del Ordenador del Gasto de conformidad con la resolución de delegación, Revisión y Vo. Bo. Procesos de Apoyo (Contractual y Jurídica) y Seguimiento periódico a los convenios o acuerdos suscritos, en razón a que no son un control ejecutado en la actualidad para el riesgo identificado.
2. Se incluyen tres (3) controles nuevos relacionados con la guía de permisos para la intervención de infraestructura de Transporte por Terceos,  el Manual de Intervención de Urbanizadores y/o Terceros y el Memorando de solicitud de elaboración acto administrativo para la intervención de la malla vial, en razón a que son controles que se aplican y cuentan con evidencia.
3. Se ajusta redacción de los controles denominado: "Segregación de funciones para la supervisión del convenio a suscribir" y "Comité Coordinador (ESP).
4. Los demás controles se mantienen en los términos definidos inicialmente, dado que son de aplicación permanente.</t>
  </si>
  <si>
    <t xml:space="preserve">1. Se unificó el perfil como "Tercero"
2. Se unifica el riesgo identificado para el posble hecho de soborno
3. Se elimina el control 6 "Resolución de delegación ya que queda referenciada la segregación de funciones en los 2 controles anteriores
4. Se eliminan los controles 9 y 10, ta que el diligenciamiento de dichos formatos no aplica para los terceros identificados
Se recomienda en el próximo monitoreo dejar evidencia de la eficacia de los controles
</t>
  </si>
  <si>
    <t xml:space="preserve">1.Se ajustó la redacción de los controles 4 y 5
2. Se  elimina el control 6 "Resolución de delegación ya que queda referenciada la segregación de funciones en los 2 controles anteriores
Se recomienda en el próximo monitoreo dejar evidencia de la eficacia de los controles
</t>
  </si>
  <si>
    <t>Un Drectivo del IDU solicita o acepta dádivas para incorporar cláusulas o condiciones en los estudios previos para la suscripción de los convenios, acuerdos, contratos y/o actos administrativos asociados a beneficios para un tercero o para una ESP.</t>
  </si>
  <si>
    <t>Se crea el perfil de Directivo IDU, dado que en las actuaciones existe segregación de funciones</t>
  </si>
  <si>
    <t>Que un Colaborador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</si>
  <si>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1. Se eliminan los controles de Recomendaciones de Informes Entes de Control, Informes de Auditoria, Informes de Veeduría, Convenios suscritos con las ESP y Terceros, Revisión y vo. Bo de los profesionales del área y la firma del Ordenador del Gasto de conformidad con la resolución de delegación y el memorando de recomendación de suscripción del convenio o acuerdo,  en razón a que no son un control ejecutado en la actualidad para el riesgo identificado.
2. Se incluyen dos (2) controles nuevos relacionados con la guía de permisos para la intervención de infraestructura de Transporte por Terceos y  el Manual de Intervención de Urbanizadores y/o Terceros, en razón a que son controles que se aplican.
3. Se ajusta redacción de los controles denominados: Informes de seguimiento periódico a los convenios o acuerdos suscritos  y Comité Coordinador (ESP).
4. Los demás controles se mantienen en los términos definidos inicialmente, dado que son de aplicación permanente.</t>
  </si>
  <si>
    <t xml:space="preserve">1. Se elimina el control No 6, relacionado con la Resolución de Delegación dado que no aplica para el perfil identificado
Se recomienda en el próximo monitoreo dejar evidencia de la eficacia de los controles
</t>
  </si>
  <si>
    <t>1. Se unifica el perfil identificado como Tercero 
2. Se unifica el riesgo identificado para el posible hecho de soborno
3. Se eliminan los controles 6, 9 y 10 dado que n o aplican para el perfil identificado
Se recomienda en el próximo monitoreo dejar evidencia de la eficacia de los controles</t>
  </si>
  <si>
    <t>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t>
  </si>
  <si>
    <t>1. Se eliminan los controles de Recomendaciones de Informes Entes de Control, Informes de Auditoria, Informes de Veeduría, Convenios suscritos con las ESP y Terceros, Revisión y Vo. Bo de los profesionales del área y la firma del Ordenador del Gasto de conformidad con la resolución de delegación, Revisión y Vo. Bo. Procesos de Apoyo (Contractual y Jurídica), Seguimiento periódico a los convenios o acuerdos suscritos y Comités Técnicos de Coordinación,  en razón a que no son un control ejecutado en la actualidad para el riesgo identificado y no corresponden a actividades previas a la suscripción del convenio.
2. Se incluyen cinco (5) controles nuevos relacionados con la guía de permisos para la intervención de infraestructura de Transporte por Terceo,  el Manual de Intervención de Urbanizadores y/o Terceros, Memorando de solicitud  de elaboración acto administrativo para la intervención de la malla vial, mesas de reunión o de trabajo y oficios de radicación propuestas de convenio, en razón a que son controles que se aplican y cuentan con evidencia.
3. Se ajusta redacción del control denominado "Segregación de funciones para la supervisión del convenio a suscribir".
4. Los demás controles se mantienen en los términos definidos inicialmente, dado que son de aplicación permanente.</t>
  </si>
  <si>
    <t>1. Se elimina el perfil como Tercero
2. Se eliminan los controles 6, 10 y 11 ya  que no aplican para el perfil identificado
Se recomienda en el próximo monitoreo dejar evidencia de la eficacia de los controles</t>
  </si>
  <si>
    <t>1. Se elimina el control No 6 "Resolución de Delegación"
Se recomienda en el próximo monitoreo dejar evidencia de la eficacia de los controles</t>
  </si>
  <si>
    <t>Que un Directivo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t>
  </si>
  <si>
    <t>1. Se unifica el perfil identificado
2. Se unifica el riesgo identificado
3. Se eliminan los controles 5, 6 y 7 dado que no aplican para el perfil identificado
Se recomienda en el próximo monitoreo dejar evidencia de la eficacia de los controles</t>
  </si>
  <si>
    <t>1. Se eliminan los controles de Recomendaciones de Informes Entes de Control, Informes de Auditoria, Informes de Veeduría, Revisión y Vo. Bo de los profesionales del área y la firma del Ordenador del Gasto de conformidad con la resolución de delegación, Revisión y Vo. Bo. Procesos de Apoyo (Contractual y Jurídica),  Memorando de recomendación de suscripción del convenio o acuerdo, Seguimiento periódico a los convenios o acuerdos suscritos, Segregación de funciones para la supervisión del convenio y Comités Técnicos de Coordinación,  en razón a que no son un control ejecutado en la actualidad para el riesgo identificado.
2. Se incluyen cinco (5) controles nuevos relacionados con la Guía de permisos para la intervención de infraestructura de Transporte por Terceo,  el Manual de Intervención de Urbanizadores y/o Terceros, Revisión de los proyectos definidos en el PDD (Matriz proyectos PDD), Oficio de respuesta a revisión propuesta del proyecto, Comités de seguimiento interno por el líder del proceso.
3. Se ajusta redacción del riesgo incluyendo la palabra "infraestructura".
4. Los demás controles se mantienen en los términos definidos inicialmente, dado que son de aplicación permanente.</t>
  </si>
  <si>
    <t>1. Se ajusta redacción del posible hecho de soborno.
2. Se unifica el perfil identificado como "Colaborador IDU"
3. Se unifica el riesgo identificado
4. Se elimina el control No 5 ya que no aplica para el perfil identificado
Se recomienda en el próximo monitoreo dejar evidencia de la eficacia de los controles</t>
  </si>
  <si>
    <t>Que un Directivo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</si>
  <si>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1. Se eliminan los controles de Recomendaciones de Informes Entes de Control, Informes de Auditoria, Informes de Veeduría, Recomendaciones Informes de Veedurías Ciudadanas, Convenios con terceros, Revisión y Vo. Bo de los profesionales del área, Revisión y Vo. Bo. Procesos de Apoyo (Contractual y Jurídica),  en razón a que no son un control ejecutado en la actualidad para el riesgo identificado.
2. Se incluyen un (1) control nuevo relacionado con  el Manual de Intervención de Urbanizadores y/o Terceros, dado que es un control que se aplica,
3. Se ajusta redacción del riesgo incluyendo la palabra "infraestructura".
4. Los demás controles se mantienen en los términos definidos inicialmente, dado que son de aplicación permanente.</t>
  </si>
  <si>
    <t xml:space="preserve">1. Se eliminan controles 3, 6 y 7 ya que no aplican para el perfil identificado
Se recomienda en el próximo monitoreo dejar evidencia de la eficacia de los controles
</t>
  </si>
  <si>
    <t>1. Se unifixa el riesgo identificado 
2. Se elimina el control No 3 ya que no aplica para el perfil identificado
Se recomienda en el próximo monitoreo dejar evidencia de la eficacia de los controles</t>
  </si>
  <si>
    <t>Un Directivo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t>
  </si>
  <si>
    <t>1. Se eliminan los controles de Recomendaciones de Informes Entes de Control, Informes de Auditoria, Informes de Veeduría, Revisión y Vo. Bo de los profesionales del área y Revisión y Vo. Bo. Procesos de Apoyo (Contractual y Jurídica),  en razón a que no son un control ejecutado en la actualidad para el riesgo identificado.
2. Los demás controles se mantienen en los términos definidos inicialmente, dado que son de aplicación permanente.</t>
  </si>
  <si>
    <t>1. Se elimina el control No 5 ya que no aplica para el perfil identificado
Se recomienda en el próximo monitoreo dejar evidencia de la eficacia de los controles</t>
  </si>
  <si>
    <t>Que un Directivo del IDU reciba o solicite beneficios a un Originador, para emitir un concepto de viabilidad sobre una propuesta de APP Privada presentada ante el IDU generando un favorecimiento en el proyecto de APP.</t>
  </si>
  <si>
    <t>1. Se ajusta el perfil identificado
2. Se unifica el riesgo identificado
3. Se eliminan los controles  5, 7 y 8 ya que no aplican para el perfil identificado
Se recomienda en el próximo monitoreo dejar evidencia de la eficacia de los controles</t>
  </si>
  <si>
    <t>1. Se eliminan los controles de Recomendaciones de Informes Entes de Control, Informes de Auditoria, Informes de Veeduría y Revisión y Vo. Bo de los profesionales del área y la firma del Ordenador del Gasto de conformidad con la resolución de delegación,  en razón a que no son un control ejecutado en la actualidad para el riesgo identificado.
2. Los demás controles se mantienen en los términos definidos inicialmente, dado que son de aplicación permanente.</t>
  </si>
  <si>
    <t xml:space="preserve">1. Se unifica el perfil identificado 
2. Se eliminan controles 5,6, 7 y 8 ya que no aplican para el perfil identificado
Se recomienda en el próximo monitoreo dejar evidencia de la eficacia de los controles
</t>
  </si>
  <si>
    <t xml:space="preserve">1. Se unifica el riesgo identificado
2. Se elimina el control No 5 ya que no aplica para el perfil identificado
Se recomienda en el próximo monitoreo dejar evidencia de la eficacia de los controles
</t>
  </si>
  <si>
    <t xml:space="preserve">Un Directivo del IDU ofrece o entregue dádivas al funcionario de Transmilenio, para que apruebe la solicitud del CDP y CRP y asignar la fuente de financiación, sin contar con los parámetros requeridos o de cumplimiento.  </t>
  </si>
  <si>
    <t>1. Se eliminan los controles de Recomendaciones de Informes Entes de Control, Informes de Auditoria, Informes de Veeduría, Revisión y Vo. Bo de los profesionales del área y la firma del Ordenador del Gasto de conformidad con la resolución de delegación y Revisión y Vo. Bo. de los procesos de apoyo (contractual y jurídica),  en razón a que no son un control ejecutado en la actualidad para el riesgo identificado.
2. Los demás controles se mantienen en los términos definidos inicialmente, dado que son de aplicación permanente.</t>
  </si>
  <si>
    <t xml:space="preserve">1. Se unifica el perfil identificado
2. Se eliminan los controles 6 y 7 ya que no aplican al perfil identificado
Se recomienda en el próximo monitoreo dejar evidencia de la eficacia de los controles
</t>
  </si>
  <si>
    <t>Que un Colaborador del IDU entregue u ofrezca dádivas a un funcionario de Transmilenio, para modificar o alterar el convenio, en beneficio del contratista.</t>
  </si>
  <si>
    <t xml:space="preserve">1. Se unifica el riesgo identificado 
2. Se elimina el control No 3 ya que no aplica para el  perfil identificado
Se recomienda en el próximo monitoreo dejar evidencia de la eficacia de los controles
</t>
  </si>
  <si>
    <t>Que un Directivo del IDU entregue u ofrezca dádivas a un funcionario de Transmilenio, para modificar o alterar el convenio, en beneficio del contratista.</t>
  </si>
  <si>
    <t>1. Se eliminan los controles de Recomendaciones de Informes Entes de Control, Informes de Auditoria, Informes de Veeduría, Revisión y Vo. Bo de los profesionales del área  y Revisión y Vo. Bo. de los procesos de apoyo (contractual y jurídica),  en razón a que no son un control ejecutado en la actualidad para el riesgo identificado.
2. Los demás controles se mantienen en los términos definidos inicialmente, dado que son de aplicación permanente.</t>
  </si>
  <si>
    <t xml:space="preserve">1. Se eliminan los controles 5, 7 y 8 ya que no aplican para el perfil identificado
Se recomienda en el próximo monitoreo dejar evidencia de la eficacia de los controles
</t>
  </si>
  <si>
    <t>Un Directivo del IDU solicita y/o recibe una dádiva de un ciudadano interesado en la intervención de infraestructura vial para que este no efectué todas las exigencias de los anexos técnicos requeridos para la ejecución del proyecto.</t>
  </si>
  <si>
    <t xml:space="preserve">1. Se eliminan controles 5, 7 y 8 ya que no aplican para el perfil identificado
Se recomienda en el próximo monitoreo dejar evidencia de la eficacia de los controles
</t>
  </si>
  <si>
    <t>Que un Directivo del IDU solicite o acepte una dádiva de un ciudadano interesado en intervenir infraestructura de transporte para aceptar con la solicitud del permiso algunos estudios y diseños que no cumplan con lo definido en el artículo 3 del Decreto 942 de 2014.</t>
  </si>
  <si>
    <t>Que un Directivo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t>
  </si>
  <si>
    <t>Un Directivo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t>
  </si>
  <si>
    <t xml:space="preserve">
Deterioro de la reputación institucional que afecta su gobernanza.</t>
  </si>
  <si>
    <t>Un Directivo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t>
  </si>
  <si>
    <t>1. Se eliminan los controles de Recomendaciones Informes de Veeduría y Revisión y Vo. Bo de los profesionales del área ,  en razón a que no son un control ejecutado en la actualidad para el riesgo identificado.
2. Los demás controles se mantienen en los términos definidos inicialmente, dado que son de aplicación permanente.</t>
  </si>
  <si>
    <t xml:space="preserve">1. se eliminan los controles  4 y 5 ya que no aplican para el perfil identificado
Se recomienda en el próximo monitoreo dejar evidencia de la eficacia de los controles
</t>
  </si>
  <si>
    <t xml:space="preserve">1. Se unifica el riesgo identificado 
Se recomienda en el próximo monitoreo dejar evidencia de la eficacia de los controles
</t>
  </si>
  <si>
    <t>Un Directivo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t>
  </si>
  <si>
    <t xml:space="preserve">
Deterioro de la reputación institucional que afecta su capacidad de gestión.</t>
  </si>
  <si>
    <t>El riesgo continua.
Se incluyen dos controles asociados a la revisión del plan general por parte del Comité institucional de coordinación de control interno, y la comunicación formal del plan a el líder del proceso.
No se evidencia materialización del riesgo.
El Plan Anual de Auditorías se aprobó por el CICCI el 25/01/2021
Los planes de auditoría por proceso se remiten al inicio de cada proceso</t>
  </si>
  <si>
    <t>1. Se ajustó el perfil identificado.
2. Se ajustó la redacción del control No 3, relacionado con a designación del jefe de Control Interno</t>
  </si>
  <si>
    <t>El riesgo continua.
Se ajusta el rol del funcionario que soborna, Antes Auditor de control interno.
Se incluyen dos controles asociados a la revisión del plan general por parte del Comité institucional de coordinación de control interno, y la comunicación formal del plan a el líder del proceso.
No se evidencia materialización del riesgo.
El Plan Anual de Auditorías se aprobó por el CICCI el 25/01/2021
Los planes de auditoría por proceso se remiten al inicio de cada proceso</t>
  </si>
  <si>
    <t>Se propone eliminar este riesgo, ya que está incluido en el riesgo anterior, donde se ajusta el rol del funcionario susceptible del soborno. Se trataban los mismo controles.</t>
  </si>
  <si>
    <t>1. Se ajustó el perfil identificado.
2. Se ajustó la redacción del control No 3, relacionado con a designación del jefe de Control Interno
3. Se incluyeron los controles 8 y 9 identificados para el riesgo en los dos perfiles anteriores
4. No se acepta la eliminación del riesgo, toda vez que el perfil identificado es diferente.</t>
  </si>
  <si>
    <t>1. Se ajustó la redacción del posible hecho de soborno
2. Se ajustó el perfil identificado</t>
  </si>
  <si>
    <t xml:space="preserve">1. Se ajustó la redacción del posible hecho de soborno
</t>
  </si>
  <si>
    <t>Se incluye el riesgo para el perfil de Directivo IDU, con los ajustes identificados en los dos anteriores.</t>
  </si>
  <si>
    <t xml:space="preserve">1. Se ajustó la redacción del posible hecho de soborno
2. Se ajustó el perfil identificado
</t>
  </si>
  <si>
    <t xml:space="preserve">El Directivo de la Oficina de Control Disciplinario solicita una dadiva o comisión para  no COMUNICAR LA SANCION DISCIPLINARIA A LA PROCURADURÍA GENERAL DE LA NACIÓN Y A LA PERSONERÍA DE BOGOTÁ y/o ORGANISMO CORRESPONDIENTE. </t>
  </si>
  <si>
    <t xml:space="preserve">1. Se ajustó la redacción del posible hecho de soborno
2. Se ajustó el perfil identificado
3. Se unificó la calificación con el perfil anterior, toda vez que no se aplican controles adicionales
</t>
  </si>
  <si>
    <t>El Directivo IDU  de la Oficina de Control Disciplinario  solicita u ofrece a un exfuncionario investigado o sancionado disciplinariamente, una dadiva o comisión, para que realice acciones encaminadas a extraviar el expediente disciplinario en su totalidad o desaparecer un documento del mismo</t>
  </si>
  <si>
    <t>El Directivo IDU de la Oficina de Control Disciplinario  solicita a un exfuncionario investigado o sancionado disciplinariamente una dadiva o comisión para que realice acciones tendientes a que se origine el fenómeno de la prescripción o cambio del sentido de la decisión disciplinaria</t>
  </si>
  <si>
    <t xml:space="preserve">
Directivo del IDU</t>
  </si>
  <si>
    <t>1. Revisión de la decisión de la queja y/o informe, proyectada por el Abogado sustanciador, dentro del término legal, realizada por la Jefe de OCD.
2. Revisión plataforma SID de la Alcaldía Mayor de Bogotá</t>
  </si>
  <si>
    <t xml:space="preserve">1. Se ajustó la redacción del posible hecho de soborno
</t>
  </si>
  <si>
    <t>Que el Director Técnico del IDU reciba o solicite una dádiva a la firma Cotizante para alterar el estudio o análisis de precios de referencia.</t>
  </si>
  <si>
    <t xml:space="preserve">Se realizaron ajustes de redacción en el posible hecho de soborno, se ajustaron los controles en redacción y se desagregaron. </t>
  </si>
  <si>
    <t xml:space="preserve">Que un Colaborador del IDU encargado de la actualización del estudio de Mercado realizado por la DTE, reciba o solicite una dádiva a la firma Cotizante para  alterar el estudio o análisis de precios de referencia. </t>
  </si>
  <si>
    <t>1. Aplicación del procedimiento PR-IC-01 Actualización de la base de datos de precios de referencia.
2. Cotizaciones
3. Análisis de Mercado, (Estudio técnico y estadístico).
4. Memorando dirigido a la SGDU remitiendo memoria técnica con soportes para la aprobación de la publicación.
5. Publicación en la página Web de la base de datos de los precios de referencia.</t>
  </si>
  <si>
    <t xml:space="preserve">
Que la firma cotizante ofrezca o entregue una dádiva, al Colaborador del IDU encargado de la actualización del estudio de Mercado realizado en la DTE, para  alterar el estudio o análisis de precios de referencia.</t>
  </si>
  <si>
    <t>Que el Director Técnico del IDU solicite o reciba una dádiva al tercero que remite los planos para la revisión de la estandarización con el objeto de agilizar o aprobar la estandarización sin el cumplimiento de los requisitos establecidos por el IDU.</t>
  </si>
  <si>
    <t>1. Memorando de solicitud de revisión de estándar geográfico de planos archivos en formato digital.
2. Base de seguimiento y control de solicitudes.
3. Memorando de respuesta a la solicitud de revisión de información de estandarización geográfica.
4. Aplicación de la Guía GU-IC-06 Guía de entrega de productos en formato digital de proyectos realizados en la infraestructura de los sistemas de movilidad y espacio público o el documento que haga sus veces.</t>
  </si>
  <si>
    <t>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t>
  </si>
  <si>
    <t>Que el tercero encargado de entregar la información estandarizada ofrezca o entregue una dádiva al Colaborador del IDU para que se apruebe o agilice el proceso de revisión de la estandarización de los planos sin el cumplimiento de los requisitos establecidos por el IDU.</t>
  </si>
  <si>
    <t>1. Memorando de solicitud de revisión de estándar geográfico de planos archivos en formato digital.
2. Aplicación de la Guía GU-IC-06 Guía de entrega de productos en formato digital de proyectos realizados en la infraestructura de los sistemas de movilidad y espacio público el documento que haga sus veces.
3. Actas de realización mesas de trabajo de seguimiento de revisión, con la asistencia de todos los actores de proceso (Contratista, interventor, apoyo a la supervisión y profesional que revisa el estándar).</t>
  </si>
  <si>
    <t>Se recomienda evidenciar el monitoreo de los controles</t>
  </si>
  <si>
    <t>Que el Director Técnico del IDU solicite o reciba dádivas, para realizar la inscripción o renovación en el Directorio de Proveedores (Resolución 1330 de 2019), sin dar cumplimiento a los requisitos exigidos.</t>
  </si>
  <si>
    <t xml:space="preserve">Que un colaborador del IDU que realiza la revisión de la documentación de solicitud de inscripción o renovación en el Directorio de Proveedores (Resolución 1330 de 2019), solicite o reciba dádivas, para realizar la revisión de la documentación favorablemente, sin el cumplimiento a los requisitos exigidos.  </t>
  </si>
  <si>
    <t>Colaborador del IDU (Encargado de realizar la revisión y verificación de documentos)</t>
  </si>
  <si>
    <t>Se ajusta la columna D, riesgos de soborno (efecto de la incertidumbre sobre los objetivos estratégicos)</t>
  </si>
  <si>
    <t xml:space="preserve">1. Se ajusta la redacción del pósible hecho de soborno
2. Se unifica el riesgo de soborno identificado 
3. Se identifican los controles ejecutados por el líder del proceso
Se recomienda dejar evidencia de eficacia y monitoreo de los controles
</t>
  </si>
  <si>
    <t xml:space="preserve">1. Ajuste redacción posible hecho de soborno
2. Se unifica el riesgo de soborno identificado
3. Se ajusta la redacción del control No 4
Se recomienda dejar evidencia de eficacia y monitoreo de los controles
</t>
  </si>
  <si>
    <t xml:space="preserve">Un Directivo  de IDU solicita una dádiva o una comisión para elaborar pronunciamiento técnico y remitir respuesta en benefico de un tercero </t>
  </si>
  <si>
    <t xml:space="preserve">Director IDU </t>
  </si>
  <si>
    <t xml:space="preserve">1- Proceso de Selección de apoderados.
2- Mesas de trabajo con todas las áreas involucradas.
3- Solicitud  de concepto de asesores externos.
4- Las actos administrativos son proyectados, revisados y suscritos por diferentes personas. 
5. Políticas de prevención del daño antijurídico             </t>
  </si>
  <si>
    <t>Colaborador IDU (Quienes emiten pronunciamiento técnico)</t>
  </si>
  <si>
    <t>Un tercero ofrece o entrega una dádiva a un colaborador del IDU para no cumplir o impedir con una defensa técnica adecuada en desarrollo del proceso en cualquiera de sus etapas</t>
  </si>
  <si>
    <t>Detrimento patrimonial que reduce la capacidad para alcanzar metas físicas</t>
  </si>
  <si>
    <t xml:space="preserve">1. Ajuste redacción posible hecho de soborno
2. Se unifica el riesgo de soborno identificado
3. Se ajusta los controles ejecutados dentro del proceso
Se recomienda dejar evidencia de eficacia y monitoreo de los controles
</t>
  </si>
  <si>
    <t>Un Directivo del IDU  que ejerza la defensa de la entidad  solicita una dádiva o una comisión para no cumplir o impedir con una defensa técnica adecuada en desarrollo del proceso en cualquiera de sus etapas</t>
  </si>
  <si>
    <t>Directivo IDU (Director Técnico de Gestión Judicial)</t>
  </si>
  <si>
    <t>1. Se unifica la redacción del posible hecho de soborno
2. Se ajustan los controles ejecujtados en el proceso
Se recomienda dejar evidencia de eficacia y monitoreo de los controles</t>
  </si>
  <si>
    <t>1. Participación de un equipo interdisciplinario y acompañamiento de facilitadores en las auditorias a cada proceso. (Soportes de registros de auditoría).
2. Procedimiento o protocolo de quejas del ente certificador.
3. Mecanismo de decisión sobre la certificación del ente certificador, que consta de instancias de apelación: Auditor, Comité técnico de certificación, Representante Legal del ente certificador y ONAC.</t>
  </si>
  <si>
    <t>El riesgo continua en las mismas condiciones.
Se aclara la evidencia para el primer control, y los demas permanecen. 
No se tiene conocimiento de la materialización de éste riesgo. 
Las actas del buzon de denuncias antisoborno que da cuenta de la no materialización.</t>
  </si>
  <si>
    <t>No se tienen observaciones al monitoreo efectuado, ni tampoco se encuentra la necesidad de ajustar la matriz  por parte de la segunda línea de defensa</t>
  </si>
  <si>
    <t>1. Participación de un equipo interdisciplinario y acompañamiento de facilitadores en las auditorias a cada proceso. (Soportes de registros de auditoría).</t>
  </si>
  <si>
    <t>El riesgo continua en las mismas condiciones.
Se aclara la evidencia para el primer control.
No se tiene conocimiento de la materialización de éste riesgo.
Las actas del buzon de denuncias antisoborno que da cuenta de la no materialización.</t>
  </si>
  <si>
    <t>1. Verificación por parte del profesional OAP de los informes contra soportes de STRF.
2. Recorrido con un equipo interdisciplinario durante la auditoria de la autoridad ambiental.</t>
  </si>
  <si>
    <t>El riesgo continua en las mismas condiciones.
Se realiza monitoreo a los controles:
Control 1. la verificación se realizó en el mes de enero de 2021, solicitud por correo electrónico, se generó información por el aplicativo storm-user de la SDA.
Control 2. Se realizó ultimo recorrido con autoridad ambiental en el primer semestre 2020, se deja informe del recorrido.</t>
  </si>
  <si>
    <t>Un Colaborador del IDU promete u ofrece una dádiva o una comisión, a un colaborador de la autoridad ambiental, para que en la evaluación del PIGA y PACA del IDU se obtenga un resultado satisfactorio.</t>
  </si>
  <si>
    <t>1. Verificación de los informes contra soportes de STRF.
2. Recorrido con un equipo interdisciplinario durante la auditoría de la autoridad ambiental.
3. Visitas periódicas de verificación de cumplimiento de requistos PIGA a las sedes, (simulando autoridad ambiental.)</t>
  </si>
  <si>
    <t>El riesgo continua y se revisan los controles
Control 1. la verificación se realizó en el mes de enero, solicitud por correo electrónico, se generó información por el aplicativo storm-user de la SDA.
Control 2. Se realizó ultimo recorrido con autoridad ambiental en el primer semestre 2020, se deja informe del recorrido.
Control 3. Se realizó recorrido en el segundo semestre 2020, se deja informe del recorrido.
No se observa materialización del hecho de soborno.</t>
  </si>
  <si>
    <t>El riesgo se mantiene en las mismas condiciones. No se observa materialización sobre este riesgo.</t>
  </si>
  <si>
    <t>Se encuentra pertinente el monitoreo realizado por la  primera línea de defensa. Revisados los antecedentes del proceso no se evidenció materialización del riesgo por lo tanto los controles se consideran eficaces.</t>
  </si>
  <si>
    <t>Se revisa el riesgo y se mantiene el riesgo junto con sus controles, y no se registra materialización de este riesgo de soborno.</t>
  </si>
  <si>
    <t>PRPE01 Modificaciones Presupuestales</t>
  </si>
  <si>
    <t>Se propone modificación del riesgo, dando explicación al origen o fuente del hecho de soborno.
Los controles se aplican conforme de requieren modificaciones presupuestales:
Control 1: Para ajustes entre centros de costo se deja evidencia por memorando de confirmación a la STPC o negación al ordenador de la solicitud de modificación presupuestal.
Oficio para la SDP con la solicitud de Modificación Presupuestal.
Control 2: 
Durante la emergencia sanitaria El formato FOGF25 se tramita por memorando.
Control 3: 
El concepto de SDP y SDH se realiza por Oficio.
Control 4:
El Acto Administrativo es aprobado por el Consejo Directivo.
No se observó materialización del riesgo desde la OAP.</t>
  </si>
  <si>
    <t>Se encuentra pertinente aceptar la modificación de la redacción del posible hecho de soborno, efectuada por la primera línea de defens. En importante unificar en la redacción que se hable sólo del Colaborador del IDU, ya que segpun la Guí Antisoborno se refiere a los servidores públicos y contratistas de PSP.
Teniendo en cuenta que dentro de la redacción se refiere al recibo de dadivas por parte de un tercero, eds necesario abrir  el posible hecho de soborno para idetificar cuando el acto provenda del oofrecimiento por parte del tercero.
Se ajusta la redacción del control No 4 en relación con la aproación de la modificación presupuestal y se separa del rechazo identificando como control la comunicación oficial.</t>
  </si>
  <si>
    <t>Se abre el posible hecho de soborno para cuando éste proviene de un tercero</t>
  </si>
  <si>
    <t>1. Revisiones internas con base en las actividades y puntos de control establecidos en los Procedimientos.
2. Políticas y/o aprobaciones por parte del Comité de Gestión precontractual en el que participan diversas áreas. 
3.  Mesas de trabajo entre el plieguista y el ordenador del gasto y/o las áreas solicitantes de los procesos antes y/o durante la estructuración de los procesos contractuales,</t>
  </si>
  <si>
    <t>Se acepta la inclusión de las mesas de trabajo como un control adicional.
Se unifica el perfil de colaborador IDU.
Se recomienda que para el próximo monitoreo se deje evidencia del monitoreo de los controles.</t>
  </si>
  <si>
    <t>Directivo IDU (Ordenador del Gasto)</t>
  </si>
  <si>
    <t>Se acepta la inclusión de las mesas de trabajo como un control adicional
Se unifica el perfil de Directivo IDU
Se recomienda que para el próximo monitoreo se deje evidencia del monitoreo de los controles.
Se actulaizaron  los controles transversales</t>
  </si>
  <si>
    <t>Colaborador IDU (Profesionales estructuradores del área solicitante)</t>
  </si>
  <si>
    <t>1. Revisiones internas con base en las actividades y puntos de control establecidos en los Procedimientos.
2. Políticas y/o aprobaciones por parte del Comité de Gestión precontractual en el que participan diversas áreas. 
3.  Mesas de trabajo entre el plieguista y el ordenador del gasto y/o las áreas solicitantes de los procesos antes y/o durante la estructuración de los procesos contractuales.
4.FO-PE-020 Compromiso de Integridad, Transparencia y Cofidencialidad, para PSP</t>
  </si>
  <si>
    <t>Se acepta la inclusión de las mesas de trabajo como un control adicional.
Se unifica el perfil de colaborador IDU.
Se incluyó el control No 4 "FO-PE-020 Compromiso de Integridad, Transparencia y Cofidencialidad, para PSP"
Se recomienda que para el próximo monitoreo se deje evidencia del monitoreo de los controles.
Se actulaizaron  los controles transversales</t>
  </si>
  <si>
    <t>1. Revisiones internas con base en las actividades y puntos de control establecidos en los Procedimientos.
2. Identificación del colaborador IDU de la DTPS, a través de códigos para asegurar la confidencialidad de la información.
3. Anexo a la minuta está el pacto de excelencia y el pacto de transparencia que los interesados conocen, suscriben y aceptan.</t>
  </si>
  <si>
    <t>No se acepta la eliminación del control, dado que éste fue implementado como una estrategia transversal dentro del SGAS para generar cultura en contra del soborno, buscando que el tercero conozca la política de "Cero Totlerancia al Soborno" dentro de la Entidad.
Se incluye en el control No 3 la palabra suscribir.
Se recomienda que para el próximo monitoreo se deje evidencia del monitoreo de los controles.
Se actulaizaron  los controles transversales</t>
  </si>
  <si>
    <t>Se ajusta el perfil de "Directivo IDU"
Se recomienda que para el próximo monitoreo se deje evidencia del monitoreo de los controles.</t>
  </si>
  <si>
    <t xml:space="preserve">1. Revisiones internas con base en las actividades y puntos de control establecidos en los Procedimientos.
2. Los Pliegos tipo emitidos por CCE establecen reglas generales para la Licitación; y la Entidad en el marco de la transparencia hizo transversal dichas políticas para el resto de modalidades de selección.
3 Políticas y/o aprobaciones por parte del Comité de Gestión precontractual en el que participan diversas áreas.
4. FO-PE-020 Compromiso de Integridad, Transparencia y Cofidencialidad, para PSP </t>
  </si>
  <si>
    <t xml:space="preserve">Se ajusta el perfil de "Colaborador IDU"
Se incluye el control No 4 "FO-PE-020 Compromiso de Integridad, Transparencia y Cofidencialidad, para PSP"
Se recomienda que para el próximo monitoreo se deje evidencia del monitoreo de los controles.
</t>
  </si>
  <si>
    <t>Directivo IDU (Director Técnico DTPS)</t>
  </si>
  <si>
    <t xml:space="preserve">Se ajusta el perfil de "Directivo IDU"
Se recomienda que para el próximo monitoreo se deje evidencia del monitoreo de los controles.
</t>
  </si>
  <si>
    <t>Colaborador IDU (Profesionales DTPS)</t>
  </si>
  <si>
    <t>1. Revisiones internas con base en las actividades y puntos de control establecidos en los Procedimientos.
2. Los Pliegos tipo emitidos por CCE establecen reglas generales para la Licitación; y la Entidad en el marco de la transparencia hizo transversal dichas políticas para el resto de modalidades de selección.
3 Políticas y/o aprobaciones por parte del Comité de Gestión precontractual en el que participan diversas áreas. 
4. FO-PE-020 Compromiso de Integridad, Transparencia y Cofidencialidad, para PSP</t>
  </si>
  <si>
    <t xml:space="preserve">Se Unifica el perfil "Colaborador IDU"
Se ajusta el nombre del formato en el control No 4
Se recomienda que para el próximo monitoreo se deje evidencia del monitoreo de los controles. 
</t>
  </si>
  <si>
    <t>1. Revisiones internas con base en las actividades y puntos de control establecidos en los Procedimientos.
2. Segregación de funciones con Aprobaciones por el Ordenador del Gasto, DTPS y SGJ, cuando aplique.
3. Anexo a la carta de aceptación está el pacto de excelencia y el pacto de transparencia que los interesados conocen, suscriben y aceptan.</t>
  </si>
  <si>
    <t xml:space="preserve">Se ajusta la redacción del control No 2
Se incluye el control No 3
Se recomienda que para el próximo monitoreo se deje evidencia del monitoreo de los controles.
</t>
  </si>
  <si>
    <t>1. Revisiones internas con base en las actividades y puntos de control establecidos en los Procedimientos.
2. Segregación de funciones con Aprobaciones por el Ordenador del Gasto, DTPS y SGJ, cuando aplique.</t>
  </si>
  <si>
    <t xml:space="preserve">Se ajusta el perfil de "Directivo IDU"
Se ajustó la redacción del control No 2
Se recomienda que para el próximo monitoreo se deje evidencia del monitoreo de los controles.
</t>
  </si>
  <si>
    <t xml:space="preserve">1. Revisiones internas con base en las actividades y puntos de control establecidos en los Procedimientos.
2.  Segregación de funciones con Aprobaciones por el Ordenador del Gasto, DTPS y SGJ, cuando aplique.
3.FO-PE-020 Compromiso de Integridad, Transparencia y Cofidencialidad, para PSP
</t>
  </si>
  <si>
    <t xml:space="preserve">Se ajusta el perfil de "Colaboraador IDU"
Se ajustó la redacción del control No 2
Se incluyó el control No 3
Se recomienda que para el próximo monitoreo se deje evidencia del monitoreo de los controles.
</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</si>
  <si>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Anexo a la carta de aceptación está el pacto de excelencia y el pacto de transparencia que los interesados conocen, suscriben y aceptan.</t>
  </si>
  <si>
    <t>Se ajustó la redacción del control No 2
Se incluyó el control No 4
Se recomienda que para el próximo monitoreo se deje evidencia del monitoreo de los controles.
Se actulaizaron  los controles transversales</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</si>
  <si>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t>
  </si>
  <si>
    <t>Se unifica el perfil "Directivo IDU"
Se ajusta la redacción del control N o 2
Se recomienda que para el próximo monitoreo se deje evidencia del monitoreo de los controles.
Se actulaizaron  los controles transversales</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</si>
  <si>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Cofidencialidad, para PSP</t>
  </si>
  <si>
    <t>Se unifica el perfil "Directivo IDU"
Se ajusta la redacción de los controles 2 y 4
Se recomienda que para el próximo monitoreo se deje evidencia del monitoreo de los controles.
Se actulaizaron  los controles transversales</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</si>
  <si>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Cofidencialidad, para PSP
5. Identificación del colaborador IDU de la DTPS, a través de códigos para asegurar la confidencialidad de la información.</t>
  </si>
  <si>
    <t xml:space="preserve">Se ajusta redacción controles No 2 y 4
Se recomienda que para el próximo monitoreo se deje evidencia del monitoreo de los controles.
</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</si>
  <si>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t>
  </si>
  <si>
    <t xml:space="preserve">Se unifica perfil "Directivo IDU"
Se ajustó la redacción del control No 2
Se recomienda que para el próximo monitoreo se deje evidencia del monitoreo de los controles.
</t>
  </si>
  <si>
    <t xml:space="preserve">Se unificó perfil "Colaborador IDU"
Se ajustó redacción controles 2 y 4
Se recomienda que para el próximo monitoreo se deje evidencia del monitoreo de los controles.
</t>
  </si>
  <si>
    <t>Se ajusta redacción controles No 2 y 4
Se recomienda que para el próximo monitoreo se deje evidencia del monitoreo de los controles.
Se actulaizaron  los controles transversales</t>
  </si>
  <si>
    <t>Se unifica perfil "Directivo IDU"
Se ajustó la redacción del control No 2
Se recomienda que para el próximo monitoreo se deje evidencia del monitoreo de los controles.
Se actulaizaron  los controles transversales</t>
  </si>
  <si>
    <t>Se unifica perfil "Colab orador IDU"
Se ajustó la redacción de los controles 2 y 4 
Se recomienda que para el próximo monitoreo se deje evidencia del monitoreo de los controles.
Se actulaizaron  los controles transversales</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</si>
  <si>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Cofidencialidad, para PSP
</t>
  </si>
  <si>
    <t>Se unifica perfil "Colaborador IDU"
Se ajusta redacción controles No 2 y 4
Se recomienda que para el próximo monitoreo se deje evidencia del monitoreo de los controles.
Se actulaizaron  los controles transversales</t>
  </si>
  <si>
    <t>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Confidencialidad, para PSP
5. Identificación del colaborador IDU de la DTPS, a través de códigos para asegurar la confidencialidad de la información.</t>
  </si>
  <si>
    <t xml:space="preserve">1. Revisiones internas con base en las actividades y puntos de control establecidos en los Procedimientos.
2. Segregación de funciones con Aprobaciones por el Ordenador del Gasto, DTPS y SGJ, cuando aplique.
3. Plataforma transaccional SECOP II donde se encuentran publicadas las propuestas y demás documentos del proceso
4. FO-PE-020 Compromiso de Integridad, Transparencia y Confidencialidad, para PSP
</t>
  </si>
  <si>
    <t>Se unifica perfil "Colaborador IDU"
Se ajustó la redacción de los controles 2 y 4
Se recomienda que para el próximo monitoreo se deje evidencia del monitoreo de los controles.
Se actulaizaron  los controles transversales</t>
  </si>
  <si>
    <t xml:space="preserve">1.Revisiones internas con base en las actividades y puntos de control establecidos en los Procedimientos.
2. Políticas y/o aprobaciones por parte del Comité de Gestión precontractual en el que participan diversas áreas. 
3. Los Pliegos tipo emitidos por CCE establecen reglas generales para la Licitación; y la Entidad en el marco de la transparencia hizo transversal dichas políticas para el resto de modalidades de selección.
4. Anexo a la minuta está el pacto de excelencia y el pacto de transparencia que los interesados conocen, suscriben y aceptan.
</t>
  </si>
  <si>
    <t>Se acepta la inclusión de las mesas de trabajo 
Se incluye el control No 4
Se recomienda que para el próximo monitoreo se deje evidencia del monitoreo de los controles.
Se actulaizaron  los controles transversales</t>
  </si>
  <si>
    <t xml:space="preserve">Se acepta la inclusión del control relacionado con las mesas de ttrabajo.
Se unifica el perfil "Directivo IDU"
Se actulaizaron  los controles transversales
</t>
  </si>
  <si>
    <t xml:space="preserve">1.Revisiones internas con base en las actividades y puntos de control establecidos en los Procedimientos.
2. Políticas y/o aprobaciones por parte del Comité de Gestión precontractual en el que participan diversas áreas. 
3. Los Pliegos tipo emitidos por CCE establecen reglas generales para la Licitación; y la Entidad en el marco de la transparencia hizo transversal dichas políticas para el resto de modalidades de selección.
4. FO-PE-020 Compromiso de Integridad, Transparencia y Confidencialidad, para PSP </t>
  </si>
  <si>
    <t xml:space="preserve">Se unifica el perfil "Colaborador IDU"
Se incluye el control No 4
Se recomienda que para el próximo monitoreo se deje evidencia del monitoreo de los controles. </t>
  </si>
  <si>
    <t>1. Revisiones internas con base en las actividades y puntos de control establecidos en los Procedimientos.                                                
2. Segregación de funciones con Aprobaciones por el Ordenador del Gasto, DTPS y SGJ, cuando aplique.
3. Bases de Datos de seguimiento y control de procesos con roles definidos de ingreso y de revisión de información</t>
  </si>
  <si>
    <t>Se ajusta redacción control No 2
Se recomienda que para el próximo monitoreo se deje evidencia del monitoreo de los controles. 
Se actulaizaron  los controles transversales</t>
  </si>
  <si>
    <t>1.Revisiones internas con base en las actividades y puntos de control establecidos en los Procedimientos.  
2.Segregación de funciones con Aprobaciones por el Ordenador del Gasto, DTPS y SGJ, cuando aplique.
3. Bases de Datos de seguimiento y control de procesos con roles definidos de ingreso y de revisión de información
4. Políticas y/o aprobaciones por parte del Comité de Gestión precontractual en el que participan diversas áreas. 
5. Mesas de Trabajo con las áreas</t>
  </si>
  <si>
    <t>Se unifica perfil "Directivo IDU".
Se ajusta redacción control No 2
Se recomienda que para el próximo monitoreo se deje evidencia del monitoreo de los controles. 
Se actulaizaron  los controles transversales</t>
  </si>
  <si>
    <t xml:space="preserve">1.Revisiones internas con base en las actividades y puntos de control establecidos en los Procedimientos.  
2.Segregación de funciones con Aprobaciones por el Ordenador del Gasto, DTPS y SGJ, cuando aplique.
3. Bases de Datos de seguimiento y control de procesos con roles definidos de ingreso y de revisión de información
4. Políticas y/o aprobaciones por parte del Comité de Gestión precontractual en el que participan diversas áreas. 
5. Mesas de Trabajo con las áreas
6. FO-PE-020 Compromiso de Integridad, Transparencia y Confidencialidad, para PSP </t>
  </si>
  <si>
    <t>Se unifica perfil "Colaborador IDU"
Se ajusta redacción control No 2
Se incluye control No 6
Se recomienda que para el próximo monitoreo se deje evidencia del monitoreo de los controles.
Se actulaizaron  los controles transversales</t>
  </si>
  <si>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Anexo a la minuta está el pacto de excelencia y el pacto de transparencia que los interesados conocen, suscriben y aceptan.
</t>
  </si>
  <si>
    <t>Se ajusta redacción control No 2
Se incluye control No 6
Se recomienda que para el próximo monitoreo se deje evidencia del monitoreo de los controles.
Se actulaizaron  los controles transversales</t>
  </si>
  <si>
    <t>Directivo IDU (Comité de Gestión precontractual)</t>
  </si>
  <si>
    <r>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t>
    </r>
    <r>
      <rPr>
        <sz val="10"/>
        <color rgb="FFFF0000"/>
        <rFont val="Arial"/>
        <family val="2"/>
      </rPr>
      <t/>
    </r>
  </si>
  <si>
    <t xml:space="preserve">Se unifica perfil "Directivo IDU
Se ajusta redacción control No 2
Se recomienda que para el próximo monitoreo se deje evidencia del monitoreo de los controles.
Se actulaizaron  los controles transversales
</t>
  </si>
  <si>
    <t>Se unifica perfil "Directivo IDU
Se ajusta redacción control No 2
Se recomienda que para el próximo monitoreo se deje evidencia del monitoreo de los controles.
Se actulaizaron  los controles transversales</t>
  </si>
  <si>
    <r>
      <t xml:space="preserve">1. Revisiones internas con base en las actividades y puntos de control establecidos en los Procedimientos.  
2. 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FO-PE-020 Compromiso de Integridad, Transparencia y Confidencialidad, para PSP 
 </t>
    </r>
    <r>
      <rPr>
        <sz val="10"/>
        <color rgb="FFFF0000"/>
        <rFont val="Arial"/>
        <family val="2"/>
      </rPr>
      <t/>
    </r>
  </si>
  <si>
    <t>1. Revisiones internas con base en las actividades y puntos de control establecidos en los Procedimientos.  
2.Segregación de funciones con Aprobaciones por el Ordenador del Gasto, DTPS y SGJ, cuando aplique.
3. Flujo de aprobación SECOP II 
4. Actas de Comité de Gestión precontractual
5. Uso de pliegos tipo Colombia Compra Eficiente  los cuales establecen reglas generales para la Licitación; y la Entidad en el marco de la transparencia hizo transversal dichas políticas para el resto de modalidades de selección.
6. Anexo a la minuta está el pacto de excelencia y el pacto de transparencia que los interesados conocen, suscriben y aceptan.</t>
  </si>
  <si>
    <t>Directivo IDU (Comité de Gestión precontractua)</t>
  </si>
  <si>
    <t>Se unifica perfil "Directivo IDU
Se ajusta redacción control No 2
Se recomienda que para el próximo monitoreo se deje evidencia del monitoreo de los controles.</t>
  </si>
  <si>
    <t>Se unifica perfil "Colaborador IDU"
Se ajusta redacción control No 2 
Se incluye control No 6
Se recomienda que para el próximo monitoreo se deje evidencia del monitoreo de los controles.
Se actulaizaron  los controles transversales</t>
  </si>
  <si>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Anexo a la minuta está el pacto de excelencia y el pacto de transparencia que los interesados conocen, suscriben y aceptan.</t>
  </si>
  <si>
    <t>Se incluye control No 4
Se recomienda que para el próximo monitoreo se deje evidencia del monitoreo de los controles.
Se actulaizaron  los controles transversales</t>
  </si>
  <si>
    <t>Se unifica perfil "Directivo IDU"
Se recomienda que para el próximo monitoreo se deje evidencia del monitoreo de los controles.
Se actulaizaron  los controles transversales</t>
  </si>
  <si>
    <t>Se unifica perfil "Directivo IDU"
Se recomienda que para el próximo monitoreo se deje evidencia del monitoreo de los controles.</t>
  </si>
  <si>
    <t>1. Revisiones internas con base en las actividades y puntos de control establecidos en los Procedimientos. 
2. Plataforma transaccional SECOP II, en la cual se publican las propuestas, informes y demás documentos de los proponentes
3. Identificación del colaborador IDU de la DTPS, a través de códigos para asegurar la confidencialidad de la información.
4. FO-PE-020 Compromiso de Integridad, Transparencia y Confidencialidad, para PSP 
5. Anexo a la minuta está el pacto de excelencia y el pacto de transparencia que los interesados conocen, suscriben y aceptan.</t>
  </si>
  <si>
    <t>Se ajusta redacción control No 4
Se incluye control No 5
Se recomienda que para el próximo monitoreo se deje evidencia del monitoreo de los controles.
Se actulaizaron  los controles transversales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</si>
  <si>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FO-PE-020 Compromiso de Integridad, Transparencia y Confidencialidad, para PSP 
5. Anexo a la minuta está el pacto de excelencia y el pacto de transparencia que los interesados conocen, suscriben y aceptan.</t>
  </si>
  <si>
    <t>Se unifica perfil "Colaborador IDU"
Se ajusta redacción control No 4
Se incluye control No 5
Se recomienda que para el próximo monitoreo se deje evidencia del monitoreo de los controles.
Se actulaizaron  los controles transversales</t>
  </si>
  <si>
    <t>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Identificación del colaborador IDU de la DTPS, a través de códigos para asegurar la confidencialidad de la información.
5.FO-PE-020 Compromiso de Integridad, Transparencia y Cofidencialidad, para PSP 
6. Anexo a la minuta está el pacto de excelencia y el pacto de transparencia que los interesados conocen, suscriben y aceptan.</t>
  </si>
  <si>
    <t>Se ajusta redacción control No 5
Se incluye control No 6
Se recomienda que para el próximo monitoreo se deje evidencia del monitoreo de los controles.
Se actulaizaron  los controles transversales</t>
  </si>
  <si>
    <t xml:space="preserve">1. Revisiones internas con base en las actividades y puntos de control establecidos en los Procedimientos. 
2. Reunión con el Ordenador del Gasto en la cual se presenta la evaluación y todos aquellos aspectos del proceso, para analisis.
3. Plataforma transaccional SECOP II, en la cual se publican las propuestas, informes y demás documentos de los proponentes
4. FO-PE-020 Compromiso de Integridad, Transparencia y Confidencialidad, para PSP </t>
  </si>
  <si>
    <t xml:space="preserve">Se unifica perfil "Colaborador IDU"
Se acepta el control No 2 
Se ajusta redacción control No 4
Se recomienda que para el próximo monitoreo se deje evidencia del monitoreo de los controles.
Se actulaizaron  los controles transversales
</t>
  </si>
  <si>
    <t>Tercero (Adjudicatario Contrato)</t>
  </si>
  <si>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Reglas establecidas en los estudios previos, pliegos de condiciones y demás documentos del proceso de selección
4. FO-PE-020 Compromiso de Integridad, Transparencia y Confidencialidad, para PSP </t>
  </si>
  <si>
    <t xml:space="preserve">Se unifica el perfil "Tercero"
Se ajusta redacción control No 4
Se recomienda que para el próximo monitoreo se deje evidencia del monitoreo de los controles.
</t>
  </si>
  <si>
    <t xml:space="preserve">Se unifica perfil "Directivo IDU"
Se recomienda que para el próximo monitoreo se deje evidencia del monitoreo de los controles.
</t>
  </si>
  <si>
    <t>Colaborador IDU (Profesionales DTGC)</t>
  </si>
  <si>
    <t>Se unifica perfil "Colaborador IDU"
Se ajusta redacción control No 4
Se recomienda que para el próximo monitoreo se deje evidencia del monitoreo de los controles.</t>
  </si>
  <si>
    <t xml:space="preserve">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2. Aprobación por parte del supervisor, ordenador del gasto, contratista y en los casos que aplique el interventor. 
3. FO-PE-020 Compromiso de Integridad, Transparencia y Confidencialidad, para PSP 
4. Revisiones internas con base en las actividades y puntos de control establecidos en los Procedimientos. </t>
  </si>
  <si>
    <t>Se unifica perfil "Tercero"
Se ajusta redacción control No 3
Se recomienda que para el próximo monitoreo se deje evidencia del monitoreo de los controles.
Se actulaizaron  los controles transversales</t>
  </si>
  <si>
    <t>Directivo IDU (Supervisor)</t>
  </si>
  <si>
    <t>Se unifica perfil "Directivo IDU"
Se actulaizaron  los controles transversales</t>
  </si>
  <si>
    <t xml:space="preserve">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2. Aprobación por parte del supervisor, ordenador del gasto, contratista y en los casos que aplique el interventor. 
3.  FO-PE-020 Compromiso de Integridad, Transparencia y Confidencialidad, para PSP 
4. Revisiones internas con base en las actividades y puntos de control establecidos en los Procedimientos. </t>
  </si>
  <si>
    <t>Se unifica perfil "Colaborador IDU"
Se ajusta redacción control No 3
Se recomienda que para el próximo monitoreo se deje evidencia del monitoreo de los controles.
Se actulaizaron  los controles transversales</t>
  </si>
  <si>
    <t xml:space="preserve">1. Lista de Chequeo para la verificación de la documentación soporte de la modificación. 
2. Revisión por parte de un abogado designado por el jefe, tanto del documento de modificación como de los documentos soporte del mismo. 
3. FO-PE-020 Compromiso de Integridad, Transparencia y Confidencialidad, para PSP 
4. Revisiones internas con base en las actividades y puntos de control establecidos en los Procedimientos. </t>
  </si>
  <si>
    <t xml:space="preserve">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2. Plataforma transaccional SECOP II
3. Condiciones establecidas en los documentos modificatorios aplicables
4.  FO-PE-020 Compromiso de Integridad, Transparencia y Confidencialidad, para PSP </t>
  </si>
  <si>
    <t xml:space="preserve">Se unifica perfil "Tercero"
Se ajusta redacción control No 4
Se recomienda que para el próximo monitoreo se deje evidencia del monitoreo de los controles.
</t>
  </si>
  <si>
    <t>Colaborador del IDU (Abogado)</t>
  </si>
  <si>
    <t xml:space="preserve">1. Revisión por parte del abogado designado, del acta de aprobación de pólizas, para lo cual revisa el contenido de la garantía, frente a la cobertura y los amparos de acuerdo al objeto de la póliza (Contrato, Acta de inicio, Modificaciones, Adiciones, prorrogas, etc.) para lo cual se tiene en cuenta cada uno de los anexos de las garantías. 
2. - Plataforma transaccional SECOP II
3. Condiciones establecidas en los documentos modificatorios aplicables
4. FO-PE-020 Compromiso de Integridad, Transparencia y Confidencialidad, para PSP </t>
  </si>
  <si>
    <t xml:space="preserve">Se unifica perfil "Colaborador IDU"
Se ajusta redacción control No 4
Se recomienda que para el próximo monitoreo se deje evidencia del monitoreo de los controles.
</t>
  </si>
  <si>
    <t xml:space="preserve">1. Informe técnico de presunto incumplimiiento
2. Revisión que realiza la DTGC por parte del grupo de sancionatorios
3. Seguimiento periódico de la DTGC a las solicitudes radicadas
4. Revisiones internas con base en las actividades y puntos de control establecidos en los Procedimientos. 
5. FO-PE-020 Compromiso de Integridad, Transparencia y Confidencialidad, para PSP </t>
  </si>
  <si>
    <t>Se unifica perfil "Tercero"
Se ajusta redacción control No 5
Se recomienda que para el próximo monitoreo se deje evidencia del monitoreo de los controles.
Se actulaizaron  los controles transversales</t>
  </si>
  <si>
    <t>Tercero (Interventor)</t>
  </si>
  <si>
    <t xml:space="preserve">1. Informe técnico de presunto incumplimiiento
2. Revisión que realiza la DTGC por parte del grupo de sancionatorios
3. Seguimiento periódico de la DTGC a las solicitudes radicadas
4. Revisiones internas con base en las actividades y puntos de control establecidos en los Procedimientos.
5. FO-PE-020 Compromiso de Integridad, Transparencia y Confidencialidad, para PSP </t>
  </si>
  <si>
    <t>Se unifica perfil "Colaborador IDU"
Se ajusta redacción control No 5
Se recomienda que para el próximo monitoreo se deje evidencia del monitoreo de los controles.
Se actulaizaron  los controles transversales</t>
  </si>
  <si>
    <t>Directivo IDU (Director Técnico DTGC)</t>
  </si>
  <si>
    <t>Colaborador IDU (Abogado DTGC)</t>
  </si>
  <si>
    <t>FECHA DE MONITOREO</t>
  </si>
  <si>
    <t>2.0</t>
  </si>
  <si>
    <t>Elaborar la identificación predial en la etapa de prefactibilidad; acompañar o desarrollar la etapa de factibilidad en su componente predial y ejecutar la adquisición predial para el desarrollo de la infraestructura vial y espacio público para la movilidad adelantada por el IDU, en el marco del Plan de Ordenamiento Territorial, el Plan Maestro de Movilidad, el Plan de Desarrollo Distrital y el Plan de Obras del IDU, priorizados en el Plan Operativo Anual de Inversión “P.O.A.I”</t>
  </si>
  <si>
    <t>1. Base de control de validaciones llevada por el articulador  de restablecimiento de condicionesde cada proyecto
2. Tablero de control de cada proyecto
3. Carta suscrita por el Director General donde motiva a los propietarios de las unidades sociales a denunciar posibles hechos de soborno</t>
  </si>
  <si>
    <t>Colaborador IDU (Gestor de restablecimiento de condiciones - Articulador de restablecimiento de condiciones )</t>
  </si>
  <si>
    <t>1. Validación con Vb de cada uno de los articuladores de los proyectos en el acto administrativo de reconocimientos económicos.
2. Revisión y firma del acto administrativo de reconocimiento económico por parte de la DT de Predios.
3. FO-PE-020 Compromiso de Integridad, Transparencia y Cofidencialidad, para PSP</t>
  </si>
  <si>
    <t>1. Validación con Vb de cada uno de los articuladores de los proyectos en el acto administrativo de reconocimientos económicos.
2. Revisión y firma del acto administrativo de reconocimiento económico por parte de la DT de Predios.
3. Publicación agendas directivos IDU</t>
  </si>
  <si>
    <t xml:space="preserve">Sobrecostos, deficiencias en alcance y calidad en la ejecución en los proyectos, que reducen la capacidad de lograr objetivos.
</t>
  </si>
  <si>
    <t>1. Validación con Vb de cada uno de los articuladores de los proyectos en el acto administrativo de reconocimientos económicos.
2. Revisión y firma del acto administrativo de reconocimiento económico por parte de la DT de Predios.</t>
  </si>
  <si>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
5. FO-PE-020 Compromiso de Integridad, Transparencia y Cofidencialidad, para PSP</t>
  </si>
  <si>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t>
  </si>
  <si>
    <t>1. Radicado en Orfeo de la reclamación
2. Acta de visita en campo
3. Si amerita ajuste se emite el acto administrativo de reconocimiento
4. Validación con Vb de cada uno de los articuladores de los proyectos en el acto administrativo de reconocimientos económicos.
5. Revisión y firma del acto administrativo de reconocimiento económico por parte de la DT de Predios.
6. Publicación agendas de Directivos IDU</t>
  </si>
  <si>
    <t>1. Radicado en Orfeo de la reclamación
2. Acta de visita en campo
3. Si amerita ajuste se emite el acto administrativo de reconocimiento
4. Validación con Vb de cada uno de los articuladores de los proyectos en el acto administrativo de reconocimientos económicos.
5. Revisión y firma del acto administrativo de reconocimiento económico por parte de la DT de Predios.</t>
  </si>
  <si>
    <t>1. Elaboración del estudio de mercado para establecer el presupuesto del proceso a contratar.
2. Elaboración de los estudios previos del proceso de contratación
3. Segregación de funciones en la elaboración de los estudios predios (Estructuraador - D/T de Predios /S/General de Desarrollo Urbano</t>
  </si>
  <si>
    <t>1. Elaboración del estudio de mercado para establecer el presupuesto del proceso a contratar.
2. Elaboración de los estudios previos del proceso de contratación
3. Segregación de funciones en la elaboración de los estudios predios (Estructuraador - D/T de Predios /S/General de Desarrollo Urbano
4. FO-PE-020 Compromiso de Integridad, Transparencia y Cofidencialidad, para PSP</t>
  </si>
  <si>
    <t>1. Elaboración del estudio de mercado para establecer el presupuesto del proceso a contratar.
2. Elaboración de los estudios previos del proceso de contratación
3. Segregación de funciones en la elaboración de los estudios predios (Estructuraador - D/T de Predios /S/General de Desarrollo Urbano
4. Publicación adendas de Directivos IDU</t>
  </si>
  <si>
    <t>1. Revisión del infrome técnico recibido por la Entidad valuadora por parte del Articulador de Avalúos
2. Proyección de documento de venta ajustado a las condiciones económicas que refiera el avalúo
3. Vb del documento de venta por parte del DTDP - SGDU - DTGC</t>
  </si>
  <si>
    <t>1. Revisión del infrome técnico recibido por la Entidad valuadora por parte del Articulador de Avalúos
2. Proyección de documento de venta ajustado a las condiciones económicas que refiera el avalúo
3. Vb del documento de venta por parte del DTDP - SGDU - DTGC
4. FO-PE-020 Compromiso de Integridad, Transparencia y Cofidencialidad, para PSP</t>
  </si>
  <si>
    <t xml:space="preserve">1. Revisión del infrome técnico recibido por la Entidad valuadora por parte del Articulador de Avalúos
2. Proyección de documento de venta ajustado a las condiciones económicas que refiera el avalúo
3. Vb del documento de venta por parte del DTDP - SGDU - DTGC
4. Publicación agendas directivos IDU </t>
  </si>
  <si>
    <t>1. Informes de Interventoría
2. Revisión del informe de interventoría por el articulador del componente de administración de predios
3. Informe de seguimiento rendido por el apoyo a la supervisión del contrato de interventoría.
4. Oficio mediante el cual se acepta el informe de interventoría</t>
  </si>
  <si>
    <t>1. Informes de Interventoría
2. Revisión del informe de interventoría por el articulador del componente de administración de predios
3. Informe de seguimiento rendido por el apoyo a la supervisión del contrato de interventoría.
4. Oficio mediante el cual se acepta el informe de interventoría
5. FO-PE-020 Compromiso de Integridad, Transparencia y Cofidencialidad, para PSP</t>
  </si>
  <si>
    <t>1. Informes de Interventoría
2. Revisión del informe de interventoría por el articulador del componente de administración de predios
3. Informe de seguimiento rendido por el apoyo a la supervisión del contrato de interventoría.
4. Oficio mediante el cual se acepta el informe de interventoría
5. Publicación de agendas Directivos IDU</t>
  </si>
  <si>
    <t>1. Radicación de la reclamación de un tercero en el sistema ORFEO
2. Revisión de la trazabilidad de la documentación por parte del Gestor asignado
3. Oficio de respuesta a través del ORFEO</t>
  </si>
  <si>
    <t>1. Radicación de la reclamación de un tercero en el sistema ORFEO
2. Revisión de la trazabilidad de la documentación por parte del Gestor asignado
3. Oficio de respuesta a través del ORFEO
4. FO-PE-020 Compromiso de Integridad, Transparencia y Cofidencialidad, para PSP</t>
  </si>
  <si>
    <t>1. Radicación de la reclamación de un tercero en el sistema ORFEO
2. Revisión de la trazabilidad de la documentación por parte del Gestor asignado
3. Oficio de respuesta a través del ORFEO
4. Publicación de agendas de Directivos IDU</t>
  </si>
  <si>
    <t xml:space="preserve">Un Colaborador del IDU recibe o solicita una dádiva para autorizar la entrega de un predio en comodato  o el instrumento contractual determinado por la Ley,  sin el lleno de los requisitos. </t>
  </si>
  <si>
    <t>1. Solicitud de suscripción de comodato o el instrumento contractual determinado por la Ley,  radicada en el ORFEO
2. Elaboración de los estudios previos requeridos
3. Segregación de funciones en las validaciones de los Estudios previos (Estructurador - D/T de Predios - S/General de Desarrollo Urbano - D7T Gestión Contractual - Director General
4. Contrato de comodato o el instrumento contractual determinado por la Ley
5. Publicación agenda Directivos IDU</t>
  </si>
  <si>
    <t>1. Solicitud de suscripción de comodato o el instrumento contractual determinado por la Ley,  radicada en el ORFEO
2. Elaboración de los estudios previos requeridos
3. Segregación de funciones en las validaciones de los Estudios previos (Estructurador - D/T de Predios - S/General de Desarrollo Urbano - D7T Gestión Contractual - Director General
4. Contrato de comodato o el instrumento contractual determinado por la Ley</t>
  </si>
  <si>
    <t xml:space="preserve">1. Informe de venta de predios que se presenta al Comité de Gestión Y Desempeño
2. Acta del Comité de Gestión y Desempeño donde se aprueba la venta de predios
3. Elaboración de los Estudios previos para la venta de predios autorizados
4. Segregación de funciones en los estudios previos (Estructurador - DT de Predios - SGeneral de Desarrollo Urbano)
5. Minuta de venta de predio
6.  Publicación agendas directivos IDU
</t>
  </si>
  <si>
    <t>1. Informe de venta de predios que se presenta al Comité de Gestión Y Desempeño
2. Acta del Comité de Gestión y Desempeño donde se aprueba la venta de predios
3. Elaboración de los Estudios previos para la venta de predios autorizados
4. Segregación de funciones en los estudios previos (Estructurador - DT de Predios - SGeneral de Desarrollo Urbano)
5. Minuta de venta de predio</t>
  </si>
  <si>
    <t xml:space="preserve">1. Contrato de promesa de compraventa
2. Revisión de la documentación en los archivos drive del equipo financiero
3. Se incorpora el pago en el sistema SIGPAGOS
4. Aprogaciones en el sistema SIGPAGOS de acuerdo con los roles asignados
5.  Publicación agendas directivos IDU
</t>
  </si>
  <si>
    <t>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t>
  </si>
  <si>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
5. Publicación agendas de directivos</t>
  </si>
  <si>
    <t>1. Radicado en Orfeo de la reclamación
2. Acta de visita en campo
3. Si amerita ajuste se emite el acto administrativo de reconocimiento
4. Validación con Vb de cada uno de los articuladores de los proyectos en el acto administrativo de reconocimientos económicos.
5. Revisión y firma del acto administrativo de reconocimiento económico por parte de la DT de Predios.
6. FO-PE-020 Compromiso de Integridad, Transparencia y Cofidencialidad, para PSP</t>
  </si>
  <si>
    <t xml:space="preserve">1.   Contrato y/o convenio para la práctica de avalúos
2.  Formato FO-DTGC-034 Pacto excelencia
3. Lista de chequeo de revisión de avalúo 
4. Informe Técnico del avalúo
5.  Publicación agendas directivos IDU
</t>
  </si>
  <si>
    <t xml:space="preserve">1. Tablero de control del equipo de seguimiento del proyecto
2. Reuniones de seguimiento por parte del Director Técnico de Predios
3. FO-PE-020 Compromiso de Integridad, Transparencia y Cofidencialidad, para PSP
</t>
  </si>
  <si>
    <t xml:space="preserve">1. Tablero de control del equipo de seguimiento del proyecto
2. Reuniones de seguimiento por parte del Director Técnico de Predios
3.  Publicación agendas directivos IDU
</t>
  </si>
  <si>
    <t xml:space="preserve">1. Radicación en ORFEO del recurso de reposición interpuesto
2. Asignación del recurso de reposición en el ORFEO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FO-PE-020 Compromiso de Integridad, Transparencia y Cofidencialidad, para PSP
</t>
  </si>
  <si>
    <t>1. Radicación en ORFEO del recurso de reposición interpuesto
2. Asignación del recurso de reposición en el ORFEO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6.  Publicación agendas directivos IDU</t>
  </si>
  <si>
    <t>Un Directivo del IDU solicita o recibe dadivas o beneficios de un propietario de un predio para agilizar el proceso de compraventa de su predio.</t>
  </si>
  <si>
    <t>Tercero (Propietario de Predio)</t>
  </si>
  <si>
    <t>Colaborador IDU (Gestor de restablecimiento de condiciones - Gestor de restablecimiento de condiciones)</t>
  </si>
  <si>
    <r>
      <rPr>
        <strike/>
        <sz val="11"/>
        <rFont val="Arial"/>
        <family val="2"/>
      </rPr>
      <t xml:space="preserve">
</t>
    </r>
    <r>
      <rPr>
        <sz val="11"/>
        <rFont val="Arial"/>
        <family val="2"/>
      </rPr>
      <t>1. Base de control de validaciones llevada por el articulador  de restablecimiento de condicionesde cada proyecto
2. Tablero de control de cada proyecto
3. Carta suscrita por el Director General donde motiva a los propietarios de las unidades sociales a denunciar posibles hechos de soborno
4. FO-PE-020 Compromiso de Integridad, Transparencia y Cofidencialidad, para PSP</t>
    </r>
  </si>
  <si>
    <r>
      <rPr>
        <strike/>
        <sz val="11"/>
        <rFont val="Arial"/>
        <family val="2"/>
      </rPr>
      <t xml:space="preserve">
</t>
    </r>
    <r>
      <rPr>
        <sz val="11"/>
        <rFont val="Arial"/>
        <family val="2"/>
      </rPr>
      <t>Tercero (Propietario y/u otras tenencias</t>
    </r>
  </si>
  <si>
    <r>
      <rPr>
        <strike/>
        <sz val="11"/>
        <rFont val="Arial"/>
        <family val="2"/>
      </rPr>
      <t xml:space="preserve">
</t>
    </r>
    <r>
      <rPr>
        <sz val="11"/>
        <rFont val="Arial"/>
        <family val="2"/>
      </rPr>
      <t>1. Base de control de validaciones llevada por el articulador  de restablecimiento de condicionesde cada proyecto
2. Tablero de control de cada proyecto
3. Carta suscrita por el Director General donde motiva a los propietarios de las unidades sociales a denunciar posibles hechos de soborno</t>
    </r>
  </si>
  <si>
    <t xml:space="preserve">Un Colaborador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t>
  </si>
  <si>
    <t>Colaborador IDU (Gestores  vinculados al proyecto)</t>
  </si>
  <si>
    <r>
      <t xml:space="preserve">Un ciudadano ofrece o engtrega dádivas a un Colaborador del IDU con el pretexto de agilizar o mejorar el reconocimiento de indemnizaciones y compensaciones, o de los beneficios derivados del Plan de Reasentamiento y/o Gestión Social sin el cumplimiento total de los requisitos 
</t>
    </r>
    <r>
      <rPr>
        <strike/>
        <sz val="11"/>
        <rFont val="Calibri"/>
        <family val="2"/>
        <scheme val="minor"/>
      </rPr>
      <t/>
    </r>
  </si>
  <si>
    <t xml:space="preserve">Tercero (Propietario y/u otras tenencias)
</t>
  </si>
  <si>
    <t>Colaborador IDU (Gestor socio económico y jurídico)</t>
  </si>
  <si>
    <t>Colaborador IDU (Gestores responsables del proyecto</t>
  </si>
  <si>
    <r>
      <rPr>
        <strike/>
        <sz val="11"/>
        <rFont val="Arial"/>
        <family val="2"/>
      </rPr>
      <t xml:space="preserve">
</t>
    </r>
    <r>
      <rPr>
        <sz val="11"/>
        <rFont val="Arial"/>
        <family val="2"/>
      </rPr>
      <t>1. Base de control de validaciones llevada por el articulador  de restablecimiento de condicionesde cada proyecto
2. Tablero de control de cada proyecto
3. Validación con Vb de cada uno de los articuladores de los proyectos en el acto administrativo de reconocimientos económicos.
4. Revisión y firma del acto administrativo de reconocimiento económico por parte de la DT de Predios.
5. FO-PE-020 Compromiso de Integridad, Transparencia y Cofidencialidad, para PSP</t>
    </r>
  </si>
  <si>
    <t>Tercero (Propietario de Predio y/u otras tenencias</t>
  </si>
  <si>
    <t xml:space="preserve">Colaborador IDU (Gestores responsables del proyecto) </t>
  </si>
  <si>
    <t>Colaborador IDU (Articulador de administración de predios)</t>
  </si>
  <si>
    <t xml:space="preserve">Un Colaborador del IDU ofrece o entregua dádivas a una persona de la entidad competente del avalúo comercial de predios para que altere el avalúo de predios objeto de venta desde el componente de administración predial </t>
  </si>
  <si>
    <t>Tercero (Contratista de mantenimiento o demolición de predios)</t>
  </si>
  <si>
    <t xml:space="preserve">Un tercero ofrece o entrega a un Colaborador del IDU una dádiva o beneficio para que se modifique o altere la información que soporta el inventario de predios con el fin de obtener la titularidad sobre un predio ya adquirido u obtener beneficios adicionales a los ya reconocidos </t>
  </si>
  <si>
    <t xml:space="preserve">Un colaborador del IDU solicita o acepta a un tercero una dádiva o beneficio para que modificar o alterar el inventario de predios   con el fin de obtener la titularidad sobre un predio ya adquirido u obtener beneficioa adicionales a los ya reconocidos </t>
  </si>
  <si>
    <t>Colaborador IDU (Gestores del componente de administración predial - Articulador de administración de predios)</t>
  </si>
  <si>
    <t xml:space="preserve"> Colaborador IDU (Articulador de administración de predios - Gestor Administración de Predios)</t>
  </si>
  <si>
    <t xml:space="preserve">
1. Solicitud de suscripción de comodato o el instrumento contractual determinado por la Ley,  radicada en el ORFEO
2. Elaboración de los estudios previos requeridos
3. Segregación de funciones en las validaciones de los Estudios previos (Estructurador - D/T de Predios - S/General de Desarrollo Urbano - D7T Gestión Contractual - Director General
4. Contrato de comodato o el instrumento contractual determinado por la Ley
5. FO-PE-020 Compromiso de Integridad, Transparencia y Cofidencialidad, para PSP</t>
  </si>
  <si>
    <t xml:space="preserve"> Colaborador IDU (Articulador de administración de predios)</t>
  </si>
  <si>
    <t xml:space="preserve">
1. Informe de venta de predios que se presenta al Comité de Gestión Y Desempeño
2. Acta del Comité de Gestión y Desempeño donde se aprueba la venta de predios
3. Elaboración de los Estudios previos para la venta de predios autorizados
4. Segregación de funciones en los estudios previos (Estructurador - DT de Predios - SGeneral de Desarrollo Urbano)
5. Minuta de venta de predio
6. FO-PE-020 Compromiso de Integridad, Transparencia y Cofidencialidad, para PSP</t>
  </si>
  <si>
    <t>Un Colaborador del IDU solicita o recibe una dádiva de un tercero con el fin de registrar un pago inexistente o incompleto, a cambio de un beneficio que recibe del comprador de un predio.</t>
  </si>
  <si>
    <t>Colaborador IDU (Gestor jurídico, gestor financiero)</t>
  </si>
  <si>
    <r>
      <t xml:space="preserve">1. Contrato de promesa de compraventa
2. Revisión de la documentación en los archivos drive del equipo financiero
3. Se incorpora el pago en el sistema SIGPAGOS
4. Aprogaciones en el sistema SIGPAGOS de acuerdo con los roles asignados
5. FO-PE-020 Compromiso de Integridad, Transparencia y Cofidencialidad, para PSP
</t>
    </r>
    <r>
      <rPr>
        <sz val="11"/>
        <color theme="1"/>
        <rFont val="Calibri"/>
        <family val="2"/>
        <scheme val="minor"/>
      </rPr>
      <t/>
    </r>
  </si>
  <si>
    <t>Tercero (Comprador de Predio - Propietario del predio)</t>
  </si>
  <si>
    <r>
      <t xml:space="preserve">1. Contrato de promesa de compraventa
2. Revisión de la documentación en los archivos drive del equipo financiero
3. Se incorpora el pago en el sistema SIGPAGOS
4. Aprogaciones en el sistema SIGPAGOS de acuerdo con los roles asignados
</t>
    </r>
    <r>
      <rPr>
        <sz val="11"/>
        <color theme="1"/>
        <rFont val="Calibri"/>
        <family val="2"/>
        <scheme val="minor"/>
      </rPr>
      <t/>
    </r>
  </si>
  <si>
    <t>Que el propietario de un predio ofrezca o entregue a un colaborador del IDU (Gestor Técnico) una dádiva para que altere los registros topográficos y/o cualquier otra información del predio</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</si>
  <si>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t>
  </si>
  <si>
    <t>Que un Colaborador del IDU (Gestor Técnico) encargado del registro topográfico solicite o reciba una dádiva a un propietario de predio para alterar la información del registro fotográfico.</t>
  </si>
  <si>
    <t>Colaborador IDU (Gestor Técnico)</t>
  </si>
  <si>
    <r>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FO-PE-020 Compromiso de Integridad, Transparencia y Cofidencialidad, para PSP
</t>
    </r>
    <r>
      <rPr>
        <strike/>
        <sz val="11"/>
        <color rgb="FFFF0000"/>
        <rFont val="Calibri"/>
        <family val="2"/>
        <scheme val="minor"/>
      </rPr>
      <t/>
    </r>
  </si>
  <si>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Publicación agendas directivos
</t>
  </si>
  <si>
    <t>Un Colaborador del IDU solicta o recibe una dádiva para alterar la información de la oferta de compra del predio, mejorando su valor de compra.</t>
  </si>
  <si>
    <t>Colaborador IDU (Gestor Jurídico - Articulador jurídico)</t>
  </si>
  <si>
    <t>Un Directivo del IDU solicta o recibe una dádiva para alterar la información de la oferta de compra del predio, mejorando su valor de compra.</t>
  </si>
  <si>
    <t xml:space="preserve">1. Base de datos del Sistema de información geografico de Catastro Distrital
2. Reuniones con Catastro Distrital para identificar rutas de gestión de los procesos valuatorios y responsables
3. Generar alertas a la comunidad sobre estas situaciones, mediante volantes.
4. Escrituras que hacen parte del estudio de títulos del predio
5. Informe técnico de visita a terreno
6. Acto administrativo de oferta de compra del predio con la debida segregación de funciones
7. Publicación agenda directivos
</t>
  </si>
  <si>
    <t>Un Tercero (propietario de predio, tenedor o habitante), ofrece o entrega dádivas a un Colaborador del IDU para mejorar la oferta de compra</t>
  </si>
  <si>
    <t>Tercero (Propietario de Predio-Tenedor - Habitante)</t>
  </si>
  <si>
    <t>Un Tercero ofrece o entrega dádivas o beneficios a una empresa avaluadora contratada por el IDU para alterar los avalúos comerciales de los predios  y/o las correcciones de los mismos.</t>
  </si>
  <si>
    <t xml:space="preserve">
1.   Contrato y/o convenio para la práctica de avalúos
2.  Formato FO-DTGC-034 Pacto excelencia
3. Lista de chequeo de revisión de avalúo 
4. Informe Técnico del avalúo
</t>
  </si>
  <si>
    <t>Un Colaborador del IDU solicita o recibe dádivas o beneficios para alterar los avalúos comerciales de los predios y/o las correcciones de los mismos.</t>
  </si>
  <si>
    <t>Colaborador IDU (Gestor Jurídico - Gestor de avalúo - Gestpor económico)</t>
  </si>
  <si>
    <t xml:space="preserve">1.   Contrato y/o convenio para la práctica de avalúos
2.  Formato FO-DTGC-034 Pacto excelencia
3. Lista de chequeo de revisión de avalúo 
4. Informe Técnico del avalúo
5. FO-PE-020 Compromiso de Integridad, Transparencia y Cofidencialidad, para PSP
</t>
  </si>
  <si>
    <t>Un Colaborador del IDU solicita o recibe dadivas o beneficios de un propietario de un predio para agilizar el proceso de compraventa de su predio.</t>
  </si>
  <si>
    <t>Colaborador IDU (Articulador jurídico - Gestor Jurídico)</t>
  </si>
  <si>
    <t>Un Tercero (propietario) ofrece o entrega una dádiva a un Colaborador del IDU para que agilice el proceso de compraventa del predio.</t>
  </si>
  <si>
    <t xml:space="preserve">
1. Tablero de control del equipo de seguimiento del proyecto
2. Reuniones de seguimiento por parte del Director Técnico de Predios
</t>
  </si>
  <si>
    <r>
      <t>Un propietario de un predio ofrece o entrega dádivas a un Colaborador del IDU para resuelva favorablemente el recurso de reposición  interpuesto contra el acto administrativo que ordena la expropiación.</t>
    </r>
    <r>
      <rPr>
        <sz val="11"/>
        <rFont val="Calibri"/>
        <family val="2"/>
        <scheme val="minor"/>
      </rPr>
      <t/>
    </r>
  </si>
  <si>
    <r>
      <t xml:space="preserve">1. Radicación en ORFEO del recurso de reposición interpuesto
2. Asignación del recurso de reposición en el ORFEO al Gestor jurídico
3. De ser necesario se emite auto de practica de pruebas
4. En el evento de recaer el recurso sobre el valor del avalúo se remite a la Unidad Administrativa de Catastro Distrital para lo pertinente
5. Acto administrativo que resuleve el recurso de reposición con los vb de segregación de funciones
</t>
    </r>
    <r>
      <rPr>
        <strike/>
        <sz val="11"/>
        <rFont val="Arial"/>
        <family val="2"/>
      </rPr>
      <t>Vaidaciones por parte de articulador jurídico</t>
    </r>
  </si>
  <si>
    <r>
      <t xml:space="preserve">Sobrecostos, deficiencias en alcance y calidad en la ejecución en los proyectos, que reducen la capacidad de lograr objetivos.
</t>
    </r>
    <r>
      <rPr>
        <strike/>
        <sz val="11"/>
        <rFont val="Arial"/>
        <family val="2"/>
      </rPr>
      <t xml:space="preserve">
</t>
    </r>
  </si>
  <si>
    <t>Colaborador IDU (Apoyo a la Supervisión Ambiental)</t>
  </si>
  <si>
    <t>Colaborador IDU (Apoyo a la Supervisión SST)</t>
  </si>
  <si>
    <t>Un Colaborador del IDU solicita una dádiva o una comisión para Recibir de la interventoría los ajustes a los diseños (si se presentan), sin los soportes correspondientes , o que puede afectar los intereses del IDU.</t>
  </si>
  <si>
    <t xml:space="preserve"> Un Colaborador del IDU solicita una dádiva o una comisión para no Participar en las reuniones de seguimiento y/o visitas conjuntamente con la Interventoría y el constructor, y Suscribir el Acta de Seguimiento al Contrato  y/o suscribirla con información que pueda afectar los intereses del IDU.</t>
  </si>
  <si>
    <r>
      <t xml:space="preserve">
Sobrecostos, deficiencias en alcance y calidad en la ejecución en los proyectos, que reducen la capacidad de lograr objetivos.
</t>
    </r>
    <r>
      <rPr>
        <strike/>
        <sz val="11"/>
        <rFont val="Arial"/>
        <family val="2"/>
      </rPr>
      <t xml:space="preserve">
</t>
    </r>
  </si>
  <si>
    <t xml:space="preserve"> Un Directivo del IDU solicita una dádiva o una comisión para no Participar en las reuniones de seguimiento y/o visitas conjuntamente con la Interventoría y el constructor, y Suscribir el Acta de Seguimiento al Contrato y/o suscribirla con información que pueda afectar los intereses del IDU.</t>
  </si>
  <si>
    <t>Un colaborador del IDU solicita  a un tercer una comisión o dádiva para que la ejecución de maniobras a cargo de la ESP queden a cargo IDU</t>
  </si>
  <si>
    <r>
      <t xml:space="preserve">Colaborador IDU (Apoyo a la Supervisión
</t>
    </r>
    <r>
      <rPr>
        <strike/>
        <sz val="11"/>
        <rFont val="Arial"/>
        <family val="2"/>
      </rPr>
      <t/>
    </r>
  </si>
  <si>
    <r>
      <t>Sobrecostos, deficiencias en alcance y calidad en la ejecución en los proyectos, que reducen la capacidad de lograr objetivos.</t>
    </r>
    <r>
      <rPr>
        <strike/>
        <sz val="11"/>
        <rFont val="Arial"/>
        <family val="2"/>
      </rPr>
      <t xml:space="preserve">
</t>
    </r>
  </si>
  <si>
    <t>Un Directivo IDU solicita o recibe de un  tercero  una comisión o dádiva para que la ejecución de maniobras a cargo de la ESP queden a cargo IDU</t>
  </si>
  <si>
    <t>Un Directivo del IDU solicita una dádiva o una comisión para recibir revisar y suscribir de la Interventoría documento de avance de Obra de  redes de Servicios Públicos, sin llenar los requisitos, o que puede afectar los intereses del IDU.</t>
  </si>
  <si>
    <t>Colaborador IDU (Especialistas - 
Apoyo a la Supervisión)</t>
  </si>
  <si>
    <t xml:space="preserve">Deterioro de la reputación institucional que afecta su capacidad y gobernanza.
</t>
  </si>
  <si>
    <r>
      <t xml:space="preserve">Deterioro de la reputación institucional que afecta su capacidad y gobernanza.
</t>
    </r>
    <r>
      <rPr>
        <strike/>
        <sz val="11"/>
        <rFont val="Arial"/>
        <family val="2"/>
      </rPr>
      <t xml:space="preserve">
</t>
    </r>
  </si>
  <si>
    <t xml:space="preserve">
Sobrecostos, deficiencias en alcance y calidad en la ejecución en los proyectos, que reducen la capacidad de lograr objetivos.
</t>
  </si>
  <si>
    <t xml:space="preserve">
Sobrecostos, deficiencias en alcance y calidad en la ejecución en los proyectos, que reducen la capacidad de lograr objetivos.
</t>
  </si>
  <si>
    <t xml:space="preserve">
Deterioro de la reputación institucional que afecta su capacidad y gobernanza.
</t>
  </si>
  <si>
    <r>
      <t xml:space="preserve">
Deterioro de la reputación institucional que afecta su capacidad y gobernanza.
</t>
    </r>
    <r>
      <rPr>
        <strike/>
        <sz val="11"/>
        <rFont val="Arial"/>
        <family val="2"/>
      </rPr>
      <t xml:space="preserve">
</t>
    </r>
  </si>
  <si>
    <t xml:space="preserve">Sobrecostos, deficiencias en alcance y calidad en la ejecución en los proyectos, que reducen la capacidad de lograr objetivos.
</t>
  </si>
  <si>
    <t xml:space="preserve"> Un interventor ofrece y entrega a un Colaborador del IDU una comisión o dádiva para  dar por recibido el Informe final SSTMA, sin llenar los requisitos, o que puede afectar los intereses del IDU. </t>
  </si>
  <si>
    <t>Colaborador IFU (Apoyo a la Supervisión)</t>
  </si>
  <si>
    <t>Tercero (Contratista -Interventor)</t>
  </si>
  <si>
    <r>
      <t>1-El procedimiento PR-CI-03 en el numeral 8.8, indica como se realiza la visita de verificación de reparaciones.</t>
    </r>
    <r>
      <rPr>
        <strike/>
        <sz val="11"/>
        <rFont val="Arial"/>
        <family val="2"/>
      </rPr>
      <t xml:space="preserve">
</t>
    </r>
    <r>
      <rPr>
        <sz val="11"/>
        <rFont val="Arial"/>
        <family val="2"/>
      </rPr>
      <t>2- En la visita se firma el formato FO-CI-62 de acta por parte del IDU y de ser posible, el contratista, urbanizador, aseguradora e interventor, según el caso.
3- Registro de la visita en el aplicativo Bochica (Módulo seguimiento a pólizas de estabilidad)
4- El registro fotográfico es cargado en el aplicativo Bochica.
5- Aprobación en el aplicativo Bochica del informe de visita por parte del Coordinador Técnico.</t>
    </r>
  </si>
  <si>
    <r>
      <t>1- El procedimiento PR-CI-03 en los numerales 8.5 y 8.6, indica como se realiza la evaluación de los argumentos del contratista.</t>
    </r>
    <r>
      <rPr>
        <strike/>
        <sz val="11"/>
        <rFont val="Arial"/>
        <family val="2"/>
      </rPr>
      <t xml:space="preserve">
</t>
    </r>
    <r>
      <rPr>
        <sz val="11"/>
        <rFont val="Arial"/>
        <family val="2"/>
      </rPr>
      <t>2- El resultado de la evaluación se comunica por oficio IDU, radicado en el aplicativo ORFEO con firma del Director Técnico.
3- El resultado de la evaluación se registra en visita de inspección o reparaciones en el aplicativo Bochica (Módulo seguimiento a pólizas de estabilidad)
4- Aprobación en el aplicativo Bochica del informe de visita por parte del Coordinador Técnico.</t>
    </r>
  </si>
  <si>
    <t>1. El procedimiento PR-CI-10 establece las gestiones a realizar en caso de incumplimientos.</t>
  </si>
  <si>
    <t>1- Radicación de la solicitud en el aplicativo Orfeo.
2- Formato FO-CI-02 de "Solicitud de licencia de excavación" el cual debe estar firmado por el solicitante, y contener el cumplimiento de requisitos.
3- El Procedimiento PR-CI-09 en el numeral 7.5, menciona la elaboración del Acto Administrativo que otorga, niega y/o desiste la Licencia de Excavación, el cual pasa por validación Jurídica y Técnica, para posteriormente ser aprobado y firmado por el Director Técnico.
4- Aprobación y firma del acto administrativo por parte del Director Técnico
5- Aplicativo en Bochica para la gestión de las licencias de excavación (Módulo Licencias de Excavación).</t>
  </si>
  <si>
    <t xml:space="preserve">
Deterioro de la reputación institucional que afecta su capacidad y gobernanza.</t>
  </si>
  <si>
    <t>Un contratista ofrece o entrega dádivas a un Colaborador del IDU para que no reporte daños en las obras ejecutadas.</t>
  </si>
  <si>
    <t xml:space="preserve">Pérdida de capacidad institucional para responder a las necesidades de la ciudad en lo relacionado con infraestructura para la movilidad y espacio público.
</t>
  </si>
  <si>
    <r>
      <t xml:space="preserve">Un colaborador del IDU solicita </t>
    </r>
    <r>
      <rPr>
        <strike/>
        <sz val="11"/>
        <rFont val="Arial"/>
        <family val="2"/>
      </rPr>
      <t xml:space="preserve">ontratista ofrece o entrega </t>
    </r>
    <r>
      <rPr>
        <sz val="11"/>
        <rFont val="Arial"/>
        <family val="2"/>
      </rPr>
      <t>dádivas a un tercero para que no reportar daños en las obras ejecutadas.</t>
    </r>
  </si>
  <si>
    <t>Tercero (Contratista o trabajador de la aseguradora)</t>
  </si>
  <si>
    <t>Colaborador IDU (Apoyo a la supervisión)</t>
  </si>
  <si>
    <t xml:space="preserve">Directivo IDU (Subdirector General - Director Técnico - Subdirector Técnico) </t>
  </si>
  <si>
    <t>Un contratista  de obra y/ interventor ofrece o entrega dádivas a un Colaborador del IDU para que suscriba el Acta de inicio del contrato sin el lleno de los requisitos necesarios.</t>
  </si>
  <si>
    <t>Tercero (Contratista y/o Interventor)</t>
  </si>
  <si>
    <r>
      <t>1. Verificación de los requisitos dispuestos en el contrato y en las directrices de Colombia Compra Eficente así como en el Manual de Contratación vigente.
2. Diligenciamiento formato acta de inicio con segregación de funciones  Contratista, interventor, supervisor de apoyo,</t>
    </r>
    <r>
      <rPr>
        <strike/>
        <sz val="11"/>
        <rFont val="Arial"/>
        <family val="2"/>
      </rPr>
      <t xml:space="preserve"> </t>
    </r>
    <r>
      <rPr>
        <sz val="11"/>
        <rFont val="Arial"/>
        <family val="2"/>
      </rPr>
      <t xml:space="preserve"> subdirectores y hasta el ordenador del gasto.</t>
    </r>
  </si>
  <si>
    <t>Tercero (nterventor)</t>
  </si>
  <si>
    <t>1. En el Manual de Interventoría se establece todo lo relacionado con el manejo del anticipo.
2. Verificación mensual por parte del área financiera sobre consignación de rendimientos de anticipos.
3. Formato de liquidación del anticipo cuyo diligenciamiento está soportado por informe de manejo de anticipo.</t>
  </si>
  <si>
    <r>
      <t>Se complementa la descripción del control 1., agregando el siguiente texto al final:
"</t>
    </r>
    <r>
      <rPr>
        <i/>
        <sz val="11"/>
        <rFont val="Arial"/>
        <family val="2"/>
      </rPr>
      <t xml:space="preserve">se establece todo lo relacionado con el manejo del anticipo".
</t>
    </r>
    <r>
      <rPr>
        <sz val="11"/>
        <rFont val="Arial"/>
        <family val="2"/>
      </rPr>
      <t xml:space="preserve">Fueron ejecutados los controles y no se presentó materialización del riesgo.
</t>
    </r>
  </si>
  <si>
    <r>
      <t>Se complementa la descripción del control 1., agregando el siguiente texto al final:
"</t>
    </r>
    <r>
      <rPr>
        <i/>
        <sz val="11"/>
        <rFont val="Arial"/>
        <family val="2"/>
      </rPr>
      <t xml:space="preserve">se establece todo lo relacionado con el manejo del anticipo".
</t>
    </r>
    <r>
      <rPr>
        <sz val="11"/>
        <rFont val="Arial"/>
        <family val="2"/>
      </rPr>
      <t>Fueron ejecutados los controles y no se presentó materialización del riesgo.</t>
    </r>
    <r>
      <rPr>
        <i/>
        <sz val="11"/>
        <rFont val="Arial"/>
        <family val="2"/>
      </rPr>
      <t xml:space="preserve">
</t>
    </r>
    <r>
      <rPr>
        <sz val="11"/>
        <rFont val="Arial"/>
        <family val="2"/>
      </rPr>
      <t xml:space="preserve">
</t>
    </r>
  </si>
  <si>
    <t>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t>
  </si>
  <si>
    <t>1. Los pagos de las actas de contratistas de obra e interventorías no dependen de la supervisión como tal;  los mismos cumplen un trámite  en varias dependencias de la entidad el cual se encuentra debidamente regulado por el aplicativo SIGPAGO S  asociado a STONE,  sujeto  al cumplimiento de términos estrictos y muy ajustados en cada uno de los pasos que se surten, pudiendose verificar en tiempo real la ubicación y estado del trámite.</t>
  </si>
  <si>
    <r>
      <rPr>
        <i/>
        <sz val="11"/>
        <rFont val="Arial"/>
        <family val="2"/>
      </rPr>
      <t>S</t>
    </r>
    <r>
      <rPr>
        <sz val="11"/>
        <rFont val="Arial"/>
        <family val="2"/>
      </rPr>
      <t>e corrige el siguiente control No.6, en virtud a que al verificar en la  Lista Maestra de Documentos, actualmente no figura el denominado "</t>
    </r>
    <r>
      <rPr>
        <i/>
        <sz val="11"/>
        <rFont val="Arial"/>
        <family val="2"/>
      </rPr>
      <t xml:space="preserve">Procedimiento PRSC10 y </t>
    </r>
    <r>
      <rPr>
        <sz val="11"/>
        <rFont val="Arial"/>
        <family val="2"/>
      </rPr>
      <t xml:space="preserve">Guía Social", mientras que sí se cuenta con el formato "FO-SC-24 </t>
    </r>
    <r>
      <rPr>
        <i/>
        <sz val="11"/>
        <rFont val="Arial"/>
        <family val="2"/>
      </rPr>
      <t>Acta de Cierre Social"</t>
    </r>
    <r>
      <rPr>
        <sz val="11"/>
        <rFont val="Arial"/>
        <family val="2"/>
      </rPr>
      <t xml:space="preserve">, el que debe diligenciarse como parte de los requisitos para la liquidación de los contratos, por lo cual se agrega como control. 
</t>
    </r>
    <r>
      <rPr>
        <i/>
        <sz val="11"/>
        <rFont val="Arial"/>
        <family val="2"/>
      </rPr>
      <t xml:space="preserve">
"6. Procedimiento PRSC10 y Guía Social."
</t>
    </r>
    <r>
      <rPr>
        <sz val="11"/>
        <rFont val="Arial"/>
        <family val="2"/>
      </rPr>
      <t xml:space="preserve">
Fueron ejecutados los controles y no se presentó materialización del riesgo.
</t>
    </r>
  </si>
  <si>
    <r>
      <rPr>
        <i/>
        <sz val="11"/>
        <rFont val="Arial"/>
        <family val="2"/>
      </rPr>
      <t>S</t>
    </r>
    <r>
      <rPr>
        <sz val="11"/>
        <rFont val="Arial"/>
        <family val="2"/>
      </rPr>
      <t>e corrige el siguiente control No.6,  en virtud a que al verificar en la  Lista Maestra de Documentos, actualmente no figura el denominado "</t>
    </r>
    <r>
      <rPr>
        <i/>
        <sz val="11"/>
        <rFont val="Arial"/>
        <family val="2"/>
      </rPr>
      <t xml:space="preserve">Procedimiento PRSC10 y </t>
    </r>
    <r>
      <rPr>
        <sz val="11"/>
        <rFont val="Arial"/>
        <family val="2"/>
      </rPr>
      <t xml:space="preserve">Guía Social", mientras que sí se cuenta con el formato "FO-SC-24 </t>
    </r>
    <r>
      <rPr>
        <i/>
        <sz val="11"/>
        <rFont val="Arial"/>
        <family val="2"/>
      </rPr>
      <t>Acta de Cierre Social"</t>
    </r>
    <r>
      <rPr>
        <sz val="11"/>
        <rFont val="Arial"/>
        <family val="2"/>
      </rPr>
      <t xml:space="preserve">, el que debe diligenciarse como parte de los requisitos para la liquidación de los contratos, por lo cual se agrega como control. 
</t>
    </r>
    <r>
      <rPr>
        <i/>
        <sz val="11"/>
        <rFont val="Arial"/>
        <family val="2"/>
      </rPr>
      <t xml:space="preserve">
"6. Procedimiento PRSC10 y Guía Social."
</t>
    </r>
    <r>
      <rPr>
        <sz val="11"/>
        <rFont val="Arial"/>
        <family val="2"/>
      </rPr>
      <t xml:space="preserve">
Fueron ejecutados los controles y no se presentó materialización del riesgo.
</t>
    </r>
  </si>
  <si>
    <t>1. Socialización del SGAS para el grupo de estructuración de la Dirección Técnica de Proyectos.
2. Publicación agendas nivel directivo. Decreto 189 de 2020 directiva 05 de 2020</t>
  </si>
  <si>
    <t xml:space="preserve">1. Publicación agendas nivel directivo. Decreto 189 2020 directiva 05 de 2020.
2. Aplicación procedimiento PR-DP-080 "Cambio de Diseños en la etapa de Construcción".(informe de inviabilidad tecnica por parte del constructor)
</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</si>
  <si>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t>
  </si>
  <si>
    <t xml:space="preserve">CAMBIO DE ESTUDIOS Y DISEÑOS APROBADOS
EN ETAPA DE CONSTRUCCIÓN </t>
  </si>
  <si>
    <t>El Supervisor del IDU solicite dádivas al Interventor de obra para presente el informe de Inviabilidad técnica del proyecto, sin el lleno de los requisitos.</t>
  </si>
  <si>
    <t>Tercero (Directivo Distrital Externo)</t>
  </si>
  <si>
    <r>
      <t xml:space="preserve">1. Expedición del Certificado de Disponibilidad Presupuestal - CDP
2. Socialización del SGAS para el grupo de estructuración de la Dirección Técnica de Proyectos </t>
    </r>
    <r>
      <rPr>
        <strike/>
        <sz val="11"/>
        <rFont val="Arial"/>
        <family val="2"/>
      </rPr>
      <t/>
    </r>
  </si>
  <si>
    <t xml:space="preserve">1. Se unifica la redacción del riesgo identificado
2. Se incluye el control relacionado con el CDP.
3. Se elimina como control la rendición de Cuentas ya que no es ejecutada por la 1ra línea de defensa.
Se recomienda dejar evidecia del monitoreo de los controles </t>
  </si>
  <si>
    <t>1.  Expedición del Certificado de Disponibilidad Presupuestal - CDP
2.Socialización del SGAS para el grupo de estructuración de la Dirección Técnica de Proyectos
3. Publicación agendas nivel directivo. Decreto 189 de 2020 directiva 05 de 2020</t>
  </si>
  <si>
    <t xml:space="preserve">
1. Se incluye el control relacionado con el CDP.
2. Se eliminan los controles identificados con asterico y los identificados con los numerales 2 y 3 ya que no aplican para el nivel Directivo
Se recomienda dejar evidecia del monitoreo de los controles </t>
  </si>
  <si>
    <t>1.Socialización del SGAS para el grupo de estructuración de la Dirección Técnica de Proyectos
2. Publicación agendas nivel directivo. Decreto 189 de 2020 directiva 05 de 2020</t>
  </si>
  <si>
    <t xml:space="preserve">1. Se ajusta la redacción del control No 1  relacionado con la socialización.
2. se elimina el control No 2, relacionado con el diligenciamiento del formato FO-PE-33 ya que no aplica para el nivel directivo
3. Se incluye el control de publicación de agendas del nivel directivo
Se recomienda dejar evidecia del monitoreo de los controles </t>
  </si>
  <si>
    <t>1. Socialización del SGAS para el grupo de estructuración de la Dirección Técnica de Proyectos
2. Suscripción del formato FO-PE-20 Compromiso de integridad, transparencia y confidencialidad.
3. Suscripción del formato FO-PE-33 Consentimiento informado SGAS.</t>
  </si>
  <si>
    <t xml:space="preserve">
1. Se ajusta la redacción del control No 1  relacionado con la socialización.
2. Se ajusta redacción del control No 3 relacionado con el formato FO-PE-33 
Se recomienda dejar evidecia del monitoreo de los controles </t>
  </si>
  <si>
    <t>1. Socialización del SGAS para el grupo de estructuración de la Dirección Técnica de Proyectos.</t>
  </si>
  <si>
    <t xml:space="preserve">
1. Se ajusta la redacción del control No 1  relacionado con la socialización.
2. Se eliminan los controles relacionados con la suscripción de los formatos FO-PE-20 y FO-PE-33
Se recomienda dejar evidecia del monitoreo de los controles </t>
  </si>
  <si>
    <t xml:space="preserve">
1. Se ajusta redacción del control No 1 relacionado con la socialización.
2. Se incluye el control relacionado con la publicación de agendas del nivel directivo
3. Se elimina el control relacionado con el formato FO-PE-33
Se recomienda dejar evidecia del monitoreo de los controles </t>
  </si>
  <si>
    <t>1. Socialización del SGAS para el grupo de estructuración de la Dirección Técnica de Proyectos.
2. Suscripción del formato FOPE-20 Compromiso de integridad, transparencia y confidencialidad
3. Firmato FO-PE-33 Consentimiento informado SGAS.</t>
  </si>
  <si>
    <t xml:space="preserve">1. Se elimina el control de juramento 
Se recomienda dejar evidecia del monitoreo de los controles </t>
  </si>
  <si>
    <t>1.  Socialización del SGAS para el grupo de estructuración de la Dirección Técnica de Proyectos.
2. Suscripción del formato FO-GC-34 Pacto de excelencia 
3. Suscripción formato FO-PE-20 Compromiso de integridad, transparencia y confidencialidad</t>
  </si>
  <si>
    <t xml:space="preserve">
1. Se eliminan los controles referidos por la 1ra línea de defensa
2. Se incluyen los controles 1 y 2, correspondientes a publicación de agendas de directivos y aplicación  del procedimiento PR-DP-080
Se recomienda dejar evidecia del monitoreo de los controles </t>
  </si>
  <si>
    <t xml:space="preserve">1.  Socialización del SGAS para el grupo de estructuración de la Dirección Técnica de Proyectos.
2. Aplicación procedimiento PR- DP-080 Cambio de Diseños en la etapa de Construcción. (informe de inviabilidad técnica, presentada por el constructor)
3. Publicación agendas nivel directivo. Decreto 189 de 2020 directiva 05 de 2020
</t>
  </si>
  <si>
    <t xml:space="preserve">
1. Se ajusta la redacción del control No 1  relacionado con la socialización.
2. Se eliminan los controles relacionados con la suscripción de los formatos FO-PE-20 y FO-PE-33
3. Se incluye el control No 2 relacionado con la aplicación  del procedimiento PR-DP-080
4. Se incluye el control de publicación de agendas del nivel directivo
Se recomienda dejar evidecia del monitoreo de los controles </t>
  </si>
  <si>
    <t>1.  Socialización del SGAS para el grupo de estructuración de la Dirección Técnica de Proyectos.
2. Suscripción del formato FO-PE-20 Compromiso de integridad, transparencia y confidencialidad.
3. Suscripción formato FO-PE-33 Consentimiento informado SGAS.
4. Aplicación procedimiento PR-DP-080 Cambio de Diseños en la etapa de Construcción. (informe de Inviabilidad técnica presentada por el constructor)</t>
  </si>
  <si>
    <t xml:space="preserve">
1. Se ajusta la redacción del control No 1  relacionado con la socialización.
Se recomienda dejar evidecia del monitoreo de los controles </t>
  </si>
  <si>
    <t xml:space="preserve">1. Formato FO-DP-11 Lista de productos del proceso de Diseño de proyectos
2. Acta de recibo final y liquidación de Consultoria e Interventoria FO-DP-05 , con segregación de funciones
</t>
  </si>
  <si>
    <t xml:space="preserve">1. Se eliminan los controles indicados por la 1ra línea de defensa.
2 Se incluyen 2 nuevos controles relacionados con el diligenciamiento del formato FO-DP-11 y formato FO-DP-05 con segregación de funciones
Se recomienda dejar evidecia del monitoreo de los controles </t>
  </si>
  <si>
    <r>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r>
    <r>
      <rPr>
        <strike/>
        <sz val="11"/>
        <rFont val="Arial"/>
        <family val="2"/>
      </rPr>
      <t xml:space="preserve">
</t>
    </r>
  </si>
  <si>
    <t xml:space="preserve">1. Se ajusta la redacción del control No 1  relacionado con la socialización.
2 Se incluyen 2 nuevos controles relacionados con el diligenciamiento del formato FO-DP-11 y formato FO-DP-05 con segregación de funciones
Se recomienda dejar evidecia del monitoreo de los controles </t>
  </si>
  <si>
    <t>1. Formato FO-DP-11 Lista de productos del proceso de Diseño de proyectos
2. Acta de recibo final y liquidación de Consultoria e Interventoria FO-DP-05 , con segregación de funciones
3. Suscripción del formato FOPE-20 Compromiso de integridad, transparencia y confidencialidad.
4. Suscripción del formato FOGC33 Consentimiento informado SGAS.</t>
  </si>
  <si>
    <t xml:space="preserve">1. Se elimina el control relacionado con la socialización y el Comité de la Dirección Técnica de Proyectos
2 Se incluyen 2 nuevos controles relacionados con el diligenciamiento del formato FO-DP-11 y formato FO-DP-05 con segregación de funciones
Se recomienda dejar evidecia del monitoreo de los controles </t>
  </si>
  <si>
    <t>Un Directivo del IDU reciba o solicite dádivas de un contratista externo (topografo, geotecnico, inspección de redes), para aprobar los estudios sin estos cumplir con las exigencias requeridas.</t>
  </si>
  <si>
    <t>1.  Acta de seguimiento a Comité donde se socializa el SGAS
2. Aplicación del formato FO-DP-11 lista de chequeo y entrega de productos de la etapa de Diseño de Proyectos.
3. Acta Comité Dirección Técnica de Proyectos o acta de comité de seguimiento al contrato.</t>
  </si>
  <si>
    <t xml:space="preserve">1. Se ajusta la redacción del control No 1 relacionado con la socialización.
2. Se elimina el control relacionado con el formatom FO-PE-33
Se recomienda dejar evidecia del monitoreo de los controles </t>
  </si>
  <si>
    <t>1. Acta de seguimiento a Comité donde se socializa el SGAS
2. Suscripción formato FO-PE-20 Compromiso de integridad, transparencia y confidencialidad
3.Suscripción formato FO-PE-33 Consentimiento informado SGAS.
4. Aplicación del formato FO-DP-11 lista de chequeo y entrega de productos de la etapa de Diseño de Proyectos.
5.Acta Comité Dirección Técnica de Proyectos o acta de comité de seguimiento al contrato.</t>
  </si>
  <si>
    <t xml:space="preserve">1. Se ajusta la redacción del control No 1 relacionado con la socialización.
2. Se elimina el control relacionado con el formatom FO-PE-33
3. Se ajusta redacción control No 4
Se recomienda dejar evidecia del monitoreo de los controles </t>
  </si>
  <si>
    <t>1. Acta de seguimiento a Comité donde se socializa el SGAS
2.  Suscripción del formato FO-GC-34 Pacto de excelencia 
3. Aplicación del formato FO-DP-11 lista de chequeo y entrega de productos de la etapa de Diseño de Proyectos.
4. Comité Dirección Técnica de Proyectos o acta de comité de seguimiento al contrato.</t>
  </si>
  <si>
    <t xml:space="preserve">1. Se ajusta la redacción del control No 1 relacionado con la socialización.
2. Se ajusta redacción control No 3 relacionado con el formato FO-DP-11
Se recomienda dejar evidecia del monitoreo de los controles </t>
  </si>
  <si>
    <r>
      <t xml:space="preserve">El supervisor del IDU a cargo de recibir, revisar y verificar los estudios y diseños solicite o reciba dádivas de un interventor y/o consultor, para </t>
    </r>
    <r>
      <rPr>
        <strike/>
        <sz val="11"/>
        <rFont val="Arial"/>
        <family val="2"/>
      </rPr>
      <t xml:space="preserve"> </t>
    </r>
    <r>
      <rPr>
        <sz val="11"/>
        <rFont val="Arial"/>
        <family val="2"/>
      </rPr>
      <t>recibir los productos  sin estos dar cumplimiento a los  requisitos exigidos.</t>
    </r>
  </si>
  <si>
    <t>1. Aplicación del formato FO-DP-11 lista de chequeo y entrega de productos de la etapa de Diseño de Proyectos.
2. Comunicaciones  a la interventoría sobre el estado del producto
3. Acta Comité Dirección Técnica de Proyectos o acta de comité de seguimiento al contrato.</t>
  </si>
  <si>
    <t xml:space="preserve">1. Se eliminan los controles indicados por la 1ra línea de defensa  relacionados con la socialización  y suscripción de formatos FO-PE-20 y FO-PE-33 ya que no aplica para directivos
2. Se incluyen 2 nuevos controles existentes en el proceso, identificados con los número  2 y 3 
Se recomienda dejar evidecia del monitoreo de los controles </t>
  </si>
  <si>
    <t>El Colaborador del IDU a cargo de recibir, revisar y verificar los estudios y diseños solicite o reciba dádivas del interventor, para recibir los productos sin estos dar cumplimiento de los requisitos exigidos.</t>
  </si>
  <si>
    <t>1. Aplicación del formato FO-DP-11 lista de chequeo y entrega de productos de la etapa de Diseño de Proyectos.
2. Comunicaciones  a la interventoría sobre el estado del producto
3. Acta Comité Dirección Técnica de Proyectos o acta de comité de seguimiento al contrato.
4. Suscripción del formato FO-PE-20 Compromiso de integridad, transparencia y confidencialidad
5. Suscripción formato FO-PE-33 Consentimiento informado SGAS.</t>
  </si>
  <si>
    <t xml:space="preserve">1. Se elimina el control indicado por la 1ra línea de defensa  relacionados con la socialización  
2. Se incluyen 2 nuevos controles existentes en el proceso, identificados con los número  2 y 3 
Se recomienda dejar evidecia del monitoreo de los controles </t>
  </si>
  <si>
    <t>Un  interventor entregue o ofrezca dádivas al  colaborador del IDU a cargo de recibir, revisar y verificar los estudios y diseños, para recibir los productos sin estos dar cumplimiento a los  requisitos exigidos.</t>
  </si>
  <si>
    <t xml:space="preserve">1. Aplicación del formato FO-DP-11 lista de chequeo y entrega de productos de la etapa de Diseño de Proyectos.
2. Comunicaciones  a la interventoría sobre el estado del producto
3. Acta Comité Dirección Técnica de Proyectos o acta de comité de seguimiento al contrato.
4.  Suscripción del formato FOGC34 Pacto de excelencia </t>
  </si>
  <si>
    <t xml:space="preserve">Se eliminan los controles indicados por la 1ra línea de defensa  relacionados con la socialización  y suscripción de formatos FO-PE-20 y FO-PE-33 ya que no aplica para directivos
2. Se incluyen 2 nuevos controles existentes en el proceso, identificados con los número  2 y 3 
Se recomienda dejar evidecia del monitoreo de los controles </t>
  </si>
  <si>
    <t xml:space="preserve">Se eliminan los controles indicados por la 1ra línea de defensa  ya que no aplican para el actor
2. Se incluyen 4 nuevos controles existentes en el proceso, identificados con los No 1,2,3 y 4
Se recomienda dejar evidecia del monitoreo de los controles </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</si>
  <si>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FO-PE-20 Compromiso de integridad, transparencia y confidencialidad
6. Suscripción formato FO-PE-33 Consentimiento informado SGAS.</t>
  </si>
  <si>
    <t xml:space="preserve">1. Se eliminan los controles indicados por la 1ra línea de defensa  relacionados con la socialización y el Comité de la Dirección.
2. Se incluyen 4 nuevos controles existentes en el proceso, identificados con los No 1,2,3 y 4
Se recomienda dejar evidecia del monitoreo de los controles </t>
  </si>
  <si>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 Suscripción del formato FOGC34 Pacto de excelencia</t>
  </si>
  <si>
    <t xml:space="preserve">1. Contrato que establece la forma de pago
2. Guía de pago a terceros
3. Cuadro de seguimiento financiero (segregación de funciones)
4. Informe Semanal  de interventoría
</t>
  </si>
  <si>
    <t xml:space="preserve">1. Se eliminan los controles indicados por la 1ra línea de defensa  relacionados con la socialización , el Comité de la Dirección y  los formatos FIO-PE-20 y FO-PE-33 
2. Se incluyen 3 nuevos controles existentes en el proceso, identificados con los No 2,3 y 4
3. Se ajustó la redacción del control relacionado con la verificación de la forma de pago, identificándolo con el No 1
Se recomienda dejar evidecia del monitoreo de los controles </t>
  </si>
  <si>
    <t>1. Contrato que establece la forma de pago
2. Guía de pago a terceros
3. Cuadro de seguimiento financiero (segregación de funciones)
4. Informe Semanal  de interventoría
5. . Suscripción del formato FO-PE-20 Compromiso de integridad, transparencia y confidencialidad
6 Suscripción formato FO-PE-33 Consentimiento informado SGAS.</t>
  </si>
  <si>
    <t xml:space="preserve">1. Se eliminan los controles indicados por la 1ra línea de defensa  relacionados con la socialización.
2. Se incluyen 3 nuevos controles existentes en el proceso, identificados con los No 2,3 y 4
3. Se ajustó la redacción del control relacionado con la verificación de la forma de pago, identificándolo con el No 1
Se recomienda dejar evidecia del monitoreo de los controles </t>
  </si>
  <si>
    <t xml:space="preserve">1. Contrato que establece la forma de pago
2. Guía de pago a terceros
3. Cuadro de seguimiento financiero (segregación de funciones)
4. Informe Semanal  de interventoría
5.  Suscripción del formato FOGC34 Pacto de excelencia </t>
  </si>
  <si>
    <t xml:space="preserve">1. Aplicación del PR-DP-080 Cambios de estudios y diseños aprobados en etapa de cosntrucción. (Informe de inviabilidad Tecnica presentado por construcción)
2. Manual de supervisión e interventoría
3. Publicación agendas nivel directivo. Decreto 189 de 2020 directiva 05 de 2020 </t>
  </si>
  <si>
    <t xml:space="preserve">1. Se eliminan los controles indicados por la 1ra línea de defensa  relacionados con la socialización y formato FO-PE-20
2. Se incluyen 2 nuevos controles existentes en el proceso, identificados con los No  2 y 3
Se recomienda dejar evidecia del monitoreo de los controles </t>
  </si>
  <si>
    <t>Que un colaborador del IDU reciba o solicite dádivas del interventor, para que este recibe o avale las modificaciones de diseño por inviabilidad técnica, sin estar justificadas o sin que éstas sean verídicas.</t>
  </si>
  <si>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t>
  </si>
  <si>
    <t xml:space="preserve">1. Se eliminan los controles indicados por la 1ra línea de defensa  relacionados con la socialización 
2. Se incluye un número control existente en el proceso,  identificado con el No 1
Se recomienda dejar evidecia del monitoreo de los controles </t>
  </si>
  <si>
    <t>Que el interventor ofrezca o entregue al colaborador del IDU dádivas, para que reciba o avale las modificaciones de diseño por inviabilidad técnica, sin estar justificadas o sin que éstas sean verídicas.</t>
  </si>
  <si>
    <t>1. Manual de supervisión e interventoría
2. Suscripción del formato FOGC34 Pacto de excelencia 
3. Aplicación del PRDP-080 Cambios de estudios y diseños aprobados en estpa de cosntrucción. (Informe de Inviabilidad técnica presentado por el contratista)</t>
  </si>
  <si>
    <t xml:space="preserve">1. Se eliminan los controles indicados por la 1ra línea de defensa  relacionados con la socialización y el formato FO-PE-20 que no aplica para terceros
2. Se incluye un número control existente en el proceso,  identificado con el No 1
Se recomienda dejar evidecia del monitoreo de los controles </t>
  </si>
  <si>
    <t xml:space="preserve">1. Manual de supervisión e interventoría
2. Aplicación del PRDP-080 Cambios de estudios y diseños aprobados en la etapa de cosntrucción. (informe de inviabilidad técnica presentado por el constructor.)
3. Publicación agendas nivel directivo. Decreto 189 de 2020 directiva 05 de 2020 </t>
  </si>
  <si>
    <t xml:space="preserve">1. Se eliminan los controles indicados por la 1ra línea de defensa  relacionados con la socialización y el formato FO-PE-20  y FO-PE-33 que no aplica para directivos
2. Se incluye un número control existente en el proceso,  identificado con el No 1
Se recomienda dejar evidecia del monitoreo de los controles </t>
  </si>
  <si>
    <r>
      <t>Que el Colaborador IDU reciba o solicite dádivas del interventor de obra, para recibir el informe de Inviabilidad técnica del proyecto, sin el lleno de los requisitos</t>
    </r>
    <r>
      <rPr>
        <strike/>
        <sz val="11"/>
        <rFont val="Arial"/>
        <family val="2"/>
      </rPr>
      <t xml:space="preserve"> </t>
    </r>
  </si>
  <si>
    <r>
      <t>1. Manual de supervisión e interventoría
2.  Suscripción del formato FO-PE-20 Compromiso de integridad, transparencia y confidencialidad
3. Suscripción del formato FO-PE-33 Consentimiento informado SGAS.
4.  Aplicación del PRDP-080 Cambios de estudios y diseños aprobados en etapa de cosntrucción. (informe de inviabilidad técnica presentado por el constructor)</t>
    </r>
    <r>
      <rPr>
        <strike/>
        <sz val="11"/>
        <rFont val="Arial"/>
        <family val="2"/>
      </rPr>
      <t/>
    </r>
  </si>
  <si>
    <t xml:space="preserve">1.  Se incluye un número control existente en el proceso,  identificado con el No 1
2. se elimina el control de juramento
Se recomienda dejar evidecia del monitoreo de los controles </t>
  </si>
  <si>
    <t>El interventor o contratista de obra ofrezca o entregue dádivas al Colaborador del IDU, para reciba el informe de Inviabilidad técnica del proyecto, sin el lleno de los requisitos</t>
  </si>
  <si>
    <t xml:space="preserve">1. Se eliminan los controles indicados por la 1ra línea de defensa  relacionados con la socialización y el formato FO-PE-20  que no aplica para terceros
2. Se incluye un número control existente en el proceso,  identificado con el No 1
Se recomienda dejar evidecia del monitoreo de los controles </t>
  </si>
  <si>
    <t xml:space="preserve">
1. Se ajusta redacción del control No 1 relacionado con la socialización.
Se recomienda dejar evidecia del monitoreo de los controles </t>
  </si>
  <si>
    <t>Colaborador IDU (Grupo I+D+I - Grupo de arquitectura - Grupo de infraestructura)</t>
  </si>
  <si>
    <t>1. Aprobación y  aceptación del proyecto de software por parte del área usuaria.
2. Comité técnico de la STRT semanal y de la DTAF quicenal. Revisan todo los aspectos del área.
3. Mesa de control de cambios semanal
4. Presentación de fichas técnicas al Comité Precontractual , para revisar condiciones proyectadas en los procesos de contratación
5.Formato FO-PE-020 Compromiso de Integridad, Transparencia y Cofidencialidad, para PSP 
6. Formato FO-PE-33 - Formato Consentimiento Informado SGAS</t>
  </si>
  <si>
    <t>El Directivo IDU solicita o reciba dádivas de un tercero para el desarrollo de un proyecto de tecnologias de la información, con el pretexto de favorecerlo en el proceso de contratación.</t>
  </si>
  <si>
    <t>Directivo IDU (Subdirector Técnico de Recursos Tecnológicos - Director Técnico Administrativo y Financiero - Subdirector General de Gestión Corporativa según cuantía)</t>
  </si>
  <si>
    <t>1. Aprobación y  aceptación del proyecto de software por parte del área usuaria.
2. Comité técnico de la STRT semanal y de la DTAF quicenal. Revisan todo los aspectos del área.
3. Mesa de control de cambios semanal
4. Presentación de fichas técnicas al Comité Precontractual , para revisar condiciones proyectadas en los procesos de contratación
5. Publicación Agendas directivos IDU</t>
  </si>
  <si>
    <t>Que un tercero que tenga interés en un proyecto de tecnologias de la información, entregue o ofrezca dádivas a un Colaborador del IDU, para que lo favorezca en el proceso de contratación</t>
  </si>
  <si>
    <t>Tercero (Proveedor)</t>
  </si>
  <si>
    <t>1. Aprobación y  aceptación del proyecto de software por parte del área usuaria.
2. Comité técnico de la STRT semanal y de la DTAF quicenal. Revisan todo los aspectos del área.
3. Mesa de control de cambios semanal.
4. Control de acceso por Aranda.
5. Segregación de funciones.
6. FO-PE-020 Compromiso de Integridad, Transparencia y Cofidencialidad, para PSP 
7. Formato FO-PE-33 - Formato Consentimiento Informado SGAS</t>
  </si>
  <si>
    <t>Que el Directivo del IDU, solicite o reciba dádivas de un ciudadano para tener acceso a información y datos sensibles de la entidad, y manipularla a su conveniencia.</t>
  </si>
  <si>
    <t>1. Aprobación y  aceptación del proyecto de software por parte del área usuaria.
2. Comité técnico de la STRT semanal y de la DTAF quicenal. Revisan todo los aspectos del área.
3. Mesa de control de cambios semanal.
4. Control de acceso por Aranda.
5. Segregación de funciones.
6.Pubblicación de agendas</t>
  </si>
  <si>
    <r>
      <t>1. Aprobación y  aceptación del proyecto de software por parte del área usuaria.
2. Comité técnico de la STRT semanal y de la DTAF quicenal. Revisan todo los aspectos del área.</t>
    </r>
    <r>
      <rPr>
        <strike/>
        <sz val="11"/>
        <rFont val="Arial"/>
        <family val="2"/>
      </rPr>
      <t>.</t>
    </r>
    <r>
      <rPr>
        <sz val="11"/>
        <rFont val="Arial"/>
        <family val="2"/>
      </rPr>
      <t xml:space="preserve">
3. Mesa de control de cambios semanal.
4. Control de acceso por Aranda.
5. Segregación de funciones.
6.Pubblicación de agendas</t>
    </r>
  </si>
  <si>
    <t>1. Aprobación y  aceptación del proyecto de software por parte del área usuaria.
2. Comité técnico de la STRT semanal y de la DTAF quicenal. Revisan todo los aspectos del área.
3. Mesa de control de cambios semanal
4. FO-PE-020 Compromiso de Integridad, Transparencia y Cofidencialidad, para PSP 
5. Formato FO-PE-33 - Formato Consentimiento Informado SGAS</t>
  </si>
  <si>
    <t>Que un Directivo del IDU reciba o solicite dádivas de un especialista invitado a la mesa técnica, con el falso pretexto de adoptar o implementar en la entidad el tema de investigación de preferencia o beneficio personal del especialista invitado.</t>
  </si>
  <si>
    <t>1. Aprobación y  aceptación del proyecto de software por parte del área usuaria.
2. Comité técnico de la STRT semanal y de la DTAF quicenal. Revisan todo los aspectos del área.
3. Mesa de control de cambios semanal
4. Publicación de agendas Directivos IDU</t>
  </si>
  <si>
    <t xml:space="preserve">
1. Aprobación y  aceptación del proyecto de software por parte del área usuaria.
2. Comité técnico de la STRT semanal y de la DTAF quicenal. Revisan todo los aspectos del área.
3. Mesa de control de cambios semanal</t>
  </si>
  <si>
    <t xml:space="preserve">
1. Comité técnico de la STRT semanal y de la DTAF quicenal. Revisan todo los aspectos del área.
2. Mesa de control de cambios semanal
3. FO-PE-020 Compromiso de Integridad, Transparencia y Cofidencialidad, para PSP 
4. Formato FO-PE-33 - Formato Consentimiento Informado SGAS</t>
  </si>
  <si>
    <t>Que un Directivo IDU reciba o solicite dádivas de un especialista invitado a la mesa técnica, para que se incluya un cambio en la plataforma del IDU.</t>
  </si>
  <si>
    <t xml:space="preserve">
1. Comité técnico de la STRT semanal y de la DTAF quicenal. Revisan todo los aspectos del área.
2. Mesa de control de cambios semanal
3. Publicación de agendas Directivos IDU</t>
  </si>
  <si>
    <t>Colaborador IDU (Grupo infraestructura)</t>
  </si>
  <si>
    <t xml:space="preserve">1. Formato de control de acceso a la red wifi, firmado por parte del jefe de área solicitante
2. Formato de acceso remoto VPN.
3. FO-PE-020 Compromiso de Integridad, Transparencia y Cofidencialidad, para PSP 
4. Formato FO-PE-33 - Formato Consentimiento Informado SGAS
</t>
  </si>
  <si>
    <t>Un Directivo IDU reciba o solicite dádivas de un invitado presencial o virtual (VPN) a las instalaciones del IDU, para que pueda acceder algún sistema(s) de información de la entidad (aplicativos, plataformas, correos, sistemas de información geograficos, etc.), para vulnerar la plataforma</t>
  </si>
  <si>
    <t>Directivo IDU (Subdirector Técnico de Recursos Tecnológicos )</t>
  </si>
  <si>
    <t>1. Formato de control de acceso a la red wifi, firmado por parte del jefe de área solicitante
2. Formato de acceso remoto VPN.
3. Publicación agendas Directivos IDU</t>
  </si>
  <si>
    <t xml:space="preserve">Un Tercero (empresa externa que custodia las cintas en bóveda de seguridad) solicita o recibe dádivas de un Colaborador del IDU, para hacerle entrega de varias cintas con información importante y confidencial de la entidad con el fin de obtener provecho propio o de un tercero </t>
  </si>
  <si>
    <t>1. Cintas con código del software generador de copias, que no permite identificarla fisicamente.
2 .Formato de control de entrega de las cintas
3. FO-PE-020 Compromiso de Integridad, Transparencia y Cofidencialidad, para PSP 
4. Formato FO-PE-33 - Formato Consentimiento Informado SGAS</t>
  </si>
  <si>
    <t xml:space="preserve">Que un Colaborador del IDU entregue, ofrezcao reciba, dádivas  de un tercero de la empresa externa que custodia las cintas en bóveda de seguridad, para que le entregue cintas con información importante y confidencial de la entidad con el fin de obtener provecho propio o de un tercero </t>
  </si>
  <si>
    <t xml:space="preserve">Que un Directivo del IDU entregue, ofrezca  o reciba dádivasde un tercero de la empresa externa que custodia las cintas en bóveda de seguridad, para que le entregue cintas con información importante y confidencial de la entidad  con el fin de obtener provecho propio o de un tercero </t>
  </si>
  <si>
    <t>Directivo IDU (Subdirector Técnico de Recursos Tecnológicos)</t>
  </si>
  <si>
    <t>1. Comité técnico de la STRT semanal y de la DTAF quicenal. Revisan todo los aspectos del área.
2. Mesa de control de cambios semanal
3. Presentación de fichas técnicas al Comité Precontractual , para revisar condiciones proyectadas en los procesos de contratación
4. FO-PE-020 Compromiso de Integridad, Transparencia y Cofidencialidad, para PSP 
5. Formato FO-PE-33 - Formato Consentimiento Informado SGAS</t>
  </si>
  <si>
    <t>Un Directivo del IDU reciba o solicita dádivas de un proveedor que renueva las licencias, matenimientos y soporte, para favorecerlo en el proceso de contratación (nuevo o adición).</t>
  </si>
  <si>
    <t>1. Comité técnico de la STRT semanal y de la DTAF quicenal. Revisan todo los aspectos del área.
2. Mesa de control de cambios semanal
3. Presentación de fichas técnicas al Comité Precontractual , para revisar condiciones proyectadas en los procesos de contratación
4. Publicación Agendas directivos IDU</t>
  </si>
  <si>
    <t>Que los proveedores de servicio o mantenimiento de los RDBMS ofrezcan  o entreguen dádivas a un Colaborador del IDU, para agilizar la respuesta a la solicitud de las fallas presentadas o identificadas.</t>
  </si>
  <si>
    <t>Que un Colaborador del IDU solicita o recibe dádivas al proveedor de servicios o mantenimiento de los RDBMS, para agilizar la respuesta a la solicitud de las fallas presentadas o identificadas.</t>
  </si>
  <si>
    <r>
      <t xml:space="preserve">
Deterioro de la reputación institucional que afecta su capacidad y gobernanza.</t>
    </r>
    <r>
      <rPr>
        <sz val="11"/>
        <color theme="1"/>
        <rFont val="Arial"/>
        <family val="2"/>
      </rPr>
      <t/>
    </r>
  </si>
  <si>
    <t>1. Comité técnico de la STRT semanal y de la DTAF quicenal. Revisan todo los aspectos del área.
2. Mesa de control de cambios semanal
3. Formato  FO-PE-020 Compromiso de Integridad, Transparencia y Cofidencialidad, para PSP 
4. Formato FO-PE-33 - Formato Consentimiento Informado SGAS</t>
  </si>
  <si>
    <t>Que un Directivo del IDU solicita o recibe dádivas al proveedor de servicios o mantenimiento de los RDBMS, para agilizar la respuesta a la solicitud de las fallas presentadas o identificadas.</t>
  </si>
  <si>
    <t>1. Comité técnico de la STRT semanal y de la DTAF quicenal. Revisan todo los aspectos del área.
2. Mesa de control de cambios semanal
3. Publicación de agendas Directivos IDU</t>
  </si>
  <si>
    <t>1. Comité técnico de la STRT semanal y de la DTAF quicenal. Revisan todo los aspectos del área.
2. Mesa de control de cambios semanal
3. Presentación de fichas técnicas al Comité Precontractual , para revisar condiciones proyectadas en los procesos de contratación
4. Formato  FO-PE-020 Compromiso de Integridad, Transparencia y Cofidencialidad, para PSP 
5. Formato FO-PE-33 - Formato Consentimiento Informado SGAS</t>
  </si>
  <si>
    <t>Un Directivo del IDU recibe o solicita dádivas de un posible proveedor de tecnología, para favorecerlo en el proceso de contratación con la entidad.</t>
  </si>
  <si>
    <t>1. Comité técnico de la STRT semanal y de la DTAF quicenal. Revisan todo los aspectos del área.
2. Mesa de control de cambios semanal
3. Presentación de fichas técnicas al Comité Precontractual , para revisar condiciones proyectadas en los procesos de contratación
4. Publicación de agendas Directivos IDU</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</si>
  <si>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</si>
  <si>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Formato  FO-PE-020 Compromiso de Integridad, Transparencia y Cofidencialidad, para PSP 
6. Formato FO-PE-33 - Formato Consentimiento Informado SGAS</t>
  </si>
  <si>
    <t>Que un Directivo del IDU reciba o solicite dádivas del proveedor de tecnología, para no aplicar las sanciones legales contractuales, por el no cumplimiento del objeto contractual</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</si>
  <si>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Publicación agenda Directivo IDU</t>
  </si>
  <si>
    <t>1.  Comité técnico de la STRT semanal y de la DTAF quicenal. Revisan todo los aspectos del área.
2. Mesa de control de cambios semanal
3. Procedimiento "PR-GC-14 Modificación y cesión de contratos estatales"
4. Minuta de adición y/prórroga
5.  Formato  FO-PE-020 Compromiso de Integridad, Transparencia y Cofidencialidad, para PSP 
6. Formato FO-PE-33 - Formato Consentimiento Informado SGAS</t>
  </si>
  <si>
    <t xml:space="preserve">Que un Directivo del IDU reciba o solicite dádivas del proveedor de tecnología, para ampliar las condiciones del contrato con tiempo y recurso económico, sin plena justificación </t>
  </si>
  <si>
    <t>1.  Comité técnico de la STRT semanal y de la DTAF quicenal. Revisan todo los aspectos del área.
2. Mesa de control de cambios semanal
3. Procedimiento "PR-GC-14 Modificación y cesión de contratos estatales"
4. Minuta de adición y/prórroga
5.  Publicación de agendas Directivos IDU</t>
  </si>
  <si>
    <t xml:space="preserve">Un Colaborador del IDU recibe o solicita dádivas del proveedor de tecnología, con el pretexto de no reportar el producto por garantia del producto y/o servicio. </t>
  </si>
  <si>
    <t>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Formato  FO-PE-020 Compromiso de Integridad, Transparencia y Cofidencialidad, para PSP 
6. Formato FO-PE-33 - Formato Consentimiento Informado SGAS</t>
  </si>
  <si>
    <t xml:space="preserve">Un Directivo del IDU reciba o solicite dádivas del proveedor de tecnología, con el pretexto de no reportar el producto por garantia del producto y/o servicio.  </t>
  </si>
  <si>
    <t xml:space="preserve">
1.  Comité técnico de la STRT semanal y de la DTAF quicenal. Revisan todo los aspectos del área.
2. Mesa de control de cambios semanal
3. Procedimiento "PR-GC-06 DECLARATORIA DE INCUMPLIMIENTO PARA LA IMPOSICIÓN DE MULTA, CLAUSULA PENAL Y CADUCIDA
4. Acto administrativo de declaratoria de incumplimiento con segregación de funciones
5.  Publicación de agendas Directivos IDU</t>
  </si>
  <si>
    <t>Que el proveedor de tecnología entregue o ofrezca dádivas al Colaborador del IDU, para no tener que responder por la garantia del producto/servicio.</t>
  </si>
  <si>
    <t xml:space="preserve">
1.  Comité técnico de la STRT semanal y de la DTAF quicenal. Revisan todo los aspectos del área.
2. Mesa de control de cambios semanal
3. Actas de recibo a satisfacción de los mantenimientos ejecutados
4.  Publicación de agendas Directivos IDU</t>
  </si>
  <si>
    <t xml:space="preserve">
1.  Comité técnico de la STRT semanal y de la DTAF quicenal. Revisan todo los aspectos del área.
2. Mesa de control de cambios semanal
3. Actas de recibo a satisfacción de los mantenimientos ejecutados
4.    Formato  FO-PE-020 Compromiso de Integridad, Transparencia y Cofidencialidad, para PSP 
5. Formato FO-PE-33 - Formato Consentimiento Informado SGAS</t>
  </si>
  <si>
    <t>Que el Directivo del IDU reciba o solicite dádivas del proveedor de servicios de red inalambrica, para aprobar los mantenimientos preventivos y/o correctivos, sin que se hayan llevado a cabo.</t>
  </si>
  <si>
    <r>
      <t xml:space="preserve">* Se ajusta redacion de </t>
    </r>
    <r>
      <rPr>
        <b/>
        <sz val="11"/>
        <rFont val="Arial"/>
        <family val="2"/>
      </rPr>
      <t>posible hecho de soborno</t>
    </r>
    <r>
      <rPr>
        <sz val="11"/>
        <rFont val="Arial"/>
        <family val="2"/>
      </rPr>
      <t xml:space="preserve">, incluyendo la actividad del colaborador del IDU.
* Se cambia el cargo de profesional a colaborador del IDU, en </t>
    </r>
    <r>
      <rPr>
        <b/>
        <sz val="11"/>
        <rFont val="Arial"/>
        <family val="2"/>
      </rPr>
      <t xml:space="preserve">cargo expuesto al hecho de soborno
</t>
    </r>
    <r>
      <rPr>
        <sz val="11"/>
        <rFont val="Arial"/>
        <family val="2"/>
      </rPr>
      <t xml:space="preserve">.
* Se complementa el </t>
    </r>
    <r>
      <rPr>
        <b/>
        <sz val="11"/>
        <rFont val="Arial"/>
        <family val="2"/>
      </rPr>
      <t>control No. 2</t>
    </r>
    <r>
      <rPr>
        <sz val="11"/>
        <rFont val="Arial"/>
        <family val="2"/>
      </rPr>
      <t xml:space="preserve">. de revision y firma del jefe, con la conciliacion mensual.
* Se incluye el </t>
    </r>
    <r>
      <rPr>
        <b/>
        <sz val="11"/>
        <rFont val="Arial"/>
        <family val="2"/>
      </rPr>
      <t>control No. 4</t>
    </r>
    <r>
      <rPr>
        <sz val="11"/>
        <rFont val="Arial"/>
        <family val="2"/>
      </rPr>
      <t xml:space="preserve"> </t>
    </r>
  </si>
  <si>
    <r>
      <t xml:space="preserve">* Se complementa el control No. 2. de revision y firma del jefe, con la conciliacion mensual.
* Se incluye el </t>
    </r>
    <r>
      <rPr>
        <b/>
        <sz val="11"/>
        <rFont val="Arial"/>
        <family val="2"/>
      </rPr>
      <t>control No. 4</t>
    </r>
    <r>
      <rPr>
        <sz val="11"/>
        <rFont val="Arial"/>
        <family val="2"/>
      </rPr>
      <t xml:space="preserve"> .</t>
    </r>
  </si>
  <si>
    <r>
      <t xml:space="preserve">* Se ajusta redacion de posible hechos de soborno, modificando el termino de profeisonal por colaborador del IDU
.
* Se complementa el </t>
    </r>
    <r>
      <rPr>
        <b/>
        <sz val="11"/>
        <rFont val="Arial"/>
        <family val="2"/>
      </rPr>
      <t>control No. 2.</t>
    </r>
    <r>
      <rPr>
        <sz val="11"/>
        <rFont val="Arial"/>
        <family val="2"/>
      </rPr>
      <t xml:space="preserve"> de revision y firma del jefe, con la conciliacion mensual.
* Se incluye el </t>
    </r>
    <r>
      <rPr>
        <b/>
        <sz val="11"/>
        <rFont val="Arial"/>
        <family val="2"/>
      </rPr>
      <t xml:space="preserve">control No. 4 </t>
    </r>
  </si>
  <si>
    <r>
      <t>* Se cambia el cargo de profesional a acolaborador del IDU,  en columna "</t>
    </r>
    <r>
      <rPr>
        <b/>
        <sz val="11"/>
        <rFont val="Arial"/>
        <family val="2"/>
      </rPr>
      <t>cargo expuesto al hecho de soborno"</t>
    </r>
    <r>
      <rPr>
        <sz val="11"/>
        <rFont val="Arial"/>
        <family val="2"/>
      </rPr>
      <t xml:space="preserve">.
* Se complementa el </t>
    </r>
    <r>
      <rPr>
        <b/>
        <sz val="11"/>
        <rFont val="Arial"/>
        <family val="2"/>
      </rPr>
      <t>control No. 2</t>
    </r>
    <r>
      <rPr>
        <sz val="11"/>
        <rFont val="Arial"/>
        <family val="2"/>
      </rPr>
      <t>. de revisión y firma del jefe, con la conciliacion mensual.
* Se incluye el</t>
    </r>
    <r>
      <rPr>
        <b/>
        <sz val="11"/>
        <rFont val="Arial"/>
        <family val="2"/>
      </rPr>
      <t xml:space="preserve"> control No. 4</t>
    </r>
    <r>
      <rPr>
        <sz val="11"/>
        <rFont val="Arial"/>
        <family val="2"/>
      </rPr>
      <t xml:space="preserve"> </t>
    </r>
  </si>
  <si>
    <r>
      <t xml:space="preserve">* Se complementa el </t>
    </r>
    <r>
      <rPr>
        <b/>
        <sz val="11"/>
        <rFont val="Arial"/>
        <family val="2"/>
      </rPr>
      <t>control No. 2</t>
    </r>
    <r>
      <rPr>
        <sz val="11"/>
        <rFont val="Arial"/>
        <family val="2"/>
      </rPr>
      <t xml:space="preserve">. de revision y firma del jefe, con la conciliacion mensual.
* Se incluye el </t>
    </r>
    <r>
      <rPr>
        <b/>
        <sz val="11"/>
        <rFont val="Arial"/>
        <family val="2"/>
      </rPr>
      <t xml:space="preserve">control No. 4 </t>
    </r>
    <r>
      <rPr>
        <sz val="11"/>
        <rFont val="Arial"/>
        <family val="2"/>
      </rPr>
      <t xml:space="preserve">- </t>
    </r>
  </si>
  <si>
    <r>
      <t>* Se ajusta redación de posible hecho de soborno, precisando con la inclución del termino "de liquidez".
* Se incluye</t>
    </r>
    <r>
      <rPr>
        <b/>
        <sz val="11"/>
        <rFont val="Arial"/>
        <family val="2"/>
      </rPr>
      <t xml:space="preserve"> Control No. 4</t>
    </r>
    <r>
      <rPr>
        <sz val="11"/>
        <rFont val="Arial"/>
        <family val="2"/>
      </rPr>
      <t xml:space="preserve">. </t>
    </r>
  </si>
  <si>
    <r>
      <t xml:space="preserve">* Se ajusta redaccion de posible hecho de soborno, incluyendo el termino "inversiones", posterior a colaborador del IDU.
* Se ajusta redación de posible hecho de soborno, precisando con la inclucion del termino "de liquidez".
* Se cambia el cargo de Profesional de inversiones a colaborador del IDU, en columna C" ..Cargos expuestos a hecho de soborno".
* Se ajustan los controles actuales existentes.( aparecian sin modificar desde la ultima actualizacion)
* Se incluye </t>
    </r>
    <r>
      <rPr>
        <b/>
        <sz val="11"/>
        <rFont val="Arial"/>
        <family val="2"/>
      </rPr>
      <t>control No. 4</t>
    </r>
    <r>
      <rPr>
        <sz val="11"/>
        <rFont val="Arial"/>
        <family val="2"/>
      </rPr>
      <t xml:space="preserve">
</t>
    </r>
  </si>
  <si>
    <r>
      <t xml:space="preserve">* Se incluye la palabra "bancarias" para  precisar que clase  de cuentas, en columna B "posibles hechos de soborno".
* Se incluyen </t>
    </r>
    <r>
      <rPr>
        <b/>
        <sz val="11"/>
        <rFont val="Arial"/>
        <family val="2"/>
      </rPr>
      <t>controles 8 y 9.</t>
    </r>
  </si>
  <si>
    <r>
      <t xml:space="preserve">* Se ajusta redacción de posible hecho de soborno, incluyendo el termino " profesional de recaudo", posterior a  un colaborador del IDU.
* Se cambia el cargo de Profesional de recaudo a "colaborador del IDU, en la columna C "..cargo expuesto al hecho de soborno"
*  Se incluye </t>
    </r>
    <r>
      <rPr>
        <b/>
        <sz val="11"/>
        <rFont val="Arial"/>
        <family val="2"/>
      </rPr>
      <t>control 3</t>
    </r>
  </si>
  <si>
    <r>
      <t xml:space="preserve">* Se incluye el area que realiza o genera el documento  o </t>
    </r>
    <r>
      <rPr>
        <b/>
        <sz val="11"/>
        <rFont val="Arial"/>
        <family val="2"/>
      </rPr>
      <t>control,</t>
    </r>
    <r>
      <rPr>
        <sz val="11"/>
        <rFont val="Arial"/>
        <family val="2"/>
      </rPr>
      <t xml:space="preserve"> en los numerales </t>
    </r>
    <r>
      <rPr>
        <b/>
        <sz val="11"/>
        <rFont val="Arial"/>
        <family val="2"/>
      </rPr>
      <t>2 y 3</t>
    </r>
    <r>
      <rPr>
        <sz val="11"/>
        <rFont val="Arial"/>
        <family val="2"/>
      </rPr>
      <t xml:space="preserve"> (STOP)</t>
    </r>
  </si>
  <si>
    <r>
      <t xml:space="preserve">* Se incluye el area que realiza o genera el documento  o </t>
    </r>
    <r>
      <rPr>
        <b/>
        <sz val="11"/>
        <rFont val="Arial"/>
        <family val="2"/>
      </rPr>
      <t>control</t>
    </r>
    <r>
      <rPr>
        <sz val="11"/>
        <rFont val="Arial"/>
        <family val="2"/>
      </rPr>
      <t xml:space="preserve">, en los numerales </t>
    </r>
    <r>
      <rPr>
        <b/>
        <sz val="11"/>
        <rFont val="Arial"/>
        <family val="2"/>
      </rPr>
      <t>2 y 3 (</t>
    </r>
    <r>
      <rPr>
        <sz val="11"/>
        <rFont val="Arial"/>
        <family val="2"/>
      </rPr>
      <t>STOP)</t>
    </r>
  </si>
  <si>
    <r>
      <t xml:space="preserve">* Se ajusta redaccion de posible hecho de soborno, incluyendo el termino un tercero, posterior a dadiva.
* Se cambia el cargo de Profesionales de pagos a colaborador del IDU, en la columna C."..Cargos expuestos al hecho de soborno"
* Se cambio el </t>
    </r>
    <r>
      <rPr>
        <b/>
        <sz val="11"/>
        <rFont val="Arial"/>
        <family val="2"/>
      </rPr>
      <t>control 1.</t>
    </r>
  </si>
  <si>
    <r>
      <t xml:space="preserve">* Se cambio el </t>
    </r>
    <r>
      <rPr>
        <b/>
        <sz val="11"/>
        <rFont val="Arial"/>
        <family val="2"/>
      </rPr>
      <t>control 1.</t>
    </r>
  </si>
  <si>
    <r>
      <t xml:space="preserve">* Se ajusto la redaccion del </t>
    </r>
    <r>
      <rPr>
        <b/>
        <sz val="11"/>
        <rFont val="Arial"/>
        <family val="2"/>
      </rPr>
      <t>Control No. 1</t>
    </r>
    <r>
      <rPr>
        <sz val="11"/>
        <rFont val="Arial"/>
        <family val="2"/>
      </rPr>
      <t xml:space="preserve"> y se eliminó el </t>
    </r>
    <r>
      <rPr>
        <b/>
        <sz val="11"/>
        <rFont val="Arial"/>
        <family val="2"/>
      </rPr>
      <t>control No. 4</t>
    </r>
  </si>
  <si>
    <r>
      <t xml:space="preserve">* Se ajusto la redacción del </t>
    </r>
    <r>
      <rPr>
        <b/>
        <sz val="11"/>
        <rFont val="Arial"/>
        <family val="2"/>
      </rPr>
      <t>Control No. 1</t>
    </r>
    <r>
      <rPr>
        <sz val="11"/>
        <rFont val="Arial"/>
        <family val="2"/>
      </rPr>
      <t xml:space="preserve"> y se eliminó el </t>
    </r>
    <r>
      <rPr>
        <b/>
        <sz val="11"/>
        <rFont val="Arial"/>
        <family val="2"/>
      </rPr>
      <t>Control No. 4</t>
    </r>
  </si>
  <si>
    <t>1. Formato Resumen de cotizacion de Tasas aprobado por el Tesorero
2. Formato Resumen de cotizacion de Tasas aprobado por el Director Tecnico Administrativo y Financiero.
3.Políticas de Secretaría Distrital de Hacienda.
4. Informe diario de tesoreria generado a partir del SIGE</t>
  </si>
  <si>
    <t>1. Valoracion diaria del portafolio
2. Conciliación díaria.
3. Conciliación de los saldos de inversion entre la STTR y la STPC, 
4.Cumplimiento de Procedimiento "Administración de inversiones de tesoreria", regido por la política de inversiones de la SDH.
5.Informe diario de tesorería.
6. Actas diarias de cada operación
7. Análisis y revisión del profesional de la DTAF
8. Grabacion de videollamada del Comite  de Inversiones.
9. Informe diario de tesoreria generado a partir del SIGE</t>
  </si>
  <si>
    <t>Tercero (Empleado bancario)</t>
  </si>
  <si>
    <t xml:space="preserve">1.Revisión de embargos y medidas cautelares (Aplicativo Embargos-  Sistema Stone)  
2.Revision y firma de actas de liquidacion de aplicación de embargos efectuada por el  abogado que aplico y Tesorero 
3. Procedimiento PR-GF-12 EMBARGOS Y CESIONES </t>
  </si>
  <si>
    <t>Tercero (Empleado del sector financiero)</t>
  </si>
  <si>
    <r>
      <t xml:space="preserve">* Se incluye la palabra "bancarias" para  precisar que clase  de cuentas, en columna B "posibles hechos de soborno".
* Se cambia el cargo de Profesional de inversiones a colaborador del IDU, en la columna C." ..Cargos expuestos a hecho de soborno".
* Se incluyen </t>
    </r>
    <r>
      <rPr>
        <b/>
        <sz val="11"/>
        <rFont val="Arial"/>
        <family val="2"/>
      </rPr>
      <t>controles 8 y 9.</t>
    </r>
  </si>
  <si>
    <t>Tercero (Empleado bancario- Contribuyente)</t>
  </si>
  <si>
    <t>Tercero (Hacker)</t>
  </si>
  <si>
    <t>Un Tercero (Contratista o contribuyente) ofrece o entrega a un Colaborador  del IDU una dadiva para  agilizar el pago.</t>
  </si>
  <si>
    <t>Tercero (Constructor)</t>
  </si>
  <si>
    <t>Un colaborador del IDU solicita, acepta dadivas o beneficios para que se estructure el proyecto en la etapa de prefactibilidad, beneficiando a terceros.</t>
  </si>
  <si>
    <t xml:space="preserve">Un tercero ofrece, promete dadivas o beneficios al colaborador del IDU para que se estructure el proyecto en la etapa de prefactibilidad, beneficiando a terceros. </t>
  </si>
  <si>
    <t>1. Acta de seguimiento a Comité donde se socializa el SGAS
2. Formato FO-FP-04 Lista de productos del proceso factibilidad de proyectos, según aplique. 
3.  Acta Comité Dirección Técnica de Proyectos y/o seguimiento del contrato</t>
  </si>
  <si>
    <t xml:space="preserve">1. . Acta de seguimiento a Comité donde se socializa el SGAS
2. Suscripción del formato FO-GC-34 Pacto de excelencia 
2. Aplicación del formato FO-FP-04 Lista de productos del proceso Factibilidad de proyectos.
3.Acta de comité de seguimiento al contrato.
</t>
  </si>
  <si>
    <t>Un supervisor del IDU reciba o solicite dádiva al consultor, para alterar o modificar las propuestas que exponen las entidades distritales y/o empresas de servicios públicos.</t>
  </si>
  <si>
    <t>El Supervisor del IDU recibe o solicita dádivas del consultor o interventor, para aprobar la lista de chequeo y recibo de productos de la etapa de estudios y diseños sin el lleno de requisitos.</t>
  </si>
  <si>
    <t>Un supervisor del IDU solicita, recibe dadivas o beneficios para que se estructure el proyecto en la etapa de prefactibilidad, beneficiando a terceros.</t>
  </si>
  <si>
    <t>Un supervisor del IDU recibe o solicita dádivas de un contratista, para entregar información del proyecto, que favorezca al tercero.</t>
  </si>
  <si>
    <t>Un Colaborador del IDU recibe o solicita dádivas de un contratista, para entregar información del proyecto, que favorezca al tercero.</t>
  </si>
  <si>
    <t>1 .Formato FO-FP-04 Lista de productos del proceso factibilidad de proyectos
2.  Acta Comité Dirección Técnica de Proyectos.
3. Acta de recibo final y liquidación de Consultoria e Interventoria FO-DP-05 , con segregación de funciones</t>
  </si>
  <si>
    <t xml:space="preserve">1. Acta de seguimiento a Comité donde se socializa el SGAS
2. Formato  FO-FP-04 Lista de productos del proceso factibilidad de proyectos
3. Formato FO-PE-20 Compromiso de integridad, transparencia y confidencialidad
4. Formato FO-PE-33 Consentimiento informado SGAS.
5. Acta Comité Dirección Técnica de Proyectos.
6. Acta de recibo final y liquidación de Consultoria e Interventoria FO-DP-05 </t>
  </si>
  <si>
    <t>1. Acta de seguimiento a Comité donde se socializa el SGAS
2. Formato  FO-FP-04 Lista de productos del proceso factibilidad de proyectos, según aplique. 
3. Formato FO-PE-20 Compromiso de integridad, transparencia y confidencialidad
4. Formato FO-PE-33 Consentimiento informado SGAS.
5. Comité Dirección Técnica de Proyectos o acta de comité de seguimiento al contrato.</t>
  </si>
  <si>
    <t>1. .Contrato donde se establece término y requisitos para suscribir el acta de inicio
2. Procedimiento PR-FP-02 "Elaboración de factibilidad"
3. Formato FO-PE-20 Compromiso de integridad, transparencia y confidencialidad
4. Formato FO-PE-33 Consentimiento informado SGAS.. 
5. Formato FO-GC-24 Acta de inicio  del contrato con segregación de funciones
6. Acta Comité Dirección Técnica de Proyectos o acta de Seguimiento de comité del contrato.</t>
  </si>
  <si>
    <t>Un Colaborador del IDU permite se altere o modifique el informes de seguimiento de consultoría e interventoría, a cambio de una dádiva.</t>
  </si>
  <si>
    <t>El Supervisor solicita o reciba dádivas de un Interventor, para designar un apoyo a la supervisión que le sea favorable.</t>
  </si>
  <si>
    <r>
      <t>1.</t>
    </r>
    <r>
      <rPr>
        <strike/>
        <sz val="11"/>
        <rFont val="Arial"/>
        <family val="2"/>
      </rPr>
      <t xml:space="preserve">  </t>
    </r>
    <r>
      <rPr>
        <sz val="11"/>
        <rFont val="Arial"/>
        <family val="2"/>
      </rPr>
      <t xml:space="preserve">Socialización del SGAS para el grupo de preinversión de la Dirección Técnica de Proyectos </t>
    </r>
    <r>
      <rPr>
        <strike/>
        <sz val="11"/>
        <rFont val="Arial"/>
        <family val="2"/>
      </rPr>
      <t xml:space="preserve">
</t>
    </r>
    <r>
      <rPr>
        <sz val="11"/>
        <rFont val="Arial"/>
        <family val="2"/>
      </rPr>
      <t>2. . Formato FO-FP-01 productos de estudios de prefactibilidad lista de chequeo y/o Formato FO-FP-04 Lista de productos del proceso factibilidad de proyectos, según aplique. 
3.  Acta Comité Dirección Técnica de Proyectos.</t>
    </r>
  </si>
  <si>
    <t>1. Se ajusta la redacción de los controles existentes para dr mayor claridad.
2. Se elimina el control No 3, dado que el formato FO-PE-033  "Consentimiento informado es diligeneciado por los contratistas de PSP.
Se recomienda evidenciar el cumplimiento de los controles</t>
  </si>
  <si>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y/o Formato FO-FP-04 Lista de productos del proceso factibilidad de proyectos, según aplique. 
3. Formato FO-PE-20 Compromiso de integridad, transparencia y confidencialidad
4 Formato FO-PE-33 Consentimiento informado SGAS.
5. Acta Comité Dirección Técnica de Proyectos.</t>
    </r>
  </si>
  <si>
    <t>1. Se ajusta redacción del control  relacionado con la sensibilización
2. Se elimina el control relacionado con la Guía GU-FP-01
3. Se  separan los controles relacionados con el diligenciamiento de los formatos  FO-PE-033  "Consentimiento informado" FO-PE-020 "COMPROMISO DE INTEGRIDAD, TRANSPARENCIA Y CONFIDENCIALIDAD" 
Se recomienda evidenciar el cumplimiento de los controles</t>
  </si>
  <si>
    <r>
      <t>1. Formato FO-FP-01 productos de estudios de prefactibilidad lista de chequeo y/o Formato FO-FP-04 Lista de productos del proceso factibilidad de proyectos, según aplique. 
2. Acta Comité Dirección Técnica de Proyectos.</t>
    </r>
    <r>
      <rPr>
        <sz val="11"/>
        <color theme="1"/>
        <rFont val="Arial"/>
        <family val="2"/>
      </rPr>
      <t/>
    </r>
  </si>
  <si>
    <t>1. Se incluyen  2 controles existentes en el proceso, identificados con los No 1 y 2
2. Se eliminan los controles  propuestos, ya que no aplican para terceros.  
Se recomienda evidenciar el cumplimiento de los controles</t>
  </si>
  <si>
    <t>1. Socialización del SGAS para el grupo de preinversión de la Dirección Técnica de Proyectos 
2. Formato FO-FP-01 productos de estudios de prefactibilidad lista de chequeo.
3. Formato FO-FP-04 Lista de productos del proceso factibilidad de proyectos, según aplique.
4.  Acta Comité Dirección Técnica de Proyectos.</t>
  </si>
  <si>
    <t>1. Se ajusta redacción del control  relacionado con la sensibilización
2. Se elimina el control relacionado con el formato FO-PE-33 ya que no aplica para directivos.
Se recomienda evidenciar el cumplimiento de los controles</t>
  </si>
  <si>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3. Formato  FO-FP-04 Lista de productos del proceso factibilidad de proyectos, según aplique. 
4. Formato FO-PE-20 Compromiso de integridad, transparencia y confidencialidad
5. Formato FO-PE-33 Consentimiento informado SGAS.
6. Acta Comité Dirección Técnica de Proyectos.</t>
    </r>
  </si>
  <si>
    <t>1. Se ajusta redacción del control  relacionado con la sensibilización
2. Se elimina el control relacionado con la Guía GU-FP-01 y revisión Vb al interior del proceso
Se recomienda evidenciar el cumplimiento de los controles</t>
  </si>
  <si>
    <r>
      <t xml:space="preserve">1. Formato FO-FP-01 productos de estudios de prefactibilidad lista de chequeo y/o Formato  FO-FP-04 Lista de productos del proceso factibilidad de proyectos, según aplique. 
2. Acta Comité Dirección Técnica de Proyectos.
</t>
    </r>
    <r>
      <rPr>
        <sz val="11"/>
        <color theme="1"/>
        <rFont val="Arial"/>
        <family val="2"/>
      </rPr>
      <t/>
    </r>
  </si>
  <si>
    <r>
      <t xml:space="preserve">1. Socialización del SGAS para el grupo de preinversión de la Dirección Técnica de Proyectos </t>
    </r>
    <r>
      <rPr>
        <strike/>
        <sz val="11"/>
        <rFont val="Arial"/>
        <family val="2"/>
      </rPr>
      <t xml:space="preserve">
</t>
    </r>
    <r>
      <rPr>
        <sz val="11"/>
        <rFont val="Arial"/>
        <family val="2"/>
      </rPr>
      <t>2. . Formato FO-FP-01 productos de estudios de prefactibilidad lista de chequeo y/o Formato FO-FP-04 Lista de productos del proceso factibilidad de proyectos, según aplique. 
3.  Acta Comité Dirección Técnica de Proyectos.</t>
    </r>
  </si>
  <si>
    <t xml:space="preserve">
1. Se ajusta redacción del control  relacionado con la sensibilización
2. Se elimina el control No 3, dado que el formato FO-PE-033  "Consentimiento informado es diligeneciado por los contratistas de PSP.
3. Se ajusta redacción del control  referido con el Comité de la Dirección
Se recomienda evidenciar el cumplimiento de los controles</t>
  </si>
  <si>
    <r>
      <rPr>
        <strike/>
        <sz val="11"/>
        <rFont val="Arial"/>
        <family val="2"/>
      </rPr>
      <t xml:space="preserve">
</t>
    </r>
    <r>
      <rPr>
        <sz val="11"/>
        <rFont val="Arial"/>
        <family val="2"/>
      </rPr>
      <t>1.  Socialización del SGAS para el grupo de preinversión de la Dirección Técnica de Proyectos 
2. Formato FO-FP-01 productos de estudios de prefactibilidad lista de chequeo y/o Formato FO-FP-04 Lista de productos del proceso factibilidad de proyectos, según aplique. 
3. Formato FO-PE-20 Compromiso de integridad, transparencia y confidencialidad
4. Formato FO-PE-33 Consentimiento informado SGAS.
p5. Acta Comité Dirección Técnica de Proyectos.</t>
    </r>
  </si>
  <si>
    <t>1. Se ajusta redacción del control  relacionado con la sensibilización
2. Se elimina el control relacionado con la Guía GU-FP-01 y revisión Vb al interior del proceso
Se recomienda evidenciar el cumplimiento de los controles</t>
  </si>
  <si>
    <r>
      <t xml:space="preserve">Un contratista ofrece o promete dádivas a un colaborador del IDU para conseguir información del proyecto que favorezca al </t>
    </r>
    <r>
      <rPr>
        <strike/>
        <sz val="11"/>
        <rFont val="Arial"/>
        <family val="2"/>
      </rPr>
      <t>contratista</t>
    </r>
    <r>
      <rPr>
        <sz val="11"/>
        <rFont val="Arial"/>
        <family val="2"/>
      </rPr>
      <t xml:space="preserve"> tercero.</t>
    </r>
  </si>
  <si>
    <r>
      <t>1. Socialización del SGAS para el grupo de preinversión de la Dirección Técnica de Proyectos 
2. Formato FO-FP-01 productos de estudios de prefactibilidad lista de chequeo y/o Formato FO-FP-04 Lista de productos del proceso factibilidad de proyectos, según aplique. 
3. Formato FO-PE-20 Compromiso de integridad, transparencia y confidencialidad
4. Formato FO-PE-33 Consentimiento informado SGAS.
5. Acta Comité Dirección Técnica de Proyectos.</t>
    </r>
    <r>
      <rPr>
        <sz val="11"/>
        <color theme="1"/>
        <rFont val="Arial"/>
        <family val="2"/>
      </rPr>
      <t/>
    </r>
  </si>
  <si>
    <t>1. Se ajusta redacción del control  relacionado con la sensibilización
Se recomienda evidenciar el cumplimiento de los controles</t>
  </si>
  <si>
    <t>Que un Colaborador del IDU reciba o solicite dádivas de un contratista externo (topografo, geotecnico, inspector de redes) consultor o interventor para alterar y/o agilizar la liquidación del contrato.</t>
  </si>
  <si>
    <r>
      <t>1. Se eliminan los controles relacionados con el : "</t>
    </r>
    <r>
      <rPr>
        <strike/>
        <sz val="11"/>
        <rFont val="Arial"/>
        <family val="2"/>
      </rPr>
      <t xml:space="preserve"> </t>
    </r>
    <r>
      <rPr>
        <sz val="11"/>
        <rFont val="Arial"/>
        <family val="2"/>
      </rPr>
      <t>Formato FO-FP-01 productos de estudios de prefactibilidad lista de chequeo y la Socialización a terceros sobre la implementación del sistema de gestión antisoborno en la entidad,.
2. se elimina el control relaconado con la Guía GUFP03 Alcance de entregables Factibilidad. y suscripción de los formatos  FO-PE-20 Compromiso de integridad, transparencia y confidencialidad y FO-PE-33 Consentimiento informado SGAS.
Se recomienda evidenciar el cumplimiento de los controles</t>
    </r>
  </si>
  <si>
    <t xml:space="preserve">
1. Se incluyen controles  de: 1. Formato  FO-FP-04 Lista de productos del proceso factibilidad de proyectos, según aplique. 
- Formato FO-PE-20 Compromiso de integridad, transparencia y confidencialidad
- Formato FO-PE-33 Consentimiento informado SGAS.
-  Acta de recibo final y liquidación de Consultoria e Interventoria FO-DP-05 
Se recomienda evidenciar el cumplimiento de los controles</t>
  </si>
  <si>
    <t>Que un contratista externo (topografo, geotecnico, inspector de redes u otros) consultor o interventor entregue u ofrezca dádivas o beneficios a un Colaborador del IDU, para alterar y/o agilizar la liquidación del contrato.</t>
  </si>
  <si>
    <r>
      <t>1. Acta de seguimiento a Comité donde se socializa el SGAS
2. Formato  FO-FP-04 Lista de productos del proceso factibilidad de proyectos
3. Suscripción del formato FO-GC-34 Pacto de excelencia 
4</t>
    </r>
    <r>
      <rPr>
        <strike/>
        <sz val="11"/>
        <rFont val="Arial"/>
        <family val="2"/>
      </rPr>
      <t>.</t>
    </r>
    <r>
      <rPr>
        <sz val="11"/>
        <rFont val="Arial"/>
        <family val="2"/>
      </rPr>
      <t xml:space="preserve"> FO-PE-20 Compromiso de integridad, transparencia y confidencialidad
5. . Acta Comité de seguimiento al contrato.
</t>
    </r>
  </si>
  <si>
    <t>1. Se incluyen los controles  identificados con los numerales 1,2,3 y 4
2. Se eliminan los controles relacionados con la socialización a terceros y la Cuía  GU-PO-03.
Se elimina el control de socilización
Se recomienda evidenciar el cumplimiento de los controles</t>
  </si>
  <si>
    <t>1. Se ajusta la redacción de los controles a los existentes y se eliminan los controles relacionados con la Aplicación de la Guía GU-FP-03 Alcance de entregables Factibilidad,  Suscripción del formato FOPE-20 Compromiso de integridad, transparencia y confidencialidad y  FO-PE-33 Consentimiento informado SGAS.
Se recomienda evidenciar el cumplimiento de los controles</t>
  </si>
  <si>
    <t>Un Colaborador del IDU reciba o solicite dádivas de un contratista externo (topografo, geotecnico, inspección de redes), consultory/o interventor para aprobar los estudios de factibiliad realizados por el contratista sin estos cumplir con las exigencias requeridas.</t>
  </si>
  <si>
    <t>1. Se eliminan los controles relacionados con la Aplicación de la Guía GU-FP-03 Alcance de entregables Factibilidad y  Revisión y Vo Bo al interior del proceso.
2. Se ajusta la redacción de los controles existentes
Se recomienda evidenciar el cumplimiento de los controles</t>
  </si>
  <si>
    <t xml:space="preserve">Que un contratista externo (topografo, geotecnico, inspector de redes) entregue o ofrezca dádivas a un Colaborador del IDU, interventor y/o consultor  para aprobar los estudios de factibilidad realizados por el contratista sin estos cumplir con las exigencias requeridas.  </t>
  </si>
  <si>
    <t>1. Se eliminan controles relacionados con la Aplicación de la Guía GU-FP-03 Alcance de entregables Factibilidad, Suscripción del formato FO-PE-20 Compromiso de integridad, transparencia y confidencialidad, formato  FOPE-33 Consentimiento informado SGAS y  Revisión y Vo Bo al interior del proceso.
2. Se ajusta la redacción de los controles existentes
Se recomienda evidenciar el cumplimiento de los controles</t>
  </si>
  <si>
    <t>1. Acta de seguimiento a Comité donde se socializa el SGAS
2. Oficio de aprobación de las hojas de vida del contrato de interventoría
3. Oficio de aceptación de las hojas de vida del consultor</t>
  </si>
  <si>
    <t>1. Se eliminan controles 1 y 2 ya que el primero es transversal y el segundo aplica para contratistas de PSP.
2. Se incluye como control el Acta de seguimiento 
3. Se incluyen los controles 2 y 3 relacionados con los oficios de aprobación y aceptación de las hojas de vida.
Se recomienda evidenciar el cumplimiento de los controles</t>
  </si>
  <si>
    <t>1. Acta de seguimiento a Comité donde se socializa el SGAS
2.  Formato FO-PE-20 Compromiso de integridad, transparencia y confidencialidad
3. Formato FO-PE-33 Consentimiento informado SGAS.
4. Oficio de aprobación de las hojas de vida del contrato de interventoría
5. Oficio de aceptación de las hojas de vida del consultor</t>
  </si>
  <si>
    <t>1, Se elimina el control relacionado con la socialización.
2. Se incluyen los controles identificados con los numerales 4 y 5 relacionados con los oficios de aprobación y aceptación de las hojas de vida.
Se recomienda evidenciar el cumplimiento de los controles</t>
  </si>
  <si>
    <t>1. Acta de seguimiento a Comité donde se socializa el SGAS
2.Suscripción del formato FO-GC-34 Pacto de excelencia 
3.Oficio de aprobación de las hojas de vida del contrato de interventoría
4. Oficio de aceptación de las hojas de vida del consultor</t>
  </si>
  <si>
    <t>1, Se elimina el control relacionado con la socialización y Guía  GU-FP-03
2. Se incluyen los controles identificados con los numerales 2 y 3 relacionados con los oficios de aprobación y aceptación de las hojas de vida.
Se recomienda evidenciar el cumplimiento de los controles</t>
  </si>
  <si>
    <t>1. Contrato donde se establece término y requisitos para suscribir el acta de inicio
2. Procedimiento PR-FP-02 "Elaboración de factibilidad"
3.  Formato FO-GC-24 Acta de inicio  del contrato con segregación de funciones
4. Comité Dirección Técnica de Proyectos o acta de comité de seguimiento al contrato.</t>
  </si>
  <si>
    <t>1. se incluyen los controles identificados con los numerales 1 y 2 .
2. Se eliminan los controles relacionados con la socialización, Guía GU-FP-03, formato FO-PE-20, FO-PE-33.
Se recomienda evidenciar el cumplimiento de los controles</t>
  </si>
  <si>
    <t>1. Se elimina el relacionado con la socialización y Guía GU-FP-03
2. Se segregan  los controles relacionados con los formatos FO-PE-020 y FO-PE-033
Se recomienda evidenciar el cumplimiento de los controles</t>
  </si>
  <si>
    <r>
      <t>1. Formato  FO- GC-34 Pacto de excelencia</t>
    </r>
    <r>
      <rPr>
        <strike/>
        <sz val="11"/>
        <rFont val="Arial"/>
        <family val="2"/>
      </rPr>
      <t xml:space="preserve"> 
</t>
    </r>
    <r>
      <rPr>
        <sz val="11"/>
        <rFont val="Arial"/>
        <family val="2"/>
      </rPr>
      <t>2. Contrato donde se establece término y requisitos para suscribir el acta de inicio
3. Procedimiento PR-FP-02 "Elaboración de factibilidad"
4. Formato FO-GC-24 Acta de inicio  del contrato con segregación de funciones
5. Acta Comité Dirección Técnica de Proyectos o acta de Seguimiento de comité del contrato.</t>
    </r>
    <r>
      <rPr>
        <strike/>
        <sz val="11"/>
        <rFont val="Arial"/>
        <family val="2"/>
      </rPr>
      <t xml:space="preserve">
</t>
    </r>
  </si>
  <si>
    <t>1, Se elimina control relacionado con la socialización
2. Se elimina el control relacionado con el  formato Fo-PE-020 ya que aplica para contratistas de PSP.
Se recomienda evidenciar el cumplimiento de los controles</t>
  </si>
  <si>
    <t>1. Aplicación del formato FO-FP-04 Lista de productos del proceso Factibilidad de proyectos.
2.Comunicaciones oficiales y/o Acta Comité Dirección Técnica de Proyectos o acta de comité de seguimiento al contrato.</t>
  </si>
  <si>
    <t>1. Se eliminan los controles relacionados con la sensibilización, Guía GU-FP-03 y  formato FO-PE-033 ya que n o aplica para Directivos
2. Se ajusta redacción del control identificado con el No 2
Se recomienda evidenciar el cumplimiento de los controles</t>
  </si>
  <si>
    <r>
      <t>1. Aplicación del formato FO-FP-04 Lista de productos del proceso Factibilidad de proyectos.</t>
    </r>
    <r>
      <rPr>
        <strike/>
        <sz val="11"/>
        <rFont val="Arial"/>
        <family val="2"/>
      </rPr>
      <t xml:space="preserve">
</t>
    </r>
    <r>
      <rPr>
        <sz val="11"/>
        <rFont val="Arial"/>
        <family val="2"/>
      </rPr>
      <t>2. Formato FO-PE-20 Compromiso de integridad, transparencia y confidencialidad;
3. Sucripción FO-PE-33 Consentimiento informado SGAS. 
4. Comunicaciones oficiales (Segregación de funciones) y/o Acta Comité Dirección Técnica de Proyectos o acta de comité de seguimiento al contrato.</t>
    </r>
  </si>
  <si>
    <t xml:space="preserve">1. Se eliminan los controles relacionados con la sensibilización
2. Se  incluye el control identificado con el No 4 relacionado con las comunicaciones oficiales. 
Se recomienda evidenciar el cumplimiento de los controles
</t>
  </si>
  <si>
    <r>
      <t>El consultor y/o interventor entregue u ofrezca dádivas a</t>
    </r>
    <r>
      <rPr>
        <strike/>
        <sz val="11"/>
        <rFont val="Arial"/>
        <family val="2"/>
      </rPr>
      <t>l superviso</t>
    </r>
    <r>
      <rPr>
        <sz val="11"/>
        <rFont val="Arial"/>
        <family val="2"/>
      </rPr>
      <t>r  a un colaborador del IDU, para alterar o modificar las propuestas que exponen las entidades distritales y/o empresas de servicios públicos.</t>
    </r>
  </si>
  <si>
    <t>1. Aplicación del formato FO-FP-04 Lista de productos del proceso Factibilidad de proyectos.
2.Suscripción del formato FO-GC-34 Pacto de excelencia
3. Comunicaciones oficiales (Segregación de funciones) y/o Acta Comité Dirección Técnica de Proyectos o acta de comité de seguimiento al contrato.</t>
  </si>
  <si>
    <t xml:space="preserve">1. Se eliminan los controles relacionados con la sensibilización
2. Se  incluye el control identificado con el No 3 relacionado con las comunicaciones oficiales. 
Se recomienda evidenciar el cumplimiento de los controles
</t>
  </si>
  <si>
    <t>1. Aplicación del formato FO-FP-04 Lista de productos del proceso Factibilidad de proyectos.
2. Comunicaciones  a la interventoría sobre el estado del producto
3. Acta Comité Dirección Técnica de Proyectos o acta de comité de seguimiento al contrato.</t>
  </si>
  <si>
    <t xml:space="preserve">1, Se eliminan los controles relacionados con la sensibilización y formato FO-PE-033 ya que no aplica para directivos
2. Se inlcuye el control identificado con el No 2 relacionado con las comunicaciones de la interventoría
Se recomienda evidenciar el cumplimiento de los controles
</t>
  </si>
  <si>
    <t>1. Formato FO-FP-04 Lista de productos del proceso Factibilidad de proyectos.
2. Formato FO-PE-20 Compromiso de integridad, transparencia y confidencialidad
3. Formato FO-PE-33 Consentimiento informado SGAS..
4. Acta Comité Dirección Técnica de Proyectos o acta de comité de seguimiento al contrato.</t>
  </si>
  <si>
    <t xml:space="preserve">1, Se elimina el control relacionado con la sensibilización
2. Se inlcuye el control identificado con el No 3 relacionado conel formao FO-PE-33
Se recomienda evidenciar el cumplimiento de los controles
</t>
  </si>
  <si>
    <t>1. Aplicación del formato FO-FP-04 Lista de productos del proceso Factibilidad de proyectos.
2.Suscripción del formato FOGC34 Pacto de excelencia 
3.Comunicaciones oficiales (Segregación de funciones) y/o Acta Comité Dirección Técnica de Proyectos o acta de comité de seguimiento al contrato.</t>
  </si>
  <si>
    <t>1. Se elimina control 1relacionado con la sensibilización
2. Se elimina  control  relacionado con el formato  FO-PE-020 ya que aplica de manera precontractual
3. Se incluye el control identificado con el No 3 comunicaciones oficiales 
Se recomienda evidenciar el cumplimiento de los controles</t>
  </si>
  <si>
    <t>1.  Manual de Supervisión e inteventoría el cual establece los requisitos para presentar  los informes mensuales.
2. Oficio de aceptación del informe mensual de interventoría (Segregación de funciones)
3. Acta Comité Dirección Técnica de Proyectos o acta de comité de seguimiento al contrato.</t>
  </si>
  <si>
    <t xml:space="preserve">1. Se eliminan los controles relacionados con la sensibilización y formatos FO-PE-020 y FO-PE-033.
2. Se incluyen los controles identificados con los No 1 y 2
Se recomienda evidenciar el cumplimiento de los controles
</t>
  </si>
  <si>
    <r>
      <rPr>
        <strike/>
        <sz val="11"/>
        <rFont val="Arial"/>
        <family val="2"/>
      </rPr>
      <t xml:space="preserve">
</t>
    </r>
    <r>
      <rPr>
        <sz val="11"/>
        <rFont val="Arial"/>
        <family val="2"/>
      </rPr>
      <t>1. Suscripción del formato FO-PE-20 Compromiso de integridad, transparencia y confidencialidad; 
2. Sucripción FO-PE-33 Consentimiento informado SGAS.
3. Manual de Supervisión e inteventoría el cual establece los requisitos para presentar  los informes mensuales.
4. Oficio de aceptación del informe mensual de interventoría (Segregación de funciones) 
5. Acta Comité Dirección Técnica de Proyectos o acta de comité de seguimiento al contrato.</t>
    </r>
  </si>
  <si>
    <t xml:space="preserve">1. Se eliminan los controles relacionados con la sensibilización y Guía GU-FP-03
2. Se incluyen los controles identificados con los No 3 y 4
Se recomienda evidenciar el cumplimiento de los controles
</t>
  </si>
  <si>
    <t xml:space="preserve">El interventor ofrece o entrega una dadiva a un colaborador del IDUaceptar informes de interventoría y/o consultoría incompletos o sin el lleno de los requisitos establecidos </t>
  </si>
  <si>
    <r>
      <t>1.Suscripción del formato FO-GC-34 Pacto de excelencia</t>
    </r>
    <r>
      <rPr>
        <strike/>
        <sz val="11"/>
        <rFont val="Arial"/>
        <family val="2"/>
      </rPr>
      <t xml:space="preserve"> 
</t>
    </r>
    <r>
      <rPr>
        <sz val="11"/>
        <rFont val="Arial"/>
        <family val="2"/>
      </rPr>
      <t>2. Manual de Supervisión e inteventoría el cual establece los requisitos para presentar  los informes mensuales.
3. Oficio de aceptación del informe mensual de interventoría (Segregación de funciones)
4. Acta Comité Dirección Técnica de Proyectos o acta de comité de seguimiento al contrato.</t>
    </r>
  </si>
  <si>
    <t xml:space="preserve">1. Se eliminan los controles relacionados con la sensibilización, Guía GU-FP-03 y formato FO-PE-020
2. Se incluyen los controles identificados con los No 2, 3 y 4
Se recomienda evidenciar el cumplimiento de los controles
</t>
  </si>
  <si>
    <t>El Supervisor del IDU reciba o solicite dádivas del interventor o consultor para aprobar la orden de pago, sin el cumplimiento de los requisitos establecidos en los documentos contractuales.</t>
  </si>
  <si>
    <t xml:space="preserve">1. Contrato que establece la forma de pago
2. Guía de pago a terceros
3. Cuadro de seguimiento financiero (segregación de funciones)
</t>
  </si>
  <si>
    <t>1. Se eliminan los controles relacionados por la primera línea de defensa.
2. Se incluyen los controles 1, 2 y 3, que se encuentran siendo ejecutados dentro del proceso
Se recomienda evidenciar el cumplimiento de los controles</t>
  </si>
  <si>
    <t xml:space="preserve">1. Contrato que establece la forma de pago
2. Suscripción del formato FO-PE-20 Compromiso de integridad, transparencia y confidencialidad
3. Sucripción FO-PE-33 Consentimiento informado SGAS.
4. Guía de pago a terceros
5. Cuadro de seguimiento financiero (segregación de funciones)
</t>
  </si>
  <si>
    <t>1. Se eliminan los controles relacionados con la sensibilización y Guía GU-FP-03
2. Se incluyen  los controles identificados con los No 1 y 5 relacionados con el contrato y  el cuadro de seguimiento financiero.  el control identificado con el No 1 relacionado con el contrato y el cuadro de seguimiento financiero
Se recomienda evidenciar el cumplimiento de los controles</t>
  </si>
  <si>
    <r>
      <t xml:space="preserve">1. Contrato que establece la forma de pago
2. Guía de pago a terceros
3. Cuadro de seguimiento financiero (segregación de funciones)
</t>
    </r>
    <r>
      <rPr>
        <strike/>
        <sz val="11"/>
        <color theme="1"/>
        <rFont val="Arial"/>
        <family val="2"/>
      </rPr>
      <t/>
    </r>
  </si>
  <si>
    <t>1. Se eliminan los controlesrelacionados por la 1ra línea de defensa.
2. Se incluyen  los controles identificados con los No 1, 2 y 3 que están siendo ejecutados en el proceso
Se recomienda evidenciar el cumplimiento de los controles</t>
  </si>
  <si>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t>
    </r>
    <r>
      <rPr>
        <strike/>
        <sz val="11"/>
        <color theme="1"/>
        <rFont val="Arial"/>
        <family val="2"/>
      </rPr>
      <t/>
    </r>
  </si>
  <si>
    <t>1. Se eliminan los controles relacionados por la 1ra línea de defensa.
2. Se incluyen  los controles identificados con los No 1, 2 , 3  y 4que están siendo ejecutados en el proceso
Se recomienda evidenciar el cumplimiento de los controles</t>
  </si>
  <si>
    <r>
      <t>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t>
    </r>
    <r>
      <rPr>
        <strike/>
        <sz val="11"/>
        <rFont val="Arial"/>
        <family val="2"/>
      </rPr>
      <t xml:space="preserve">
</t>
    </r>
    <r>
      <rPr>
        <sz val="11"/>
        <rFont val="Arial"/>
        <family val="2"/>
      </rPr>
      <t>5. Suscripción del formato FOPE-20 Compromiso de integridad, transparencia y confidencialidad
6. Sucripción FO-PE-33 Consentimiento informado SGAS.</t>
    </r>
    <r>
      <rPr>
        <sz val="11"/>
        <color theme="1"/>
        <rFont val="Arial"/>
        <family val="2"/>
      </rPr>
      <t/>
    </r>
  </si>
  <si>
    <t>1. Se eliminan los controles relacionados por la 1ra línea de defensa.
2. Se incluyen  los controles identificados con los No 1, 2 , 3 , 4 , 5 y 6que están siendo ejecutados en el proceso
Se recomienda evidenciar el cumplimiento de los controles</t>
  </si>
  <si>
    <r>
      <t xml:space="preserve">1. Manual de supervisión e interventoría
2. Oficio de justificación de la adición o prorroga dirigido al ordenador del gasto
3. Procedimiento PR-GC-14 "Modificación y Cesión de Contratos estatales"
4. Memorando solicitando VB a la Dirección General para tramitar la modificación contractual cuando aplique (Circular 70-2020)
5.Suscripción del formato FOGC34 Pacto de excelencia </t>
    </r>
    <r>
      <rPr>
        <strike/>
        <sz val="11"/>
        <color theme="1"/>
        <rFont val="Arial"/>
        <family val="2"/>
      </rPr>
      <t/>
    </r>
  </si>
  <si>
    <t>1. Se eliminan los controles relacionados por la 1ra línea de defensa.
2. Se incluyen  los controles identificados con los No 1, 2 , 3  y 4 que están siendo ejecutados en el proceso
Se recomienda evidenciar el cumplimiento de los controles</t>
  </si>
  <si>
    <r>
      <t xml:space="preserve">1. Contrato que establece la forma de pago
2. Guía de pago a terceros
3. Cuadro de seguimiento financiero (segregación de funciones)
4. Informe Semanal  de interventoría
</t>
    </r>
    <r>
      <rPr>
        <sz val="11"/>
        <color theme="4" tint="-0.499984740745262"/>
        <rFont val="Arial"/>
        <family val="2"/>
      </rPr>
      <t/>
    </r>
  </si>
  <si>
    <r>
      <t>1. Contrato que establece la forma de pago
2. Guía de pago a terceros
3. Cuadro de seguimiento financiero (segregación de funciones)
4. Informe Semanal  de interventoría
5.Suscripción del formato FOPE-20 Compromiso de integridad, transparencia y confidencialidad.
6. Sucripción FO-PE-33 Consentimiento informado SGAS.</t>
    </r>
    <r>
      <rPr>
        <sz val="11"/>
        <color theme="1"/>
        <rFont val="Arial"/>
        <family val="2"/>
      </rPr>
      <t/>
    </r>
  </si>
  <si>
    <t>1. Se eliminan los controles relacionados por la 1ra línea de defensa.
2. Se incluyen  los controles identificados con los No 1, 2 , 3 , 4, 5 y 6 que están siendo ejecutados en el proceso
Se recomienda evidenciar el cumplimiento de los controles</t>
  </si>
  <si>
    <t>1. Contrato que establece la forma de pago
2. Guía de pago a terceros
3. Cuadro de seguimiento financiero (segregación de funciones)
4. Informe Semanal  de interventoría
5. Suscripción del formato FOGC34 Pacto de excelencia y del formato FOPE-20 Compromiso de integridad, transparencia y confidencialidad
6. Acta de comité de seguimiento al contrato.</t>
  </si>
  <si>
    <t>1. Se eliminan los controles relacionados con la sensibilización y la Guía GU-FP-03
2. Se incluyen  los controles identificados con los No 1, 2 , 3 , 4 y 5 que están siendo ejecutados en el proceso
Se recomienda evidenciar el cumplimiento de los controles</t>
  </si>
  <si>
    <r>
      <rPr>
        <strike/>
        <sz val="11"/>
        <rFont val="Arial"/>
        <family val="2"/>
      </rPr>
      <t xml:space="preserve">
</t>
    </r>
    <r>
      <rPr>
        <sz val="11"/>
        <rFont val="Arial"/>
        <family val="2"/>
      </rPr>
      <t>1. Declaración de inexistecia de conflicto de intereses en el SIGEP
2. Planeación plan de contratación de PSP de acuerdo con las directrices establecidas por el área ordenadora del gasto</t>
    </r>
    <r>
      <rPr>
        <strike/>
        <sz val="11"/>
        <color theme="1"/>
        <rFont val="Arial"/>
        <family val="2"/>
      </rPr>
      <t/>
    </r>
  </si>
  <si>
    <t>1. Se eliminan los controles relacionados por la 1ra línea de defensa.
2. Se incluyen  los controles identificados con los No 1 y 2 que están siendo ejecutados en el proceso
Se recomienda evidenciar el cumplimiento de los controles</t>
  </si>
  <si>
    <r>
      <t xml:space="preserve">1. Declaración de inexistecia de conflicto de intereses en el SIGEP
2. Planeación plan de contratación de PSP de acuerdo con las directrices establecidas por el área ordenadora del gasto
3.Suscripción del formato FOGC34 Pacto de excelencia y del formato FOPE-20 Compromiso de integridad, transparencia y confidencialidad
</t>
    </r>
    <r>
      <rPr>
        <strike/>
        <sz val="11"/>
        <color theme="1"/>
        <rFont val="Arial"/>
        <family val="2"/>
      </rPr>
      <t/>
    </r>
  </si>
  <si>
    <t>1.Se eliminan los controles relacionados con la sensibilización y la Guía GU-FP-03.
2. Se incluyen  los controles identificados con los No 1 y 2 que están siendo ejecutados en el proceso
Se recomienda evidenciar el cumplimiento de los controles</t>
  </si>
  <si>
    <t xml:space="preserve">1. Contrato
2. Plan de mantenimiento 
3. Informe de apoyo a la superv isión del contrato y recibo a satisfacciónón
</t>
  </si>
  <si>
    <t>1. Contrato
2. Plan de mantenimiento 
3. Informe de apoyo a la superv isión del contrato y recibo a satisfacción</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</si>
  <si>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5. Formato FOPE20 - Compromiso de Integridad, Transparencia y Confidencialidad
6. Formato FOPE33 - Formato Consentimiento Informado SGAS
</t>
  </si>
  <si>
    <t xml:space="preserve">1. Comité de seguimiento y control financiero y de inventarios
2. Fichas técnicas de identificación de lementos obsoletos
3.  Acta de Comité seguimiento y control financiero y de inventarios
4. Acto administrativo que da de baja los elementos obsoletos o inservibles con segregación de funciones
</t>
  </si>
  <si>
    <t>1. Diferentes revisiones legales y técnicas a los estudios y documentos previos, con segregación de funciones
2. Publicación de la trazabilidad de los procesos en el portal de contratación SECOP.
3. Comité precontractual.
4. Publicación de agendas Directivos IDU
5. Resolución de Delegación de funciones</t>
  </si>
  <si>
    <t>Colaboradora del IDU (Apoyo a la supervisión)</t>
  </si>
  <si>
    <t>1. Diferentes revisiones legales y técnicas a los estudios y documentos previos, con segregación de funciones
2. Publicación de la trazabilidad de los procesos en el portal de contratación SECOP.
3. Comité precontractual.
4. Resolución de Delegación de funciones
5. Formato FO-PE-20 - Compromiso de Integridad, Transparencia y Confidencialidad
6. Formato FO-PE-33 - Formato Consentimiento Informado SGAS</t>
  </si>
  <si>
    <t>Tercero (Posible Proveedor)</t>
  </si>
  <si>
    <t xml:space="preserve">1. Diferentes revisiones legales y técnicas a los estudios y documentos previos, con segregación de funciones
2. Publicación de la trazabilidad de los procesos en el portal de contratación SECOP.
3. Comité precontractual.
4. Resolución de Delegación de funciones
</t>
  </si>
  <si>
    <t xml:space="preserve">Un Colaborador del IDU, recibe o solicita dádivas de un tercero para   certifique  mayores cantidades de B&amp;S a los efectivamente recibidos, a cambio de un beneficio propio o de un tercero </t>
  </si>
  <si>
    <t>1.Arqueos y revisión por parte del Ordenador del gasto y la Subdirección Técnica de Presupuesto y Contabilidad.
2. Entrada de los bienes al almacén general del IDU.
3. Para las compras por caja menor, solicitud firmada por el jefe del área que la solicita; se verifica que el bien no está en el almacén ni tenga contrato; se hacen arqueos.
4. Formato FO-PE-20 - Compromiso de Integridad, Transparencia y Confidencialidad
5. Formato FO-PE-33 - Formato Consentimiento Informado SGAS</t>
  </si>
  <si>
    <t>Un proveedor ofrezca o entregue una dádiva a un Colaborador del IDU para que certifique mayores cantidades de B&amp;S a los efectivamente recibidos a cambio de un beneficio o satisfacción personal</t>
  </si>
  <si>
    <t xml:space="preserve">Un Colaborador del IDU, encargado de realizar el estudio de mercado telefónico o solicitar cotizaciones, solicita o recibe dádivas de uno de esos posibles proveedores, para otorgarle dicha negociación.                                                                                                                                             </t>
  </si>
  <si>
    <t>Colaborador IDU Apoyo a la supervisión</t>
  </si>
  <si>
    <t>1. Diferentes revisiones legales y técnicas a los estudios y documentos previos, con segregación de funciones
2. Fichas técnicas para la solicitud de cotizaciones.
3. Comité precontractual.
4. Formato FO-PE-20 - Compromiso de Integridad, Transparencia y Confidencialidad
5. Formato FO-PE-33 - Formato Consentimiento Informado SGAS</t>
  </si>
  <si>
    <t xml:space="preserve">Un posible proveedor entregua u ofrece dádivas a un Colaborador del IDU encargado de realizar el estudio de mercado telefónico o de solicitar cotizaciones, para pedirle el favor le otorgue dicha negociación. </t>
  </si>
  <si>
    <t xml:space="preserve">Que un tercero ( Proveedor) entregue u ofrezca dádivas a un Colaborador del IDU , paramodificar o alterar el valor de la facturación y/u orden de pago </t>
  </si>
  <si>
    <t xml:space="preserve">1. Arqueos de Caja menor
2. Revisiones con segregación de funciones
3. Cuadro de control financiero
4. Acta de recibo a satisfacción.
5. Comprobantes de ingreso al almacén
6. Control automático en el aplicativo SIGPAGOS.
</t>
  </si>
  <si>
    <t>Que un Colaborador del IDU  reciba o solicite dádivas a un proveedor, para  modificar o alterar el valor de la facturación y/u orden de pago</t>
  </si>
  <si>
    <t>Colaborador IDU (Técnico de apoyo al manejo de la caja menor</t>
  </si>
  <si>
    <t xml:space="preserve">1. Arqueos de Caja menor
2. Revisiones con segregación de funciones
3. Cuadro de control financiero
4. Acta de recibo a satisfacción.
5. Comprobantes de ingreso al almacén
6. Control automático en el aplicativo SIGPAGOS.
7. Formato FOPE20 - Compromiso de Integridad, Transparencia y Confidencialidad
8. Formato FOPE33 - Formato Consentimiento Informado SGAS
</t>
  </si>
  <si>
    <t>Un Colaborador del IDU (Apoyo a la supervisión) solicita o recibe dádivas de un proveedor bienes y servicios, para aceptar productos y servicios que no cumplan con las especificaciones técnicas contractuales.</t>
  </si>
  <si>
    <t>1. Contrato
2. Plan de mantenimiento 
3. Informe de apoyo a la superv isión del contrato y recibo a satisfacciónón</t>
  </si>
  <si>
    <t>Un tercero (contratista de mantenimiento) entregue u ofrece dádivas a un Colaborador del IDUpara que acepte productos y servicios que no cumplan con las especificaciones técnicas contractuales</t>
  </si>
  <si>
    <t>Tercero (contratista de mantenimiento)</t>
  </si>
  <si>
    <t>Un Colaborador del IDU encargado de la supervisión del contrato de mantenimiento solicita o recibe dádivas de un tercero para beneficiarlo con una  adición o prórroga del contrato.</t>
  </si>
  <si>
    <t>Colaborador IDU (Apoyo a la Supervisión del contrato)</t>
  </si>
  <si>
    <t xml:space="preserve">1. Acta de solicitud de adición y/o prórroga
2. Procedimiento "PR-GC-14 Modificación y cesión de contratos estatales"
3. Resolución de delegación
4. Revisiones con segregación de funciones
5. Memorando de solicitud de adición y/o prórroga suscrito por el ordenador del gasto
6. Formato FOPE20 - Compromiso de Integridad, Transparencia y Confidencialidad
7. Formato FOPE33 - Formato Consentimiento Informado SGAS
</t>
  </si>
  <si>
    <r>
      <t xml:space="preserve">1. Acta de solicitud de adición y/o prórroga
2. Procedimiento "PR-GC-14 Modificación y cesión de contratos estatales"
3. Resolución de delegación
4. Revisiones con segregación de funciones
5. Memorando de solicitud de adición y/o prórroga suscrito por el ordenador del gasto
6. Formato FOPE20 - Compromiso de Integridad, Transparencia y Confidencialidad
7. Formato FOPE33 - Formato Consentimiento Informado SGAS
</t>
    </r>
    <r>
      <rPr>
        <strike/>
        <sz val="11"/>
        <rFont val="Arial"/>
        <family val="2"/>
      </rPr>
      <t xml:space="preserve">
</t>
    </r>
  </si>
  <si>
    <t>Un tercero (contratista de mantenimiento) ofrece o entrega dádivas 'a un Colaborador del IDU  para  beneficiarse de  la adición o prórroga del contrato.</t>
  </si>
  <si>
    <t>Tercero (Contratista de mantenimiento)</t>
  </si>
  <si>
    <t>1. Acta de solicitud de adición y/o prórroga
2. Procedimiento "PR-GC-14 Modificación y cesión de contratos estatales"
3. Resolución de delegación
4. Revisiones con segregación de funciones
5. Memorando de solicitud de adición y/o prórroga suscrito por el ordenador del gasto</t>
  </si>
  <si>
    <r>
      <t>Que un Colaborador del IDU (Conductor) solicite o reciba una dádiva para modificar  los comprobantes de suministro de combustible</t>
    </r>
    <r>
      <rPr>
        <strike/>
        <sz val="11"/>
        <rFont val="Arial"/>
        <family val="2"/>
      </rPr>
      <t xml:space="preserve"> a</t>
    </r>
  </si>
  <si>
    <t>Colaborador IDU (Conductor)</t>
  </si>
  <si>
    <t xml:space="preserve">1. Reportes de consumo enviados por el contratista y verificación del mismo por parte del apoyo a la supervisión y la supervisiónd el contrato.
2. Reportes en línea en tiempo real al IDU (monitoreo satelital)
3. Chip maestro para c ontrol de combustible
4. Formato FOPE20 - Compromiso de Integridad, Transparencia y Confidencialidad
5. Formato FOPE33 - Formato Consentimiento Informado SGAS
</t>
  </si>
  <si>
    <r>
      <t>Que un Directivo del IDU solicite o reciba una dádiva para modificar  los comprobantes de suministro de combustible</t>
    </r>
    <r>
      <rPr>
        <strike/>
        <sz val="11"/>
        <rFont val="Arial"/>
        <family val="2"/>
      </rPr>
      <t xml:space="preserve"> </t>
    </r>
  </si>
  <si>
    <r>
      <t>Que un Tercero ofrece o entrega una dádiva a un Colaborador del IDU para modificar  los comprobantes de suministro de combustible</t>
    </r>
    <r>
      <rPr>
        <strike/>
        <sz val="11"/>
        <rFont val="Arial"/>
        <family val="2"/>
      </rPr>
      <t xml:space="preserve"> </t>
    </r>
  </si>
  <si>
    <t xml:space="preserve">Un Colaborador del IDU encargado de revisar y recibir los documentos y elementos entregados por el proveedor y/o contratista modifique o altere el soporte de recibo e ingreso al almacén </t>
  </si>
  <si>
    <t>Colaborador IDU (Coordinador de almacén - Técnico operativo de almacésn - auxiliar de almacén)</t>
  </si>
  <si>
    <t xml:space="preserve">1. Arqueos los elementos de almacén
2. Reportes del sistema de información de inventarios.
3. Verificación de las especificaciones técnicas por parte del área responsable de la compra y de almacén.
4. Formato FOPE20 - Compromiso de Integridad, Transparencia y Confidencialidad
5. Formato FOPE33 - Formato Consentimiento Informado SGAS
</t>
  </si>
  <si>
    <r>
      <t xml:space="preserve">Un proveedor ofrece o entrega dádivas a un colaborador del IDU encargado de revisar y recibir los documentos y elementos </t>
    </r>
    <r>
      <rPr>
        <strike/>
        <sz val="11"/>
        <rFont val="Arial"/>
        <family val="2"/>
      </rPr>
      <t xml:space="preserve">entregados </t>
    </r>
    <r>
      <rPr>
        <sz val="11"/>
        <rFont val="Arial"/>
        <family val="2"/>
      </rPr>
      <t xml:space="preserve">para que  modifique a altere el soporte de recibo  e ingreso al almacén </t>
    </r>
  </si>
  <si>
    <t>1. Arqueos los elementos de almacén
2. Reportes del sistema de información de inventarios.
3. Verificación de las especificaciones técnicas por parte del área responsable de la compra y de almacén.</t>
  </si>
  <si>
    <t>Colaborador IDU (Coordinador de almacén - Técnico operativo almacén- Auxiliar almacén)</t>
  </si>
  <si>
    <t>Un tercero, posible comprador de los bienes dados de baja, ofrece o entrega dadivas para que le entreguen los bienes dados de baja sin el cumplimiento de los requisitos.</t>
  </si>
  <si>
    <t>Tercero (Comprador)</t>
  </si>
  <si>
    <t xml:space="preserve">Un Colaborador del IDU,  solicita o recibe dádivas de un comprador para no exigir los certificados y permisos ambientales </t>
  </si>
  <si>
    <t xml:space="preserve">1. Auditoria periódica al Sistema de Gestión Ambiental
2. Formato FOPE20 - Compromiso de Integridad, Transparencia y Confidencialidad
3. Formato FOPE33 - Formato Consentimiento Informado SGAS
</t>
  </si>
  <si>
    <r>
      <t xml:space="preserve">Un Terceroentregue o ofrezca dádivas al Colaborador del IDU para que no exija los permisos y certificados </t>
    </r>
    <r>
      <rPr>
        <strike/>
        <sz val="11"/>
        <rFont val="Arial"/>
        <family val="2"/>
      </rPr>
      <t/>
    </r>
  </si>
  <si>
    <t>Tercero (Comprador de bienes de baja)</t>
  </si>
  <si>
    <t xml:space="preserve">
1. Proyección del acto administrativo por parte del abogado sustanciador
2. Revisión del acto administrativo por parte del abogado revisor
3. Revisión del asesor de la SGJ
4. Validación y firma por parte del Subdirector General Jurídico</t>
  </si>
  <si>
    <t xml:space="preserve">
1.  Proyección del acto administrativo por parte del abogado sustanciador
2. Revisión del acto administrativo por parte del abogado revisor
3. Revisión del asesor de la SGJ
4 Validación y firma por parte del Subdirector General Jurídico</t>
  </si>
  <si>
    <t xml:space="preserve">1. A través de correo electrónico el técnico del grupo de notificaciones informa a: líder grupo de reclamaciones,  líder grupo de notificaciones,  subdirectora,  técnica y secretaria de la STJEF sobre la entrega de las resoluciones que han sido firmadas por la SGJ 
2. Técnico de la STJEF actualiza la recepción de los actos administrativos firmados por la SGJ, en el sistema de información Valoricemos
3. Mediante el reporte REC5 se valida periódicamente por parte del grupo de reclamaciones  la iniciación del trámite de notificación 
4.  A través del sistema Valoricemos en el módulo ICDS se realiza seguimiento validando que  tenga la actividad de citación, igualmente se  verifica en el sistema de Gestión Documental ORFEO que la entrega haya sido efectiva. </t>
  </si>
  <si>
    <t xml:space="preserve">1. A través de correo electrónico el técnico del grupo de notificaciones informa a: líder grupo de reclamaciones,  líder grupo de notificaciones,  subdirectora,  técnico y secretaria de la STJEF sobre la entrega de las resoluciones que han sido firmadas por la SGJ 
2. Técnico de la STJEF actualiza la recepción de los actos administrativos firmados por la SGJ, en el sistema de información Valoricemos
3. Mediante el reporte REC5 se valida periódicamente por parte del grupo de reclamaciones  la iniciación del trámite de notificación 
4.  A través del sistema Valoricemos en el módulo ICDS se realiza seguimiento validando que  tenga la actividad de citación, igualmente se  verifica en el sistema de Gestión Documental ORFEO que la entrega haya sido efectiva. </t>
  </si>
  <si>
    <t>1.  Instructivo  IN-VF-29 CONFUSIONES
2. Cualquier movimiento queda registrado en el sistema valoricemos
3. Parametrización en el sistema valoricemos para realizar la figura de confusión, como el requerimiento de que el predio debió ser adquirido por el IDU antes de la fecha de exigibilidad de la deuda
4. El trámite solo se realiza a solicitud por escrito y en el sistema orfeo, de las áreas encargadas de adquirir predios o áreas jurídicas</t>
  </si>
  <si>
    <t>1.  Intructivo IN-VF-28 COMPENSACIONES
2. Parametrización del sistema Valoricemos para que el valor de la contirbución no se pueda eliminar o modificar.
3. Para realizar la compensación el predio debe estar con estado de cartera activo y con estado de gestión ejecutoriado</t>
  </si>
  <si>
    <t xml:space="preserve">1. El sistema Valoricemos  no permite que se modifique el valor de la deuda en el CDA.
2. Las revisiones tecnicas del CDA por parte de la STOP, las realiza un profesional, luego un revisor y por último  el coordinador que aprueba y genera el CDA. 
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t>
  </si>
  <si>
    <t xml:space="preserve"> 
 1.  El abogado sustanciador verifica en Valoricemos los CDA´S y sus correspondientes soportes a fin de realizar el estudio de títulos y proyectar el correspondiente Mandamiento de pago (MP)
2. Revisión del mandamiento de pago por parte del abogado revisor
3. Validación y firma del mandamiento de pago por parte del abogado ejecutor
</t>
  </si>
  <si>
    <t xml:space="preserve">1. Verificación del acto administrativo por parte del abogado sustanciador,  validación por el revisor y la firma del ejecutor. 
2. Adicionalmente  se tiene una segunda instancia por parte del Subdirector </t>
  </si>
  <si>
    <t xml:space="preserve">1. Se tiene restringida la administración de la información para el control de la misma, con autorizaciones y permisos en el manejo de las bases de datos que remite la STTR. 
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
</t>
  </si>
  <si>
    <t xml:space="preserve">1. Todas las actividades realizadas en el proceso de cobro ordinario se hacen través del sistema de información Valoricemos de forma individual y masiva
2. Se ejecutan controles de calidad de la información, de modo que no presenten diferencias en la liquidación de la contribución de valorización. 
3. Revisión detallada de la base de datos de los contribuyentes por parte del grupo de liquidación y facturación y por el gruo de persuasivo 
4. El Sistema de Información Valoricemos se encuentra parametrizado para que  el valor de la deuda actual de los predios en las diferentes etapas de cobro, no pueda ser modificado 
5. Las modificaciones diferentes a la actualización muensual de la deuda, quedan documentadas en el histórico del estado de cuenta dentro del sistema Valoricemos
6. El sistema valoricemos no permite eliminar movimientos previamente ejcutados en el estado de cuenta de lo predios, se deben hacer mediante un movimiento crédito o débito, dependiendo de la actuación solicitada
7. Se da cumplimiento a lo establecido en el procedimiento PR-VF-14 COBRO ORDINARIO Y PERSUASIVO 
</t>
  </si>
  <si>
    <r>
      <t xml:space="preserve">1. Se realiza la proyección del control técnico por parte del profesional 
2. Validación por parte del revisor del concepto técnico
3. Aprobación  por un supervisor, del concepto técnico 
4. Parametrización  en el sistema Valoricemos para que el valor de la contribución no se pueda eliminar o modificar.
5. Promulgación por todos los canales de comunicación, las políticas de antioborno establecidas por la entidad
</t>
    </r>
    <r>
      <rPr>
        <strike/>
        <sz val="10"/>
        <color theme="1"/>
        <rFont val="Arial"/>
        <family val="2"/>
      </rPr>
      <t/>
    </r>
  </si>
  <si>
    <t>1. Se realiza la proyección del control técnico por parte del profesional 
2. Validación por parte del revisor del concepto técnico
3. Aprobación  por un supervisor, del concepto técnico 
4. Parametrización  en el sistema Valoricemos para que el valor de la contribución no se pueda eliminar o modificar.
5. Promulgación por todos los canales de comunicación, las políticas de antioborno establecidas por la entidad</t>
  </si>
  <si>
    <t xml:space="preserve">1. Se realiza la proyección del control técnico por parte del profesional 
2. Validación por parte del revisor del concepto técnico
3. Aprobación  por un supervisor, del concepto técnico 
4. Parametrización  en el sistema Valoricemos para que el valor de la contribución no se pueda eliminar o modificar.
5. Promulgación por todos los canales de comunicación, las políticas de antioborno establecidas por la entidad
</t>
  </si>
  <si>
    <t xml:space="preserve">1. Identificación del ususario quedando la impronta de quíen genera el CECTN (paz y salvo) en el sistema valoricemos.
2.Traza de las formas utilizadas en el sistema valoricemos para la validación del predio  *Utilización del bloque de homologación con el fin de validadar todos los acuerdos de valorización
3. Activación de alertas en el aplicativo VALORICEMOS de la expedición de paz y salvos.
4. Revisión períodica de una muestra representativa de los paz y salvos emitidos, para verificar que todo se realice según los parámetros establecidos.
5. Promulgación por todos los canales de comunicación de las políticas de antisoborno establecidas por la entidad
</t>
  </si>
  <si>
    <t xml:space="preserve"> 
1.  El abogado sustanciador verifica en Valoricemos los CDA´S y sus correspondientes soportes a fin de realizar el estudio de títulos y proyectar el correspondiente Mandamiento de pago (MP)
2. Revisión del mandamiento de pago por parte del abogado revisor
3. Validación y firma del mandamiento de pago por parte del abogado ejecutor
</t>
  </si>
  <si>
    <t>Un Colaborador del UDU solicita o recibe dádivas de un Tercero  para que atienda o se comunique de forma directa con los Grandes Contribuyentes  y realizar un trámite especifico según conveniencia.</t>
  </si>
  <si>
    <t xml:space="preserve">1. La respuesta a solicitudes de los contribuyentes son verificados por los asesores jurídicos del proceso previa validación de antecedentes y en el sistema. 
2. En los oficios de respuesta a solicitudes de los contribuyentes se incluyó la información de los canales de denuncia en busca de prevenir, detectar  y enfrentar el soborno, ante posibles solicitudes indebidas por los colaboradores 
</t>
  </si>
  <si>
    <t>Un Tercero Ofrece o entrega a un colaborador del IDU una dádiva o comisión para divulgar información de aquellos expedientes con nivel de confidencialidad Información Pública Clasificada o Infomación Pública Reservada, en pro de un beneficio propio o de un tercero afectando los intereses del IDU</t>
  </si>
  <si>
    <t>1. Manual de gestión documental
2. Procedimiento PR-DO-02 GESTIÓN TRAMITE DE COMUNICACIONES OFICIALES ENVIADAS EXTERNAS.
3. Verificación en registros de Orfeo.</t>
  </si>
  <si>
    <t>1. Cláusula de confidencialidad para el proveedor del servicio de archivo.
2 Manual de seguridad de la información.
3. Circular IDU 21 de 2020.</t>
  </si>
  <si>
    <t>1. Manual de Gestión Documental.
2. Procedimiento de consulta y préstamo.
3. Registros de préstamo, en físico y en los software de gestión documental.</t>
  </si>
  <si>
    <t>1. Manual de Gestión Documental.
2. Procedimiento de consulta y préstamo.
3. Registros de préstamo, en físico y en los software de gestión documental.
4. FO-PE-20 - Compromiso de Integridad, Transparencia y Confidencialidad
5. FOPE33 - Formato Consentimiento Informado SGAS</t>
  </si>
  <si>
    <t>1. Manual de Gestión Documental.
2. Procedimiento de reconstrucción de archivos.
3. Registros de préstamo, en físico y en los sotware de gestión documental.</t>
  </si>
  <si>
    <t>1. Manual de Gestión Documental.
2. Procedimiento de reconstrucción de expedientes
3. Registros de préstamo, en físico y en los software de gestión documental.
4. FO-PE-20 - Compromiso de Integridad, Transparencia y Confidencialidad
5. FOPE33 - Formato Consentimiento Informado SGAS</t>
  </si>
  <si>
    <t>1. Cláusula de confidencialidad para el proveedor del servicio de archivo.
2. Manual de seguridad de la información.
3. Circular IDU 21 de 2020.</t>
  </si>
  <si>
    <t>Un Colaborador del IDU solicita o recibe una dádiva o una comisión para recibir la comunicación fuera del horario establecido en el Manual de Gestión Documental.</t>
  </si>
  <si>
    <t>Debilitamiento de la cultura del IDU hacia el logro de las metas planteadas</t>
  </si>
  <si>
    <t xml:space="preserve">1. Manual de gestión documental
2. Resolución que establece la jornada laboral de la Entidad. 
3. Registro en Orfeo y radicado.
4. Contrato de outsourcing de mensajería.
</t>
  </si>
  <si>
    <t>Un Tercero o Proveedor ofrece o entrega una dádiva o una comisión a un Colaborador del IDU, para que le reciban la comunicación fuera del horario establecido en el Manual de Gestión Documental.</t>
  </si>
  <si>
    <t>Tercero (Contratistas externos - Proveedor)</t>
  </si>
  <si>
    <t>1. Manual de gestión documental
2. Resolución que establece la jornada laboral de la Entidad.
3. Registro en Orfeo y radicado.
4. Contrato de outsourcing de mensajería.</t>
  </si>
  <si>
    <t>Tercero (Contratistas externos - Proveedor- contratista de mensajería)</t>
  </si>
  <si>
    <r>
      <t>Un Colaborador del IDU solicita y/o recibe una dádiva o una comisión para tramitar</t>
    </r>
    <r>
      <rPr>
        <strike/>
        <sz val="11"/>
        <rFont val="Arial"/>
        <family val="2"/>
      </rPr>
      <t xml:space="preserve"> remitir</t>
    </r>
    <r>
      <rPr>
        <sz val="11"/>
        <rFont val="Arial"/>
        <family val="2"/>
      </rPr>
      <t xml:space="preserve"> una comunicación y/o resolución, sin llenar los requisitos de forma del IDU</t>
    </r>
  </si>
  <si>
    <t>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t>
  </si>
  <si>
    <t>1. Cláusula de confidencialidad para el proveedor del servicio de archivo.
2. FO-PE-20 - Compromiso de Integridad, Transparencia y Confidencialidad
3. FOPE33 - Formato Consentimiento Informado SGAS
4. Manual de seguridad de la información.
5. Circular IDU 21 de 2020.</t>
  </si>
  <si>
    <t>Un tercero ofrece o entrega dadivas a un colaborador del IDU para que se adultere, sustraiga, hurte o manipule los archivos y documentos del IDU.</t>
  </si>
  <si>
    <t>Que un tercero ofrece o entrega dadivas a un Colaborador del IDU para que se adultere, sustraiga, hurte o manipule los archivos y documentos del IDU, en la reconstrucción de un expediente.</t>
  </si>
  <si>
    <t>Un colaborador del IDU solicita o recibe  dádivas divulgar información de resoluciones con nivel de confidencialidad Información Pública Clasificada o Infomación Pública Reservada, en pro de un beneficio propio o de un tercero  que afecte los intereses del IDU</t>
  </si>
  <si>
    <t xml:space="preserve">Deterioro de la reputación institucional que afecta su gobernanza.
</t>
  </si>
  <si>
    <t>1. Manual de funsiones y competencias laborales.
2.Registros que reposan en la hoja del vida del funcionario y/o exfuncionario.
3. Revisión y proyección de la certificación.
4. Revisión de la proyección de certificación por parte de un colaborador del IDU, diferente a quien proyecta el documento.
5. Revisión y firma del Subdirector Técnico de Recursos Humanos.</t>
  </si>
  <si>
    <t>Colaborador del IDU (Responsable del trámite de Seguridad Social)</t>
  </si>
  <si>
    <t xml:space="preserve">1. Revisión de la documentación de afiliación por parte de la Subdirectora Técnica de Recursos Humanos.
2. Divulgación masiva a través de canales institucionales de comunicación de la oferta y asesoría por parte de las entidades prestadoras de servicios de seguridad social.
3.. FO-PE-020 Compromiso de Integridad, Transparencia y Confidencialidad, para PSP  
</t>
  </si>
  <si>
    <t>Tercero (Empresa de seguridad social)</t>
  </si>
  <si>
    <t>Colaborador del  IDU (Responsable del trámite de Seguridad Social)</t>
  </si>
  <si>
    <t xml:space="preserve">1. Revisión de la documentación de afiliación por parte de la Subdirectora Técnica de Recursos Humanos.
2. Divulgación masiva a través de canales institucionales de comunicación de la oferta y asesoría por parte de las entidades prestadoras de servicios de seguridad social.
3. FO-PE-020 Compromiso de Integridad, Transparencia y Confidencialidad, para PSP  
</t>
  </si>
  <si>
    <t xml:space="preserve">1. Reporte e investigación del accidente.
2. Cámaras de seguridad instaladas en las sedes del Instituto.
3. FO-PE-020 Compromiso de Integridad, Transparencia y Confidencialidad, para PSP  
</t>
  </si>
  <si>
    <t>Tercero (Asesor ARL)</t>
  </si>
  <si>
    <t xml:space="preserve">1. Contratar directamente con la Caja de Compensación que presta servicios al IDU (lo anterior amparado en la normatividad vigente)
2. FO-PE-020 Compromiso de Integridad, Transparencia y Confidencialidad, para PSP  
</t>
  </si>
  <si>
    <r>
      <rPr>
        <b/>
        <sz val="11"/>
        <rFont val="Arial"/>
        <family val="2"/>
      </rPr>
      <t xml:space="preserve"> Se modifica la formulación del control, así:</t>
    </r>
    <r>
      <rPr>
        <sz val="11"/>
        <rFont val="Arial"/>
        <family val="2"/>
      </rPr>
      <t xml:space="preserve">
De: "Política institucional (amparada en la normatividad vigente) de contratación directa con la Caja de Compensación que presta servicios al IDU", a:</t>
    </r>
    <r>
      <rPr>
        <b/>
        <sz val="11"/>
        <rFont val="Arial"/>
        <family val="2"/>
      </rPr>
      <t xml:space="preserve"> "Contratar directamente con la Caja de Compensación que presta servicios al IDU (lo anterior amparado en la normatividad vigente)"</t>
    </r>
    <r>
      <rPr>
        <sz val="11"/>
        <rFont val="Arial"/>
        <family val="2"/>
      </rPr>
      <t xml:space="preserve">.
</t>
    </r>
  </si>
  <si>
    <t>Tercero (Oferente de servicios del programa sistema estímulos)</t>
  </si>
  <si>
    <t>Colaborador IDU (Responsable del proceso de contratación)</t>
  </si>
  <si>
    <t xml:space="preserve">1. Revisión por parte de la supervisión del contrato.
2. FO-PE-020 Compromiso de Integridad, Transparencia y Confidencialidad, para PSP  
</t>
  </si>
  <si>
    <t>Se ajusta la redacción del riesgo asociado.
Se recomienda revisar el hecho de soborno  cuaándo éste provenga del supervisor del Contrato, para lo cual se requeriría y un control adicional 
Se incluye control   FO-PE-020 Compromiso de Integridad, Transparencia y Confidencialidad, para PSP  
Se recomienda revisar la calificación del posible hecho de soborno, dado que se involucran recursos públicos</t>
  </si>
  <si>
    <t>Se ajusta la redacción del riesgo asociado.
Se recomienda revisar el hecho de soborno  cuaándo éste provenga del supervisor del Contrato, para lo cual se requeriría y un control adicional 
Se recomienda revisar la calificación del posible hecho de soborno, dado que se involucran recursos públicos</t>
  </si>
  <si>
    <t>El Colaborador del IDU solicite, ofrezca o reciba dádivas de un exfuncionario y/o funcionario para alterar las funciones, períodos laborados o factores salariales.</t>
  </si>
  <si>
    <t>Colaborador IDU (Responsable de elaborar las certificaciones laborales)</t>
  </si>
  <si>
    <r>
      <t xml:space="preserve">1. Manual de funsiones y competencias laborales.
2.Registros que reposan en la hoja del vida del funcionario y/o exfuncionario.
3. Revisión y proyección de la certificación.
4. Revisión de la proyección de certificación por parte de un colaborador del IDU, diferente a quien proyecta el documento.
5. Revisión y firma del Subdirector Técnico de Recursos Humanos.
6. FO-PE-020 Compromiso de Integridad, Transparencia y Confidencialidad, para PSP  
</t>
    </r>
    <r>
      <rPr>
        <sz val="11"/>
        <color rgb="FF000000"/>
        <rFont val="Arial"/>
        <family val="2"/>
      </rPr>
      <t/>
    </r>
  </si>
  <si>
    <t>Se ajusta la redacción del riesgo asociado
Se unifica el perfil del actos del posible hecho de soborno.
Se incluyen los controles ejecutados actualmente</t>
  </si>
  <si>
    <t>Colaborador IDU (Responsable de capacitación)</t>
  </si>
  <si>
    <t xml:space="preserve">1. Adelantar la contratación a través de convenio interadministrativo con una universidad pública.
2. Estudios previos realizados con revisiones de acuerdo con la segregación de funciones
3. Presentar la ficha del proceso ante el Comité Precontractual para su aprobación.
4. FO-PE-020 Compromiso de Integridad, Transparencia y Confidencialidad, para PSP  
</t>
  </si>
  <si>
    <r>
      <rPr>
        <b/>
        <sz val="11"/>
        <rFont val="Arial"/>
        <family val="2"/>
      </rPr>
      <t>Se modifican los controles</t>
    </r>
    <r>
      <rPr>
        <sz val="11"/>
        <rFont val="Arial"/>
        <family val="2"/>
      </rPr>
      <t xml:space="preserve">, así:
* Se excluye: "Política institucional de adelantar la contratación a través de convenio interadministrativo con una institución educativa pública".
Se incluyen: 
</t>
    </r>
    <r>
      <rPr>
        <b/>
        <sz val="11"/>
        <rFont val="Arial"/>
        <family val="2"/>
      </rPr>
      <t>* Adelantar la contratación a través de convenio interadministrativo con una universidad pública.
* Revisar las propuestas de las universidades y de los estudios previos por parte de las dependencias encargadas de la  supervisión y de la ordenación del gasto. 
* Presentar la ficha del proceso ante el Comité Precontractual para su aprobación.</t>
    </r>
  </si>
  <si>
    <t xml:space="preserve">1. Adelantar la contratación a través de convenio interadministrativo con una universidad pública.
2. Estudios previos realizados con revisiones de acuerdo con la segregación de funciones
3. Presentar la ficha del proceso ante el Comité Precontractual para su aprobación.
</t>
  </si>
  <si>
    <t xml:space="preserve">Tercero (Oferente) </t>
  </si>
  <si>
    <t>Colaborador del IDU (Apoyo a la supervisión )</t>
  </si>
  <si>
    <t xml:space="preserve">1. Contrato
2. Cronograma de capacitaciones
3. Acta de ajustes a la programación de capacitaciones, cuando aplique,
4. Informe final del contrato
5. Segregación de funciones
6. FO-PE-020 Compromiso de Integridad, Transparencia y Confidencialidad, para PSP  </t>
  </si>
  <si>
    <t>Directivo del IDU (Supervisor)</t>
  </si>
  <si>
    <r>
      <t>1. Contrato
2. Cronograma de capacitaciones
3. Acta de ajustes a la programación de capacitaciones, cuando aplique,
4. Informe final del contrato
5. Segregación de funciones</t>
    </r>
    <r>
      <rPr>
        <sz val="11"/>
        <color rgb="FF000000"/>
        <rFont val="Arial"/>
        <family val="2"/>
      </rPr>
      <t/>
    </r>
  </si>
  <si>
    <t>Tercero (Contratista PIC)</t>
  </si>
  <si>
    <r>
      <t>1. . Contrato
2. Cronograma de capacitaciones
3. Acta de ajustes a la programación de capacitaciones, cuando aplique,
4. Informe final del contrato
5. Segregación de funciones</t>
    </r>
    <r>
      <rPr>
        <sz val="11"/>
        <color rgb="FF000000"/>
        <rFont val="Arial"/>
        <family val="2"/>
      </rPr>
      <t/>
    </r>
  </si>
  <si>
    <t>1. Ubicación de cámaras en lugares de atención presencial. 
2. Información de gratuidad de los trámites y servicios en el SUIT 
3. Guía de trámites y servicios.</t>
  </si>
  <si>
    <t>1. Información de gratuidad de los trámites y servicios en el SUIT 
2. Guía de trámites y servicios.</t>
  </si>
  <si>
    <t>1. Procedimiento de Recepción y Atención requerimientos del Defensor del Ciudadano.
2. Información de gratuidad de los trámites y servicios en el SUIT.</t>
  </si>
  <si>
    <t>1. Control y seguimiento ciudadano durante la ejecución del Plan. 
2. Estados de aprobaciones y verificaciones por parte de la interventoría y contratista.</t>
  </si>
  <si>
    <t>1. La interventoría funge como actor de aprobación y revisión a cada uno de los informes y documentos a aprobar.
2. Manual de supervisión e interventoría</t>
  </si>
  <si>
    <t>1.  Aprobación de hojas de vida por parte del gestor social
2. Lista de chequeo y verificación de los requerimientos de personal mínimo
3. El contrato
4. Manual de supervisión e interventoría</t>
  </si>
  <si>
    <t>Afectaciones en la ejecución de la obra donde se verifiquen incumplimiento de las acciones.</t>
  </si>
  <si>
    <t>1. Contrato
2. Manual de supervisión e interventoría
3. Oficio de ORFEO aprobando los informes - segregación de funciones
4. Comites de Seguimiento del Grupo de Gestión y Participación.</t>
  </si>
  <si>
    <t xml:space="preserve">1. Solicitud de formalizar los requerimientos de información. En el sistema ORFEO 
2. Trazabilidad de las solcitudes de información y respuesta a los actores políticos.
3. Publicación agenda Directivos
</t>
  </si>
  <si>
    <t>Un Colaborador del IDU solicita o acepta dadivas de representantes políticos para acceder a información  reservada de la Entidad</t>
  </si>
  <si>
    <t xml:space="preserve">1. Solicitud de formalizar los requerimientos de información. En el sistema ORFEO 
2. Trazabilidad de las solcitudes de información y respuesta a los actores políticos.
3. Publicación agenda Directivos
</t>
  </si>
  <si>
    <t>El Colaborador IDU que recepciona el requerimiento ciudadano solicite o reciba dádivas a un ciudadano, para agiizar la respuesta de su requerimiento o para que éste salga a favor del solicitante.</t>
  </si>
  <si>
    <t>Colaborador del IDU (Atiende canales)</t>
  </si>
  <si>
    <t xml:space="preserve">El Colaborador IDU  administrador de la plataforma Bogotá te escucha que se encarga del direccionamiento a la entidad competente del requerimiento solicite o reciba dádivas del solicitante, con el pretexto de poder agilizar o recibir una respuesta positiva de la entidad encargada. </t>
  </si>
  <si>
    <t xml:space="preserve">Un Colaborador del IDU, solicita o reciba dádivas al ciudadano que presentó el requerimiento, para revocar dicha solicitud. </t>
  </si>
  <si>
    <r>
      <t xml:space="preserve">Que el ciudadano que presento el requerimiento  ofrezca o entrega dadivas a </t>
    </r>
    <r>
      <rPr>
        <strike/>
        <sz val="11"/>
        <rFont val="Arial"/>
        <family val="2"/>
      </rPr>
      <t>de</t>
    </r>
    <r>
      <rPr>
        <sz val="11"/>
        <rFont val="Arial"/>
        <family val="2"/>
      </rPr>
      <t xml:space="preserve"> un Colaborador del IDU, para no realizar el envio de información adicional al Defensor de la Ciudadania, desistiendo así de la continuidad del requerimiento.</t>
    </r>
  </si>
  <si>
    <t xml:space="preserve">Un Colaborador del IDU, solicita o reciba dádivas al ciudadano que presento el requerimiento, para no enviar información adicional al Defensor de la ciudadania la cual es priomordial para darle continuidad al caso y asi dar por entendido que el solicitante desistio del requerimiento . </t>
  </si>
  <si>
    <t xml:space="preserve">Un colaborador IDU responsables de ejecutar el plan de participación ciudadana solicitan o reciben dadivas a un grupo de personas para, tener supuesta evidencia de la ejecución y cumplimiento del plan. </t>
  </si>
  <si>
    <t xml:space="preserve">Un Tercero ofrece o entrega dadivas a los colaboradores del IDU  respondables de ejecutar el plan de participación ciudadana, para tener supuesta evidencia de la aplicación y total cumplimiento del plan de participción ciudadana. </t>
  </si>
  <si>
    <r>
      <t xml:space="preserve">Un Tercero integrante del comité social ofrece o entrega dádivas a </t>
    </r>
    <r>
      <rPr>
        <strike/>
        <sz val="11"/>
        <rFont val="Arial"/>
        <family val="2"/>
      </rPr>
      <t xml:space="preserve"> </t>
    </r>
    <r>
      <rPr>
        <sz val="11"/>
        <rFont val="Arial"/>
        <family val="2"/>
      </rPr>
      <t xml:space="preserve">un Colaborador del IDU, para obtener cierto reconocimiento o beneficio en el proyecto a ejecutar.  </t>
    </r>
  </si>
  <si>
    <t>Un Colaborador del IDU solicita o recibe dádivas de un integrante del comité social con el falso pretexto de obtener algún reconocimiento o beneficio en el proyecto a ejecutar</t>
  </si>
  <si>
    <t xml:space="preserve">Un ciudadano  ofrece o entrega dádivas a un colaborador del IDU para apoyar el proyecto y no oponerse o mostrar resistencia en su ejecución. </t>
  </si>
  <si>
    <t>El Colaborador del IDU, profesional social de la OTC, solicita o recibe un dádiva para alterar u omitir información de los informes sobre la gestión social ejecutada en los proyectos.</t>
  </si>
  <si>
    <t>Colaborador IDU (Profesional Social OTC)</t>
  </si>
  <si>
    <t xml:space="preserve">Un Colaborador del IDU solicita o reciba una dádiva de un contratista de obra para aceptarle para que acepte profesionales sociales del proyecto sin que éstos cumplan los requisitos mínimos o que acepte la suplantación de un profesional.  </t>
  </si>
  <si>
    <r>
      <t xml:space="preserve">Afectar la credibilidad y el buen nombre del IDU frente a la ciudadania
</t>
    </r>
    <r>
      <rPr>
        <strike/>
        <sz val="11"/>
        <rFont val="Arial"/>
        <family val="2"/>
      </rPr>
      <t xml:space="preserve">
</t>
    </r>
  </si>
  <si>
    <t xml:space="preserve">1. La interventoría funge como actor de aprobación y revisión a cada uno de los informes y documentos a aprobar.
2. Manual de supervisión e interventoría
3. Seguimiento periódico adelantado por la Dirección General frente a los componentes del proyecto. </t>
  </si>
  <si>
    <t>La Interventoría ofrezca o entregue a un Colaborador del IDU de la OTC, dádivas para que acepte los informes presentados sin el cumplimiento de los requisitos y/u omitiendo información con el fin de emitir el concepto de aprobación.</t>
  </si>
  <si>
    <t>Un Colaborador de la OTC solicita o reciba dádivas de un interventor para que acepte los informes presentados , sin el cumplimiento de los requisitos y/u omitiendo información con el fin de emitir el concepto de aprobación.</t>
  </si>
  <si>
    <t>Que un colaborador del IDU responsable de revisar y cargar la información al sistema ZIPA, relacionada con el avance del contrato, solicite una dádiva al contratista o interventor, a cambio de omitir o modificar dicha revisión o cargue.</t>
  </si>
  <si>
    <t>1. Publicidad y transparencia en la información cargada en ZIPA.
2. Trazabilidad de los ajustes a la información para monitorear cambios en la información</t>
  </si>
  <si>
    <t>Tercero (Interventor o Contratista)</t>
  </si>
  <si>
    <t>Que un colaborador de la  OAP del IDU solicita dádivas del contratista o interventor, para alterar la información que se reporta en el ZIPA</t>
  </si>
  <si>
    <t>Un contratista o interventor ofrece o promete dádivas al colaborador de la OAP del IDU, para que altere la información que se reporta en el ZIPA</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</si>
  <si>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Resolución de Delegación 
</t>
  </si>
  <si>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8. FO-PE-20 - Compromiso de Integridad, Transparencia y Confidencialidad
9. FO-PE-33 - Formato Consentimiento Informado SGAS
</t>
  </si>
  <si>
    <t xml:space="preserve">Reducción de capacidad institucional para responder a las necesidades de la ciudad en lo relacionado con infraestructura para la movilidad y espacio público.
</t>
  </si>
  <si>
    <r>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Segregación de funciones para la supervisión del convenio.
7. Comité Coordinador (ESP)
</t>
    </r>
    <r>
      <rPr>
        <strike/>
        <sz val="11"/>
        <rFont val="Arial"/>
        <family val="2"/>
      </rPr>
      <t/>
    </r>
  </si>
  <si>
    <t xml:space="preserve">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Informes de Seguimiento periódico a los convenios o acuerdos suscritos.
6. Resoluciones de Delegación
7. Segregación de funciones para la supervisión del convenio.
8. Comité Coordinador (ESP)
</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</si>
  <si>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t>
  </si>
  <si>
    <t>Que un funcionario de la Secretaría Distrital de Movilidad, Alcaldía Mayor de Bogotá del Sector Público, Privado, Empresas de Servicios Públicos, Entidades del Orden Nacional, Departamental o Distrital entregue o ofrezca beneficios a un colaborador del IDU, para modificar o alterar las propuestas de convenios, acuerdos y/o actos administrativos.</t>
  </si>
  <si>
    <t xml:space="preserve">
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Resoluciones de Delegación
7. Segregación de funciones para la supervisión del convenio a suscribir.
8. Mesas de reunión o de trabajo
9. Oficios de radicación  con la propuestas de convenio
</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</si>
  <si>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Revisión de los proyectos definidos en el PDD (matriz proyectos PDD)
6. Oficio de respuesta a revisión propuesta del proyecto
7. Comités de seguimiento interno por el líder del proceso</t>
  </si>
  <si>
    <t>1. MG-GI-01-Manual de Intervención de Urbanizadores y/o Terceros vigente.
2. Actos administrativos emitidos por las Entidades Distritales Competentes.
3. Memorando de recomendación de suscripción del convenio o acuerdo.
4. Estudios Previos</t>
  </si>
  <si>
    <t xml:space="preserve">1. MG-GI-01-Manual de Intervención de Urbanizadores y/o Terceros vigente.
2. Actos administrativos emitidos por las Entidades Distritales Competentes.
3. Resoluciones de Delegación
4. Memorando de recomendación de suscripción del convenio o acuerdo.
5. Estudios Previos
</t>
  </si>
  <si>
    <t xml:space="preserve">1. Evaluación propuestas de APP
2. Directiva 004 Junio 18 de 2019 - Alcalde Mayor
3. Acto Administrativo
4. Propuesta de APP presentada al IDU por el Originador
5. Comité Distrital de APP
6. Formato FO-PE-20 - Compromiso de Integridad, Transparencia y Confidencialidad
7. Formato FO-PE-33 - Formato Consentimiento Informado SGAS
</t>
  </si>
  <si>
    <t xml:space="preserve">1. Evaluación propuestas de APP
2. Directiva 004 Junio 18 de 2019 - Alcalde Mayor
3. Acto Administrativo
4. Propuesta de APP presentada al IDU por el Originador
5. Resoluciones de Delegación
6. Comité Distrital de APP
</t>
  </si>
  <si>
    <r>
      <t xml:space="preserve">1. Evaluación propuestas de APP
2. Directiva 004 Junio 18 de 2019 - Alcalde Mayor
3. Acto Administrativo
4. Propuesta de APP presentada al IDU por el Originador
5. Comité Distrital de APP
</t>
    </r>
    <r>
      <rPr>
        <strike/>
        <sz val="11"/>
        <rFont val="Arial"/>
        <family val="2"/>
      </rPr>
      <t/>
    </r>
  </si>
  <si>
    <r>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t>
    </r>
    <r>
      <rPr>
        <strike/>
        <sz val="11"/>
        <rFont val="Arial"/>
        <family val="2"/>
      </rPr>
      <t/>
    </r>
  </si>
  <si>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Resoluciones de Delegación
6. Segregación de funciones para la supervisión del convenio.
</t>
  </si>
  <si>
    <r>
      <t xml:space="preserve">1. Convenios Suscritos con Transmilenio
2. IN-IN-02-Solicitud de CDP-CRP y autorización de  pago a Transmilenio vigente
3. Resoluciones de Delegación
4. Segregación de funciones para la supervisión del convenio.
5. Comité IDU- Transmilenio
</t>
    </r>
    <r>
      <rPr>
        <strike/>
        <sz val="11"/>
        <rFont val="Arial"/>
        <family val="2"/>
      </rPr>
      <t/>
    </r>
  </si>
  <si>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t>
  </si>
  <si>
    <t xml:space="preserve">
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</si>
  <si>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Resoluciones de Delegación
6. Formato FOPE20 - Compromiso de Integridad, Transparencia y Confidencialidad
7. Oficio de respuesta a revisión propuesta del proyecto
8. Comités de seguimiento interno por el líder del proceso</t>
  </si>
  <si>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5. Memorando de solicitud  de elaboración acto administrativo para la intervención de la malla vial
6. Segregación de funciones para la supervisión del convenio a suscribir.
7. Mesas de reunión o de trabajo
8. Oficios de radicación  con la propuestas de convenio
9. Formato FOPE20 - Compromiso de Integridad, Transparencia y Confidencialidad
10. Formato FOPE33 - Formato Consentimiento Informado SGAS</t>
  </si>
  <si>
    <t>1. Convenios Suscritos con las ESP y Terceros
2. GU-IN-02-Guía Coordinación IDU-ESP y TIC en proyectos de infraestructura de transporte vigente
3. GU-IN-03-Permisos para la Intervención de Infraestructura de Transporte por Terceros vigente
4. MG-GI-01-Manual de Intervención de Urbanizadores y/o Terceros vigente.
5. Formato FO-PE-20 Compromiso de Integridad, Transparencia y Confidencialidad
6. 2Formato FO-PE-33 Formato Consentimiento Informado SGAS
7. Revisión de los proyectos definidos en el PDD (matriz proyectos PDD)
8. Oficio de respuesta a revisión propuesta del proyecto
9. Comités de seguimiento interno por el líder del proceso</t>
  </si>
  <si>
    <t xml:space="preserve">1. Convenios Suscritos con Transmilenio
2. IN-IN-02-Solicitud de CDP-CRP y autorización de  pago a Transmilenio vigente
3. Oficios de remisión de solicitudes de CDP y CRP.
4. Seguimiento periódico al presupuesto aprobado para la ejecución de los convenios de Transmilenio a través del Comité IDU- Transmilenio.
5. Segregación de funciones para la supervisión del convenio.
6. Formato FO-PE-20 Compromiso de Integridad, Transparencia y Confidencialidad
7. Formato FO-PE-33 Formato Consentimiento Informado SGAS
</t>
  </si>
  <si>
    <t xml:space="preserve">1. Convenios Suscritos con Transmilenio
2. IN-IN-02-Solicitud de CDP-CRP y autorización de  pago a Transmilenio vigente
3. Segregación de funciones para la supervisión del convenio.
4. Comité IDU- Transmilenio
5. Formato FO-PE-20 Compromiso de Integridad, Transparencia y Confidencialidad
6. Formato FO-PE-33 Formato Consentimiento Informado SGAS
</t>
  </si>
  <si>
    <t>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Formato FnO-PE-20 Compromiso de Integridad, Transparencia y Confidencialidad
7. Formato FO-PE-33Formato Consentimiento Informado SGAS</t>
  </si>
  <si>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t>
  </si>
  <si>
    <t>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Formato FO-PE-20 Compromiso de Integridad, Transparencia y Confidencialidad
7. Formato FO-PE-33 Consentimiento Informado SGAS</t>
  </si>
  <si>
    <t xml:space="preserve">
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
</t>
  </si>
  <si>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6. FO-PE-20 Compromiso de Integridad, Transparencia y Confidencialidad
7. Formato FO-PE-33 Consentimiento Informado SGAS</t>
  </si>
  <si>
    <r>
      <t xml:space="preserve">
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
</t>
    </r>
    <r>
      <rPr>
        <strike/>
        <sz val="10"/>
        <color theme="8"/>
        <rFont val="Arial"/>
        <family val="2"/>
      </rPr>
      <t/>
    </r>
  </si>
  <si>
    <r>
      <t xml:space="preserve">
1. Acto Administrativo
2. GU-IN-03-Permisos para la intervención de infraestructura de transporte vigente
3. Memorando de solicitud de elaboración acto administrativo.
4. Seguimiento periódico a los actos administrativos suscritos.
5. Segregación de funciones para la supervisión de la ejecución del proyecto
</t>
    </r>
    <r>
      <rPr>
        <strike/>
        <sz val="11"/>
        <rFont val="Arial"/>
        <family val="2"/>
      </rPr>
      <t xml:space="preserve">
</t>
    </r>
  </si>
  <si>
    <t xml:space="preserve">1. Acto Administrativo
2. GU-IN-03-Permisos para la intervención de infraestructura de transporte vigente
3. Memorando de solicitud de elaboración acto administrativo.
4. Seguimiento periódico a los actos administrativos suscritos.
5. Resoluciones de Delegación
6. Segregación de funciones para la supervisión de la ejecución del proyecto
</t>
  </si>
  <si>
    <t xml:space="preserve">1. Actos administrativos emitidos por las Entidades Distritales Competentes.
2. MG-GI-01-Manual de Intervención de Urbanizadores y/o Terceros vigente
3. Seguimiento Plataforma Bochica y de Urbanizadores
SIGIDU
</t>
  </si>
  <si>
    <t>1. Actos administrativos emitidos por las Entidades Distritales Competentes.
2. MG-GI-01-Manual de Intervención de Urbanizadores y/o Terceros vigente
3. Seguimiento Plataforma Bochica y de Urbanizadores
SIGIDU
4. Formato FO-PE-20 Compromiso de Integridad, Transparencia y Confidencialidad
5. Formato FO-PE-33 Consentimiento Informado SGAS</t>
  </si>
  <si>
    <t>Tercero (Funcionario de 
ESP y/u otro)</t>
  </si>
  <si>
    <t xml:space="preserve">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t>
  </si>
  <si>
    <t>1. GU-IN-02-Guía Coordinación IDU-ESP y TIC en proyectos de infraestructura de transporte vigente
2. GU-IN-03-Permisos para la Intervención de Infraestructura de Transporte por Terceros vigente
3. MG-GI-01-Manual de Intervención de Urbanizadores y/o Terceros vigente.
4. Memorando de recomendación de suscripción del convenio o acuerdo, con aprobaciones según segregación de funciones.
5. Memorando de solicitud  de elaboración acto administrativo para la intervención de la malla vial, con aprobaciones según segregación de funciones
6. Segregación de funciones para la supervisión del convenio a suscribir.
7. Comité Coordinador (ESP)
8. Formato FO-PE-20 - Compromiso de Integridad, Transparencia y Confidencialidad
9. Formato FO-PE-33 - Formato Consentimiento Informado SGAS</t>
  </si>
  <si>
    <t>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t>
  </si>
  <si>
    <t>Tercero (Funcionario de 
Entidad)</t>
  </si>
  <si>
    <t xml:space="preserve">Que un funcionario de la Secretaría Distrital de Movilidad, del Sector Público, Privado, Empresas de Servicios Públicos, Entidades del Orden Nacional, Departamental o Distrital entregue o ofrezca beneficios a un Colaborador del IDU, para aprobar y llevar a cabo la propuesta de proyectos de infraestructura que una de las posibles entidades han solicitado. </t>
  </si>
  <si>
    <t>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t>
  </si>
  <si>
    <t>Tercero (Originador )</t>
  </si>
  <si>
    <t>Tercero (Funcionario de Transmilenio)</t>
  </si>
  <si>
    <r>
      <t>1. Convenios Suscritos con Transmilenio
2. IN-IN-02-Solicitud de CDP-CRP y autorización de  pago a Transmilenio vigente
3. Resoluciones de Delegación</t>
    </r>
    <r>
      <rPr>
        <strike/>
        <sz val="11"/>
        <rFont val="Arial"/>
        <family val="2"/>
      </rPr>
      <t xml:space="preserve">
</t>
    </r>
    <r>
      <rPr>
        <sz val="11"/>
        <rFont val="Arial"/>
        <family val="2"/>
      </rPr>
      <t xml:space="preserve">4. Segregación de funciones para la supervisión del convenio.
5. Comité IDU- Transmilenio
</t>
    </r>
  </si>
  <si>
    <t>El Directivo de la Oficina de Control Disciplinario solicita una dadiva o comisión al  exfuncionario sancionado con el fin de  NO  REMITIR LA DOCUMENTACIÓN  A LA DG PARA QUE ELABORE EL PROYECTO DE RESOLUCIÓN DE EJECUCIÓN, afectando los intereses del IDU</t>
  </si>
  <si>
    <t>Un Colaborador IDU de la Oficina de Control Disciplinario solicita u ofrece a un exfuncionario investigado o sancionado disciplinariamente, una dadiva o comisión, para que realice acciones encaminadas a extraviar el expediente disciplinario en su totalidad o desaparecer un documento del mismo</t>
  </si>
  <si>
    <t xml:space="preserve">1. Selección rigurosa de auditores, de acuerdo con sus competencias.
2. Conformación de equipos  interdisciplinarios.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t>
  </si>
  <si>
    <t xml:space="preserve">
Colaborador IDU (OCI)</t>
  </si>
  <si>
    <t xml:space="preserve">1. Selección rigurosa de auditores, de acuerdo con sus competencias.
2. Conformación de equipos  interdisciplinarios.
3. Elección independiente del Jefe de OCI por parte de la Alcaldía Mayor.
4. Planificación de las auditorias basadas en riesgos.
5. Suscripción de acuerdo de confidencialidad y declaración de no conflicto de interés.
6. Implementación del código de ética del auditor interno.
7. Evaluación de los auditores por parte de auditados y auditor líder.
8. El plan de auditoría es revisado y aprobado por el Comité Institucional de Coordinación de Control Interno.
9. El plan específico para una auditoría es comunicado formalmente al líder del proceso. </t>
  </si>
  <si>
    <t>Directivo del IDU (Jefe de la OCI)</t>
  </si>
  <si>
    <t>Un exfuncionario sancionado disciplinariamente ofrece y entrega  a un Colaborador IDU de Control Disciplinario del IDU una dadiva o comisión con el fin de NO  REMITIR LA DOCUMENTACIÓN  A LA DG PARA QUE ELABORE EL PROYECTO DE RESOLUCIÓN DE EJECUCIÓN, afectando los intereses del IDU</t>
  </si>
  <si>
    <t>Tercero (Exfuncionario sancionado)</t>
  </si>
  <si>
    <t>La revisión de la base de datos de ejecución de la sanción se realizó en el mes de marzo del 2021.
Durante el periodo se diligenció la planilla de ingreso de personal externo teniendo en cuenta la modalidad de trabajo en casa
El riesgo continua junto con sus controles. No se presentan modificaciones. No se Evidencia de materialización del riesgo</t>
  </si>
  <si>
    <t>Un Colaborador del IDU de la Oficina de Control Disciplinario solicita una dadiva o comisión al  exfuncionario sancionado con el fin de  NO  REMITIR LA DOCUMENTACIÓN  A LA DG PARA QUE ELABORE EL PROYECTO DE RESOLUCIÓN DE EJECUCIÓN, afectando los intereses del IDU</t>
  </si>
  <si>
    <t xml:space="preserve">Un exfuncionario sancionado ofrece o entrega a un Colaborador IDU de la Oficina de Control Disciplinario una dadiva o comisión para  no COMUNICAR LA SANCION DISCIPLINARIA A LA PROCURADURÍA GENERAL DE LA NACIÓN Y A LA PERSONERÍA DE BOGOTÁ y/o ORGANISMO CORRESPONDIENTE. </t>
  </si>
  <si>
    <t xml:space="preserve">Un Colaborador IDU de la Oficina de Control Disciplinario solicita una dadiva o comisión al  exfuncionario sancionado para  no  COMUNICAR LA SANCION DISCIPLINARIA A LA PROCURADURÍA GENERAL DE LA NACIÓN Y A LA PERSONERÍA DE BOGOTÁ y/o ORGANISMO CORRESPONDIENTE. </t>
  </si>
  <si>
    <r>
      <t>Colaborador del IDU</t>
    </r>
    <r>
      <rPr>
        <sz val="11"/>
        <color rgb="FFFF0000"/>
        <rFont val="Arial"/>
        <family val="2"/>
      </rPr>
      <t/>
    </r>
  </si>
  <si>
    <t>La revisión de la base de datos de ejecución de la sanción se realizó en el mes de marzo del 2021.
Durante el periodo se diligenció la planilla de ingreso de personal externo teniendo en cuenta la modalidad de trabajo en casa
El riesgo continua junto con sus controles. Se modifica el campo de funcionario susceptible del soborno, para diferenciarlo del anterior. No se Evidencia de materialización del riesgo</t>
  </si>
  <si>
    <t>Un exfuncionario investigado, sancionado disciplinariamente, ofrece o entrega a un  Colaborador IDU  de la Oficina de Control Disciplinario,  una dadiva o comisión para que se realicen acciones encaminadas a extraviar el expediente disciplinario en su totalidad, o desaparecer un documento del mismo</t>
  </si>
  <si>
    <t>La revisión de la base de datos de ejecución de la sanción se realizó en el mes de marzo del 2021.
Durante el periodo se diligenció la planilla de ingreso de personal externo teniendo en cuenta la modalidad de trabajo en casa. 
Durante el periodo se realizó la verificación de la carpeta virtual
Durante el periodo se revisó el Sistema de Información Disciplinaria
Permianece el riesgo junto con sus controles. No se evidencia materialización.</t>
  </si>
  <si>
    <t>Colaborador IDU (Abogado sustanciador OCD)</t>
  </si>
  <si>
    <t>La revisión de la base de datos de ejecución de la sanción se realizó en el mes de marzo del 2021.
Durante el periodo se diligenció la planilla de ingreso de personal externo teniendo en cuenta la modalidad de trabajo en casa. 
Durante el periodo se realizó la verificación de la carpeta virtual
Durante el periodo se revisó el Sistema de Información Disciplinaria
Permanece el riesgo junto con sus controles. No se evidencia materialización.</t>
  </si>
  <si>
    <t>Un  exfuncionario investigado disciplinariamente, ofrece o entrega  a un Colaborador del IDU de la Oficina de Control Disciplinario, una dadiva o comisión para que realice acciones tendientes a que se origine el fenómeno de la prescripción o cambio del sentido de la decisión disciplinaria</t>
  </si>
  <si>
    <t>Durante el periodo se revisaron los proyectos de las decisiones proferidas por los abogados sustanciadores a la Jefe OCD.
Permanece el riesgo junto con sus controles. No se evidencia materialización.</t>
  </si>
  <si>
    <t>Un Colaborador del IDU de la Oficina de Control Disciplinario  solicita a un exfuncionario investigado o sancionado disciplinariamente una dadiva o comisión para que realice acciones tendientes a que se origine el fenómeno de la prescripción o cambio del sentido de la decisión disciplinaria</t>
  </si>
  <si>
    <t xml:space="preserve">
Colaborador IDU (OCD)
Antes Jefe OCD</t>
  </si>
  <si>
    <t xml:space="preserve">
Durante el periodo se revisaron los proyectos de las decisiones proferidas por los abogados sustanciadores a la Jefe OCD.
Durante el periodo se revisó el Sistema de Información Disciplinaria
Permanece el riesgo. Se modifica el funcionario susceptible del hecho. Se incluye el control 2 asociado al seguimiento en la plataforma de la Alcaldía. 
No se evidencia materialización.
</t>
  </si>
  <si>
    <t>Directivo IDU (DTE)</t>
  </si>
  <si>
    <t>Se ajustó la denominción del perfil 
Se recomienda evidenciar el monitoreo de los controles</t>
  </si>
  <si>
    <t>Colaborador IDU (Encargado del Estudio de Mercado)</t>
  </si>
  <si>
    <t>Tercero (Firma Cotizante)</t>
  </si>
  <si>
    <t>Colaborador IDU (Encargado de la revisión de estándares geográficos)</t>
  </si>
  <si>
    <t>1. Memorando de solicitud de revisión de estándar geográfico de planos archivos en formato digital. 
2. Aplicación de la Guía GU-IC-06 Guía de entrega de productos en formato digital de proyectos realizados en la infraestructura de los sistemas de movilidad y espacio público el documento que haga sus veces.
3. Actas de realización de mesas de trabajo de seguimiento de revisión, con la asistencia de todos los actores de proceso (Contratista, interventor, apoyo a la supervisión y profesional que revisa el estándar).</t>
  </si>
  <si>
    <t>1. Se ajustó la denominción del perfil 
2. Se ajustó la redacción del control No 1 relacionado con el sistema ORFEO
Se recomienda evidenciar el monitoreo de los controles</t>
  </si>
  <si>
    <t>1. Solicitud de inscripción o renovación en el directorio de proveedores.
2. creación de expediente único por solicitante en el sistema de gestión documental (Orfeo).
3. Aplicación del procedimiento PR-IC-03 Actualización Directorio Ambiental de Proveedores, en el marco de la verificación y análisis de los requisitos establecidos para la inscripción o renovación en cada categoría
4. Oficio de Respuesta a la solicitud de inscripción o renovación en el directorio de proveedores.
5. Actualización del Visor del directorio publicado en la página Web.</t>
  </si>
  <si>
    <t>1. Se ajustó la denominción del perfil 
2. Se ajustó la redacción del control No 3 relacionado con el procedimiento
Se recomienda evidenciar el monitoreo de los controles</t>
  </si>
  <si>
    <t>1.  Memorando de solicitud de Ajustes o Inclusión de nuevos precios.
2.  Análisis de Mercado, (Estudio técnico y estadístico)
3. Memorando de Respuesta de inclusión de precios.</t>
  </si>
  <si>
    <t xml:space="preserve">Un Directivo del IDU solicita o recibe una dádiva o una comisión para lograr que en comité de conciliacion se decida en beneficio de un tercero </t>
  </si>
  <si>
    <t xml:space="preserve">1. Reglamento del Comité
2. Actas de Comité a cargo de la Secretaría del Comité 
3. Fichas de análisis de los casos presentados en el comité
4. Políticas de prevención del daño antijurídico
</t>
  </si>
  <si>
    <t>1. Proceso de Selección de apoderados.
2. Documento aprobado por el Comité de defensa que determina los Criterios para la contratación de apoderados externos.
3. Revisión periodica de los procesos por parte del jefe del área encargada.
4. Control de proceso a través del aplicativo SIPROJ</t>
  </si>
  <si>
    <t>1. Proceso de Selección de apoderados.
2. Revisión periodica de los procesos por parte del jefe del área encargada.
3. Documento aprobado por el Comité de defensa que determina los Criterios para la contratación de apoderados externos.
4. Revisión periodica de los procesos por parte del jefe del área encargada.
5. Control de proceso a través del aplicativo SIPROJ</t>
  </si>
  <si>
    <t xml:space="preserve">Un contratista o un tercero ofrece y/o entrega a un colaboprador del IDU una dádiva o comisión para lograr que en comité de conciliacion se decida en beneficio de un tercero </t>
  </si>
  <si>
    <t>1. Reglamento del Comité
2. Actas de Comité a cargo de la Secretaría del Comité 
3. Fichas de análisis de los casos presentados en el comité
4. Políticas de prevención del daño antijurídico</t>
  </si>
  <si>
    <t xml:space="preserve">Un Colaborador del IDU solicita o recibe una dádiva o una comisión para lograr que en comité de conciliacion se decida en beneficio de un tercero </t>
  </si>
  <si>
    <t>Colaborador IDU (Quienes presentan la ficha de análisis al comité)</t>
  </si>
  <si>
    <t xml:space="preserve">Un contratista o un tercero ofrece y/o entrega a un Colaborador del IDU una dádiva o comisión para elaborar pronunciamiento técnico y remitir respuesta en benefico de un tercero </t>
  </si>
  <si>
    <r>
      <t xml:space="preserve">1. Proceso de Selección de apoderados.
2. Acta mesa de trabajo con todas las áreas involucradas.
3. Solicitud  de concepto a los asesores externos.
4. Segregación de funciones para la proyección, revisión y firma de los actos administrativos
</t>
    </r>
    <r>
      <rPr>
        <strike/>
        <sz val="11"/>
        <rFont val="Arial"/>
        <family val="2"/>
      </rPr>
      <t/>
    </r>
  </si>
  <si>
    <t xml:space="preserve">Un Colaborador del IDU solicita una dádiva o una comisión para elaborar pronunciamiento técnico y remitir respuesta en benefico de un tercero </t>
  </si>
  <si>
    <r>
      <t xml:space="preserve">1. Proceso de Selección de apoderados.
2. Acta mesa de trabajo con todas las áreas involucradas.
3. Solicitud  de concepto a los asesores externos.
4. Segregación de funciones para la proyección, revisión y firma de los actos administrativos
5. Políticas de prevención del daño antijurídico
</t>
    </r>
    <r>
      <rPr>
        <strike/>
        <sz val="11"/>
        <rFont val="Arial"/>
        <family val="2"/>
      </rPr>
      <t/>
    </r>
  </si>
  <si>
    <t>Un Colaborador del IDU que ejerza la defensa de la entidad  solicita una dádiva o una comisión para no cumplir o impedir con una defensa técnica adecuada en desarrollo del proceso en cualquiera de sus etapas</t>
  </si>
  <si>
    <t>Colaborador IDU (Abogado a cargo)</t>
  </si>
  <si>
    <t xml:space="preserve">Un tercero ofrece y/o entrega a un Colaborador del IDU  una dádiva o comisión para asignar apoderado en benefico de un tercero. </t>
  </si>
  <si>
    <t>1. Proceso de Selección de apoderados.
2. Documento aprobado por el Comité de defensa que determina los Criterios para la contratación de apoderados externos.
3. Revisión periodica de los procesos por parte del jefe del área encargada.
4. Revisión periodica de los procesos por parte del jefe del área encargada.
5. Control de proceso a través del aplicativo SIPROJ</t>
  </si>
  <si>
    <t xml:space="preserve">Un Directivo del IDU solicita una dádiva o una comisión para asignar apoderado en benefico de un tercero. </t>
  </si>
  <si>
    <t>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la modificación presupuestal.
5. Comunicación oficial donde se informa el rechazo de la modificación presupuestal</t>
  </si>
  <si>
    <t>INDICE</t>
  </si>
  <si>
    <t>El Colaborador del IDU solicita o reciba una dadiva de un tercero para afectar el valor de un contrato, que en el caso de no contar con los recursos, la necesidad se deba cubrir con una solicitud de modificación presupuestal (previamente avalada por el ordenador del gasto).</t>
  </si>
  <si>
    <t>Colaborador - IDU</t>
  </si>
  <si>
    <r>
      <t xml:space="preserve">1. Verificación, aprobación o devolución de las solicitudes mediante el procedimiento "PRPE01 Modificaciones Presupuestales"    
2. Validaciones POAI y modificaciones presupuestales usando el formato "FOGF25 Ajuste entre centros de costos"
3. Solicitud de conceptos favorables de SDP y SDH.
4. Acto administrativo que aprueba </t>
    </r>
    <r>
      <rPr>
        <sz val="11"/>
        <color theme="1"/>
        <rFont val="Arial"/>
        <family val="2"/>
      </rPr>
      <t>la modificación presupuestal.
5. Comunicación oficial donde se informa el rechazo de la modificación presupuestal</t>
    </r>
  </si>
  <si>
    <t>SOLUCIÓN POR CONCEPTO DE CONFUSIONES</t>
  </si>
  <si>
    <t>No se acepta la eliminación ya que el posible hecho de soborno puede generarse en las actividades del área, pero la probabilidad de su ocurrencia disminuye, ya que no existe procedimiento asociado y no se aplica de manera constante.
1. Se ajusta el procedimiento asociado
2. Se unifica el perfil identificado
3. Se incluye el control No 1 Instructivo confusiones
Se recomienda para el próximo monitoreo evidenciare la eficacia de los controles</t>
  </si>
  <si>
    <t>No se acepta la eliminación ya que el posible hecho de soborno puede generarse en las actividades del área, pero la probabilidad de su ocurrencia disminuye, ya que no existe procedimiento asociado y no se aplica de manera constante.</t>
  </si>
  <si>
    <t>No se acepta la eliminación ya que el posible hecho de soborno puede generarse en las actividades del área, pero la probabilidad de su ocurrencia disminuye, ya que no existe procedimiento asociado y no se aplica de manera constante.
1. Se unifica el perfil identificado
2. Se incluye el control No 1 Instructivo compensaciones
Se recomienda para el próximo monitoreo evidenciare la eficacia de los controles</t>
  </si>
  <si>
    <t>No se acepta la eliminación ya que el posible hecho de soborno puede generarse en las actividades del área, pero la probabilidad de su ocurrencia disminuye, ya que no existe procedimiento asociado y no se aplica de manera constante.
1. Se incluye el control No 1 Instructivo compensaciones
Se recomienda para el próximo monitoreo evidenciare la eficacia de los controles</t>
  </si>
  <si>
    <t>Un Tercero ofrezca o entregue dádivas a un colaborador del IDU para ser atendido y realizar un trámite especifico según conveniencia.</t>
  </si>
  <si>
    <t>Tercero ( Gran Contribuyente)</t>
  </si>
  <si>
    <t xml:space="preserve">1. La atención y respuesta a las solicitudes de los contribuyentes se centraliza en los lideres operativos del proceso, quienes determinan por medio del sistema orfeo la asignación para el trámite correspondiente sin que esto se convierta en linea directa y  exclusiva con el colaborador.
2. Los canales de atención se han fortalecido informando la iniciativa de la entidad en prevenir, detectar y enfrentar el soborno con el objetivo de desincentivar las posibles propuestas a los colaboradores.  </t>
  </si>
  <si>
    <t xml:space="preserve">Colaborador IDU (Apoyo a la Supervisión
</t>
  </si>
  <si>
    <t xml:space="preserve">
Tercero (Propietario y/u otras tenencias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</si>
</sst>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24" x14ac:knownFonts="1">
    <font>
      <sz val="11"/>
      <color theme="1"/>
      <name val="Calibri"/>
      <family val="2"/>
      <scheme val="minor"/>
    </font>
    <font>
      <b/>
      <sz val="14"/>
      <color theme="1"/>
      <name val="Calibri"/>
      <family val="2"/>
      <scheme val="minor"/>
    </font>
    <font>
      <sz val="11"/>
      <color rgb="FF000000"/>
      <name val="Calibri"/>
      <family val="2"/>
    </font>
    <font>
      <sz val="14"/>
      <color theme="1"/>
      <name val="Calibri"/>
      <family val="2"/>
      <scheme val="minor"/>
    </font>
    <font>
      <b/>
      <sz val="11"/>
      <name val="Arial"/>
      <family val="2"/>
    </font>
    <font>
      <b/>
      <sz val="14"/>
      <name val="Calibri"/>
      <family val="2"/>
      <scheme val="minor"/>
    </font>
    <font>
      <sz val="11"/>
      <name val="Calibri"/>
      <family val="2"/>
      <scheme val="minor"/>
    </font>
    <font>
      <sz val="11"/>
      <name val="Arial"/>
      <family val="2"/>
    </font>
    <font>
      <sz val="10"/>
      <color rgb="FFFF0000"/>
      <name val="Arial"/>
      <family val="2"/>
    </font>
    <font>
      <strike/>
      <sz val="10"/>
      <color theme="1"/>
      <name val="Arial"/>
      <family val="2"/>
    </font>
    <font>
      <strike/>
      <sz val="11"/>
      <color rgb="FFFF0000"/>
      <name val="Calibri"/>
      <family val="2"/>
      <scheme val="minor"/>
    </font>
    <font>
      <strike/>
      <sz val="11"/>
      <name val="Calibri"/>
      <family val="2"/>
      <scheme val="minor"/>
    </font>
    <font>
      <sz val="11"/>
      <color rgb="FFFF0000"/>
      <name val="Arial"/>
      <family val="2"/>
    </font>
    <font>
      <sz val="11"/>
      <color theme="1"/>
      <name val="Arial"/>
      <family val="2"/>
    </font>
    <font>
      <i/>
      <sz val="11"/>
      <name val="Arial"/>
      <family val="2"/>
    </font>
    <font>
      <strike/>
      <sz val="11"/>
      <name val="Arial"/>
      <family val="2"/>
    </font>
    <font>
      <u/>
      <sz val="11"/>
      <name val="Arial"/>
      <family val="2"/>
    </font>
    <font>
      <strike/>
      <sz val="10"/>
      <color theme="8"/>
      <name val="Arial"/>
      <family val="2"/>
    </font>
    <font>
      <strike/>
      <sz val="11"/>
      <color theme="1"/>
      <name val="Arial"/>
      <family val="2"/>
    </font>
    <font>
      <b/>
      <sz val="11"/>
      <color theme="1"/>
      <name val="Arial"/>
      <family val="2"/>
    </font>
    <font>
      <sz val="11"/>
      <color theme="4" tint="-0.499984740745262"/>
      <name val="Arial"/>
      <family val="2"/>
    </font>
    <font>
      <sz val="11"/>
      <color rgb="FF000000"/>
      <name val="Arial"/>
      <family val="2"/>
    </font>
    <font>
      <sz val="10"/>
      <name val="Arial"/>
      <family val="2"/>
      <charset val="1"/>
    </font>
    <font>
      <sz val="11"/>
      <color rgb="FF002060"/>
      <name val="Arial"/>
      <family val="2"/>
    </font>
  </fonts>
  <fills count="13">
    <fill>
      <patternFill patternType="none"/>
    </fill>
    <fill>
      <patternFill patternType="gray125"/>
    </fill>
    <fill>
      <patternFill patternType="solid">
        <fgColor rgb="FFD9D9D9"/>
        <bgColor rgb="FFDCE6F2"/>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FFFF"/>
        <bgColor rgb="FFFFFFFF"/>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double">
        <color auto="1"/>
      </bottom>
      <diagonal/>
    </border>
    <border>
      <left/>
      <right/>
      <top style="thin">
        <color indexed="64"/>
      </top>
      <bottom style="double">
        <color auto="1"/>
      </bottom>
      <diagonal/>
    </border>
    <border>
      <left style="double">
        <color auto="1"/>
      </left>
      <right/>
      <top style="double">
        <color auto="1"/>
      </top>
      <bottom/>
      <diagonal/>
    </border>
    <border>
      <left/>
      <right/>
      <top style="double">
        <color auto="1"/>
      </top>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right style="hair">
        <color auto="1"/>
      </right>
      <top/>
      <bottom style="double">
        <color auto="1"/>
      </bottom>
      <diagonal/>
    </border>
    <border>
      <left/>
      <right style="thin">
        <color indexed="64"/>
      </right>
      <top/>
      <bottom style="thin">
        <color indexed="64"/>
      </bottom>
      <diagonal/>
    </border>
    <border>
      <left style="thin">
        <color indexed="64"/>
      </left>
      <right/>
      <top/>
      <bottom style="thin">
        <color indexed="64"/>
      </bottom>
      <diagonal/>
    </border>
    <border>
      <left style="double">
        <color auto="1"/>
      </left>
      <right/>
      <top/>
      <bottom style="double">
        <color auto="1"/>
      </bottom>
      <diagonal/>
    </border>
    <border>
      <left style="double">
        <color auto="1"/>
      </left>
      <right/>
      <top style="hair">
        <color auto="1"/>
      </top>
      <bottom/>
      <diagonal/>
    </border>
    <border>
      <left style="double">
        <color auto="1"/>
      </left>
      <right/>
      <top style="double">
        <color auto="1"/>
      </top>
      <bottom style="hair">
        <color auto="1"/>
      </bottom>
      <diagonal/>
    </border>
    <border>
      <left/>
      <right/>
      <top style="double">
        <color auto="1"/>
      </top>
      <bottom style="hair">
        <color auto="1"/>
      </bottom>
      <diagonal/>
    </border>
    <border>
      <left/>
      <right style="thin">
        <color indexed="64"/>
      </right>
      <top style="double">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auto="1"/>
      </bottom>
      <diagonal/>
    </border>
    <border>
      <left style="thin">
        <color indexed="64"/>
      </left>
      <right/>
      <top style="double">
        <color auto="1"/>
      </top>
      <bottom style="thin">
        <color indexed="64"/>
      </bottom>
      <diagonal/>
    </border>
    <border>
      <left/>
      <right style="thin">
        <color indexed="64"/>
      </right>
      <top style="double">
        <color auto="1"/>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s>
  <cellStyleXfs count="3">
    <xf numFmtId="0" fontId="0" fillId="0" borderId="0"/>
    <xf numFmtId="0" fontId="2" fillId="0" borderId="0"/>
    <xf numFmtId="0" fontId="22" fillId="0" borderId="0"/>
  </cellStyleXfs>
  <cellXfs count="240">
    <xf numFmtId="0" fontId="0" fillId="0" borderId="0" xfId="0"/>
    <xf numFmtId="0" fontId="0" fillId="0" borderId="0" xfId="0" applyAlignment="1">
      <alignment horizontal="left"/>
    </xf>
    <xf numFmtId="0" fontId="0" fillId="0" borderId="0" xfId="0" applyNumberForma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vertical="center"/>
    </xf>
    <xf numFmtId="164" fontId="3" fillId="0" borderId="1" xfId="0" applyNumberFormat="1" applyFont="1" applyBorder="1" applyAlignment="1">
      <alignment horizontal="right"/>
    </xf>
    <xf numFmtId="0" fontId="0" fillId="8" borderId="0" xfId="0" applyFill="1"/>
    <xf numFmtId="0" fontId="0" fillId="6" borderId="0" xfId="0" applyFill="1"/>
    <xf numFmtId="0" fontId="0" fillId="0" borderId="0" xfId="0" applyAlignment="1"/>
    <xf numFmtId="0" fontId="0" fillId="0" borderId="0" xfId="0" applyFill="1"/>
    <xf numFmtId="0" fontId="0" fillId="7" borderId="0" xfId="0" applyFill="1"/>
    <xf numFmtId="0" fontId="0" fillId="0" borderId="0" xfId="0" applyFill="1" applyAlignment="1">
      <alignment horizontal="left"/>
    </xf>
    <xf numFmtId="0" fontId="0" fillId="0" borderId="0" xfId="0" applyNumberFormat="1" applyFill="1"/>
    <xf numFmtId="164" fontId="3" fillId="0" borderId="0" xfId="0" applyNumberFormat="1" applyFont="1" applyAlignment="1">
      <alignment horizontal="center" vertical="center"/>
    </xf>
    <xf numFmtId="0" fontId="4" fillId="3"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7" fillId="0" borderId="0" xfId="0" applyFont="1"/>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xf numFmtId="0" fontId="13" fillId="0" borderId="0" xfId="0" applyFont="1"/>
    <xf numFmtId="0" fontId="7" fillId="0" borderId="1" xfId="0" applyFont="1" applyBorder="1" applyAlignment="1">
      <alignment horizontal="left" vertical="center" wrapText="1"/>
    </xf>
    <xf numFmtId="0" fontId="7" fillId="4" borderId="1" xfId="0" applyFont="1" applyFill="1" applyBorder="1" applyAlignment="1">
      <alignment horizontal="left" vertical="center" wrapText="1"/>
    </xf>
    <xf numFmtId="0" fontId="13" fillId="0" borderId="1" xfId="0" applyFont="1" applyBorder="1" applyAlignment="1">
      <alignmen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13" fillId="0" borderId="1" xfId="0" applyFont="1" applyBorder="1" applyAlignment="1">
      <alignment horizontal="justify" vertical="center" wrapText="1"/>
    </xf>
    <xf numFmtId="0" fontId="7" fillId="0" borderId="0" xfId="0" applyFont="1" applyBorder="1"/>
    <xf numFmtId="0" fontId="7" fillId="0" borderId="0" xfId="0" applyFont="1" applyFill="1"/>
    <xf numFmtId="0" fontId="13" fillId="0" borderId="1" xfId="0" applyFont="1" applyFill="1" applyBorder="1" applyAlignment="1">
      <alignment horizontal="center" vertical="center" wrapText="1"/>
    </xf>
    <xf numFmtId="0" fontId="13" fillId="0" borderId="0" xfId="0" applyFont="1" applyFill="1"/>
    <xf numFmtId="0" fontId="7" fillId="0" borderId="0" xfId="0" applyFont="1" applyAlignment="1">
      <alignment vertical="center"/>
    </xf>
    <xf numFmtId="0" fontId="4" fillId="2" borderId="21" xfId="0" applyFont="1" applyFill="1" applyBorder="1" applyAlignment="1">
      <alignment vertical="center" wrapText="1"/>
    </xf>
    <xf numFmtId="0" fontId="7" fillId="0" borderId="26" xfId="0" applyFont="1" applyBorder="1" applyAlignment="1">
      <alignment horizontal="center" vertical="center" wrapText="1"/>
    </xf>
    <xf numFmtId="0" fontId="4" fillId="5" borderId="5"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4" fillId="4" borderId="1" xfId="0" applyFont="1" applyFill="1"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15" fontId="19" fillId="0" borderId="1" xfId="0" applyNumberFormat="1" applyFont="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7" fillId="0" borderId="1" xfId="0" applyFont="1" applyBorder="1"/>
    <xf numFmtId="0" fontId="7" fillId="0" borderId="1" xfId="0" applyFont="1" applyFill="1" applyBorder="1"/>
    <xf numFmtId="0" fontId="7" fillId="0" borderId="1" xfId="0" applyFont="1" applyBorder="1" applyAlignment="1">
      <alignment wrapText="1"/>
    </xf>
    <xf numFmtId="0" fontId="7" fillId="0" borderId="1" xfId="0" applyFont="1" applyBorder="1" applyAlignment="1">
      <alignment vertical="top" wrapText="1"/>
    </xf>
    <xf numFmtId="0" fontId="7" fillId="0" borderId="1" xfId="0" applyFont="1" applyBorder="1" applyAlignment="1">
      <alignment vertical="center"/>
    </xf>
    <xf numFmtId="0" fontId="7" fillId="0" borderId="1" xfId="0" applyFont="1" applyBorder="1" applyAlignment="1">
      <alignment vertical="center" wrapText="1"/>
    </xf>
    <xf numFmtId="0" fontId="7" fillId="0" borderId="0" xfId="0" applyFont="1" applyFill="1" applyAlignment="1">
      <alignment horizontal="justify" vertical="center" wrapText="1"/>
    </xf>
    <xf numFmtId="0" fontId="7" fillId="0" borderId="0" xfId="0" applyFont="1" applyAlignment="1">
      <alignment horizontal="justify" vertical="center" wrapText="1"/>
    </xf>
    <xf numFmtId="0" fontId="7" fillId="4" borderId="1" xfId="0" applyFont="1" applyFill="1" applyBorder="1" applyAlignment="1" applyProtection="1">
      <alignment horizontal="center" vertical="center" wrapText="1"/>
      <protection locked="0"/>
    </xf>
    <xf numFmtId="0" fontId="7" fillId="0" borderId="1" xfId="0" quotePrefix="1" applyFont="1" applyBorder="1" applyAlignment="1">
      <alignment horizontal="justify" vertical="center" wrapText="1"/>
    </xf>
    <xf numFmtId="49" fontId="7" fillId="0" borderId="1" xfId="0" applyNumberFormat="1" applyFont="1" applyBorder="1" applyAlignment="1">
      <alignment horizontal="justify" vertical="center" wrapText="1"/>
    </xf>
    <xf numFmtId="49" fontId="7" fillId="0" borderId="1" xfId="0" quotePrefix="1" applyNumberFormat="1" applyFont="1" applyBorder="1" applyAlignment="1">
      <alignment horizontal="justify" vertical="center" wrapText="1"/>
    </xf>
    <xf numFmtId="49" fontId="7" fillId="0" borderId="1" xfId="0" quotePrefix="1" applyNumberFormat="1" applyFont="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quotePrefix="1" applyFont="1" applyFill="1" applyBorder="1" applyAlignment="1">
      <alignment horizontal="justify" vertical="center" wrapText="1"/>
    </xf>
    <xf numFmtId="0" fontId="7" fillId="4" borderId="1" xfId="0" applyFont="1" applyFill="1" applyBorder="1" applyAlignment="1">
      <alignment horizontal="justify" vertical="center" wrapText="1"/>
    </xf>
    <xf numFmtId="49" fontId="7" fillId="0" borderId="1" xfId="0" applyNumberFormat="1" applyFont="1" applyBorder="1" applyAlignment="1">
      <alignment horizontal="center" vertical="center" wrapText="1"/>
    </xf>
    <xf numFmtId="49"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7" fillId="0" borderId="0" xfId="0" applyFont="1" applyBorder="1" applyAlignment="1">
      <alignment horizontal="justify" vertical="center" wrapText="1"/>
    </xf>
    <xf numFmtId="49" fontId="7" fillId="0" borderId="0" xfId="0" applyNumberFormat="1" applyFont="1"/>
    <xf numFmtId="0" fontId="7" fillId="0" borderId="0" xfId="0" applyFont="1" applyAlignment="1">
      <alignment horizontal="center" vertical="center"/>
    </xf>
    <xf numFmtId="0" fontId="7" fillId="1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5" xfId="0" applyFont="1" applyFill="1" applyBorder="1" applyAlignment="1">
      <alignment horizontal="center" vertical="center" wrapText="1"/>
    </xf>
    <xf numFmtId="0" fontId="7" fillId="0" borderId="5" xfId="0" applyFont="1" applyFill="1" applyBorder="1" applyAlignment="1" applyProtection="1">
      <alignment horizontal="justify" vertical="center" wrapText="1"/>
      <protection locked="0"/>
    </xf>
    <xf numFmtId="0" fontId="7" fillId="0" borderId="5" xfId="0" applyFont="1" applyFill="1" applyBorder="1" applyAlignment="1">
      <alignment horizontal="justify" vertical="center" wrapText="1"/>
    </xf>
    <xf numFmtId="0" fontId="7" fillId="0" borderId="6" xfId="0" applyFont="1" applyFill="1" applyBorder="1" applyAlignment="1">
      <alignment horizontal="justify" vertical="center" wrapText="1"/>
    </xf>
    <xf numFmtId="0" fontId="4" fillId="4" borderId="7" xfId="0" applyFont="1" applyFill="1" applyBorder="1" applyAlignment="1" applyProtection="1">
      <alignment horizontal="justify" vertical="center" wrapText="1"/>
      <protection locked="0"/>
    </xf>
    <xf numFmtId="0" fontId="4" fillId="3"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7" fillId="0" borderId="0" xfId="0" applyFont="1" applyAlignment="1">
      <alignment wrapText="1"/>
    </xf>
    <xf numFmtId="0" fontId="7" fillId="0" borderId="0" xfId="0" applyFont="1" applyFill="1" applyBorder="1"/>
    <xf numFmtId="0" fontId="7" fillId="0" borderId="0" xfId="0" applyFont="1" applyFill="1" applyAlignment="1">
      <alignment vertical="center" wrapText="1"/>
    </xf>
    <xf numFmtId="0" fontId="7" fillId="4" borderId="0" xfId="0" applyFont="1" applyFill="1"/>
    <xf numFmtId="0" fontId="7" fillId="4" borderId="0" xfId="0" applyFont="1" applyFill="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vertical="center" wrapText="1"/>
    </xf>
    <xf numFmtId="0" fontId="4" fillId="0" borderId="21" xfId="0" applyFont="1" applyFill="1" applyBorder="1" applyAlignment="1">
      <alignment vertical="center" wrapText="1"/>
    </xf>
    <xf numFmtId="0" fontId="7" fillId="0" borderId="26"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0" xfId="0" applyFont="1" applyFill="1" applyAlignment="1"/>
    <xf numFmtId="0" fontId="7" fillId="0" borderId="0" xfId="0" applyFont="1" applyFill="1" applyAlignment="1">
      <alignment horizontal="center"/>
    </xf>
    <xf numFmtId="0" fontId="13" fillId="0" borderId="1" xfId="0" applyFont="1" applyBorder="1" applyAlignment="1">
      <alignment vertical="top" wrapText="1"/>
    </xf>
    <xf numFmtId="0" fontId="7" fillId="0" borderId="0" xfId="0" applyFont="1" applyAlignment="1">
      <alignment horizontal="center"/>
    </xf>
    <xf numFmtId="0" fontId="7" fillId="0" borderId="0" xfId="0" applyFont="1" applyFill="1" applyAlignment="1">
      <alignment horizontal="left" vertical="center"/>
    </xf>
    <xf numFmtId="0" fontId="7" fillId="0" borderId="0" xfId="1" applyFont="1" applyAlignment="1"/>
    <xf numFmtId="0" fontId="13" fillId="0" borderId="1" xfId="0" applyFont="1" applyBorder="1" applyAlignment="1">
      <alignment horizontal="center" vertical="center"/>
    </xf>
    <xf numFmtId="0" fontId="4" fillId="0" borderId="0" xfId="1" applyFont="1" applyAlignment="1"/>
    <xf numFmtId="0" fontId="7" fillId="0" borderId="0" xfId="1" applyFont="1" applyAlignment="1">
      <alignment horizontal="center" vertical="center"/>
    </xf>
    <xf numFmtId="0" fontId="7" fillId="0" borderId="0" xfId="1" applyFont="1" applyAlignment="1">
      <alignment horizontal="center" vertical="center" wrapText="1"/>
    </xf>
    <xf numFmtId="0" fontId="7" fillId="0" borderId="1" xfId="0" applyFont="1" applyBorder="1" applyAlignment="1">
      <alignment horizontal="center" vertical="center"/>
    </xf>
    <xf numFmtId="0" fontId="7" fillId="0" borderId="0" xfId="0" applyFont="1" applyAlignment="1"/>
    <xf numFmtId="0" fontId="4" fillId="0" borderId="0" xfId="0" applyFont="1" applyFill="1" applyBorder="1" applyAlignment="1">
      <alignment horizontal="center" vertical="center" wrapText="1"/>
    </xf>
    <xf numFmtId="0" fontId="7"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wrapText="1"/>
      <protection locked="0"/>
    </xf>
    <xf numFmtId="0" fontId="7" fillId="0" borderId="1" xfId="0" applyFont="1" applyFill="1" applyBorder="1" applyAlignment="1">
      <alignment vertical="center"/>
    </xf>
    <xf numFmtId="0" fontId="7" fillId="0" borderId="2" xfId="0" applyFont="1" applyBorder="1" applyAlignment="1">
      <alignment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3" xfId="0" applyFont="1" applyBorder="1" applyAlignment="1">
      <alignment horizontal="justify" vertical="center" wrapText="1"/>
    </xf>
    <xf numFmtId="0" fontId="7" fillId="0" borderId="42" xfId="0" applyFont="1" applyBorder="1" applyAlignment="1">
      <alignment horizontal="justify" vertical="center" wrapText="1"/>
    </xf>
    <xf numFmtId="0" fontId="7" fillId="11" borderId="42" xfId="0" applyFont="1" applyFill="1" applyBorder="1" applyAlignment="1">
      <alignment horizontal="justify" vertical="center" wrapText="1"/>
    </xf>
    <xf numFmtId="0" fontId="7" fillId="0" borderId="42" xfId="0" applyFont="1" applyFill="1" applyBorder="1" applyAlignment="1">
      <alignment horizontal="justify" vertical="center" wrapText="1"/>
    </xf>
    <xf numFmtId="0" fontId="7" fillId="0" borderId="3" xfId="0" applyFont="1" applyBorder="1" applyAlignment="1">
      <alignment horizontal="center" vertical="center" wrapText="1"/>
    </xf>
    <xf numFmtId="0" fontId="7" fillId="11" borderId="42"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0" borderId="13" xfId="0" applyFont="1" applyBorder="1"/>
    <xf numFmtId="0" fontId="7" fillId="0" borderId="14" xfId="0" applyFont="1" applyBorder="1"/>
    <xf numFmtId="0" fontId="4" fillId="3" borderId="10" xfId="0" applyFont="1" applyFill="1" applyBorder="1" applyAlignment="1">
      <alignment horizontal="center" vertical="center" wrapText="1"/>
    </xf>
    <xf numFmtId="0" fontId="7" fillId="0" borderId="6" xfId="0" applyFont="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7" borderId="2" xfId="0" applyFont="1" applyFill="1" applyBorder="1" applyAlignment="1">
      <alignment horizontal="center" vertical="center" wrapText="1"/>
    </xf>
    <xf numFmtId="49" fontId="7" fillId="0" borderId="1" xfId="0" applyNumberFormat="1" applyFont="1" applyBorder="1" applyAlignment="1">
      <alignment horizontal="left" vertical="center" wrapText="1"/>
    </xf>
    <xf numFmtId="0" fontId="4" fillId="5" borderId="12"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xf>
    <xf numFmtId="0" fontId="7" fillId="4" borderId="3" xfId="0" applyFont="1" applyFill="1" applyBorder="1" applyAlignment="1">
      <alignment horizontal="center" vertical="center" wrapText="1"/>
    </xf>
    <xf numFmtId="0" fontId="4" fillId="5" borderId="3" xfId="0" applyFont="1" applyFill="1" applyBorder="1" applyAlignment="1" applyProtection="1">
      <alignment horizontal="center" vertical="center" wrapText="1"/>
    </xf>
    <xf numFmtId="0" fontId="4" fillId="4" borderId="3" xfId="0" applyFont="1" applyFill="1" applyBorder="1" applyAlignment="1" applyProtection="1">
      <alignment horizontal="center" vertical="center" wrapText="1"/>
      <protection locked="0"/>
    </xf>
    <xf numFmtId="0" fontId="13" fillId="0" borderId="0" xfId="0" applyFont="1" applyBorder="1"/>
    <xf numFmtId="0" fontId="13" fillId="0" borderId="0" xfId="0" applyFont="1" applyAlignment="1"/>
    <xf numFmtId="0" fontId="13" fillId="0" borderId="0" xfId="0" applyFont="1" applyAlignment="1">
      <alignment horizontal="center"/>
    </xf>
    <xf numFmtId="0" fontId="19" fillId="5" borderId="5"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9" fillId="5" borderId="38" xfId="0" applyFont="1" applyFill="1" applyBorder="1" applyAlignment="1" applyProtection="1">
      <alignment horizontal="center" vertical="center" wrapText="1"/>
    </xf>
    <xf numFmtId="0" fontId="19" fillId="4" borderId="37"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wrapText="1"/>
      <protection locked="0"/>
    </xf>
    <xf numFmtId="0" fontId="19" fillId="5" borderId="37" xfId="0" applyFont="1" applyFill="1" applyBorder="1" applyAlignment="1" applyProtection="1">
      <alignment horizontal="center" vertical="center" wrapText="1"/>
    </xf>
    <xf numFmtId="0" fontId="7" fillId="4" borderId="45" xfId="0" applyFont="1" applyFill="1" applyBorder="1" applyAlignment="1">
      <alignment horizontal="center" vertical="center" wrapText="1"/>
    </xf>
    <xf numFmtId="0" fontId="19" fillId="5" borderId="45" xfId="0" applyFont="1" applyFill="1" applyBorder="1" applyAlignment="1" applyProtection="1">
      <alignment horizontal="center" vertical="center" wrapText="1"/>
    </xf>
    <xf numFmtId="0" fontId="19" fillId="4" borderId="45" xfId="0" applyFont="1" applyFill="1" applyBorder="1" applyAlignment="1" applyProtection="1">
      <alignment horizontal="left" vertical="center" wrapText="1"/>
      <protection locked="0"/>
    </xf>
    <xf numFmtId="0" fontId="19" fillId="4" borderId="37" xfId="0" applyFont="1" applyFill="1" applyBorder="1" applyAlignment="1" applyProtection="1">
      <alignment horizontal="left" vertical="center" wrapText="1"/>
      <protection locked="0"/>
    </xf>
    <xf numFmtId="0" fontId="19" fillId="3" borderId="1" xfId="0" applyFont="1" applyFill="1" applyBorder="1" applyAlignment="1">
      <alignment horizontal="center" vertical="center" wrapText="1"/>
    </xf>
    <xf numFmtId="0" fontId="13" fillId="4" borderId="0" xfId="0" applyFont="1" applyFill="1"/>
    <xf numFmtId="0" fontId="13" fillId="0" borderId="5" xfId="0" applyFont="1" applyBorder="1" applyAlignment="1" applyProtection="1">
      <alignment horizontal="justify" vertical="center" wrapText="1"/>
      <protection locked="0"/>
    </xf>
    <xf numFmtId="0" fontId="7" fillId="0" borderId="1"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6" fillId="0" borderId="0" xfId="0" applyFont="1"/>
    <xf numFmtId="1" fontId="0" fillId="0" borderId="0" xfId="0" applyNumberFormat="1"/>
    <xf numFmtId="165" fontId="7" fillId="0" borderId="0" xfId="0" applyNumberFormat="1" applyFont="1" applyAlignment="1">
      <alignment vertical="center"/>
    </xf>
    <xf numFmtId="0" fontId="4" fillId="5" borderId="40" xfId="0" applyFont="1" applyFill="1" applyBorder="1" applyAlignment="1" applyProtection="1">
      <alignment horizontal="center" vertical="center" wrapText="1"/>
    </xf>
    <xf numFmtId="0" fontId="4" fillId="5" borderId="41" xfId="0" applyFont="1" applyFill="1" applyBorder="1" applyAlignment="1" applyProtection="1">
      <alignment horizontal="center" vertical="center" wrapText="1"/>
    </xf>
    <xf numFmtId="0" fontId="4" fillId="4" borderId="40" xfId="0" applyFont="1" applyFill="1" applyBorder="1" applyAlignment="1" applyProtection="1">
      <alignment horizontal="center" vertical="center" wrapText="1"/>
      <protection locked="0"/>
    </xf>
    <xf numFmtId="0" fontId="4" fillId="4" borderId="41" xfId="0" applyFont="1" applyFill="1" applyBorder="1" applyAlignment="1" applyProtection="1">
      <alignment horizontal="center" vertical="center" wrapText="1"/>
      <protection locked="0"/>
    </xf>
    <xf numFmtId="0" fontId="7" fillId="4" borderId="40" xfId="0" applyFont="1" applyFill="1" applyBorder="1" applyAlignment="1">
      <alignment horizontal="center" vertical="center" wrapText="1"/>
    </xf>
    <xf numFmtId="0" fontId="7" fillId="4" borderId="41" xfId="0" applyFont="1" applyFill="1" applyBorder="1" applyAlignment="1">
      <alignment horizontal="center" vertical="center" wrapText="1"/>
    </xf>
    <xf numFmtId="0" fontId="7" fillId="0" borderId="29" xfId="0" applyFont="1" applyFill="1" applyBorder="1" applyAlignment="1" applyProtection="1">
      <alignment horizontal="justify" vertical="center" wrapText="1"/>
      <protection locked="0"/>
    </xf>
    <xf numFmtId="0" fontId="7" fillId="0" borderId="12" xfId="0" applyFont="1" applyFill="1" applyBorder="1" applyAlignment="1" applyProtection="1">
      <alignment horizontal="justify" vertical="center" wrapText="1"/>
      <protection locked="0"/>
    </xf>
    <xf numFmtId="0" fontId="7" fillId="0" borderId="28" xfId="0" applyFont="1" applyFill="1" applyBorder="1" applyAlignment="1" applyProtection="1">
      <alignment horizontal="justify" vertical="center" wrapText="1"/>
      <protection locked="0"/>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4" xfId="0" applyFont="1" applyBorder="1" applyAlignment="1">
      <alignment horizontal="center" vertical="center" wrapText="1"/>
    </xf>
    <xf numFmtId="0" fontId="7" fillId="4" borderId="29" xfId="0" applyFont="1" applyFill="1" applyBorder="1" applyAlignment="1" applyProtection="1">
      <alignment horizontal="justify" vertical="center" wrapText="1"/>
      <protection locked="0"/>
    </xf>
    <xf numFmtId="0" fontId="7" fillId="4" borderId="12" xfId="0" applyFont="1" applyFill="1" applyBorder="1" applyAlignment="1" applyProtection="1">
      <alignment horizontal="justify" vertical="center" wrapText="1"/>
      <protection locked="0"/>
    </xf>
    <xf numFmtId="0" fontId="7" fillId="4" borderId="28" xfId="0" applyFont="1" applyFill="1" applyBorder="1" applyAlignment="1" applyProtection="1">
      <alignment horizontal="justify" vertical="center" wrapText="1"/>
      <protection locked="0"/>
    </xf>
    <xf numFmtId="0" fontId="4" fillId="5" borderId="5" xfId="0" applyFont="1" applyFill="1" applyBorder="1" applyAlignment="1" applyProtection="1">
      <alignment horizontal="center" vertical="center" wrapText="1"/>
    </xf>
    <xf numFmtId="0" fontId="4" fillId="5" borderId="6"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protection locked="0"/>
    </xf>
    <xf numFmtId="0" fontId="4" fillId="4" borderId="7"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pplyProtection="1">
      <alignment horizontal="justify" vertical="center" wrapText="1"/>
      <protection locked="0"/>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justify" vertical="center" wrapText="1"/>
      <protection locked="0"/>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4" borderId="0" xfId="0" applyFont="1" applyFill="1" applyBorder="1" applyAlignment="1">
      <alignment horizontal="center"/>
    </xf>
    <xf numFmtId="0" fontId="7" fillId="4" borderId="1" xfId="0" applyFont="1" applyFill="1" applyBorder="1" applyAlignment="1" applyProtection="1">
      <alignment horizontal="left" vertical="center" wrapText="1"/>
      <protection locked="0"/>
    </xf>
    <xf numFmtId="0" fontId="7" fillId="4" borderId="12" xfId="0" applyFont="1" applyFill="1" applyBorder="1" applyAlignment="1">
      <alignment horizontal="center"/>
    </xf>
    <xf numFmtId="0" fontId="19" fillId="5" borderId="5" xfId="0" applyFont="1" applyFill="1" applyBorder="1" applyAlignment="1" applyProtection="1">
      <alignment horizontal="center" vertical="center" wrapText="1"/>
    </xf>
    <xf numFmtId="0" fontId="19" fillId="5" borderId="6" xfId="0" applyFont="1" applyFill="1" applyBorder="1" applyAlignment="1" applyProtection="1">
      <alignment horizontal="center" vertical="center" wrapText="1"/>
    </xf>
    <xf numFmtId="0" fontId="19" fillId="4" borderId="5" xfId="0" applyFont="1" applyFill="1" applyBorder="1" applyAlignment="1" applyProtection="1">
      <alignment horizontal="center" vertical="center" wrapText="1"/>
      <protection locked="0"/>
    </xf>
    <xf numFmtId="0" fontId="19" fillId="4" borderId="7" xfId="0" applyFont="1" applyFill="1" applyBorder="1" applyAlignment="1" applyProtection="1">
      <alignment horizontal="center" vertical="center" wrapText="1"/>
      <protection locked="0"/>
    </xf>
    <xf numFmtId="0" fontId="13" fillId="4" borderId="1" xfId="0" applyFont="1" applyFill="1" applyBorder="1" applyAlignment="1" applyProtection="1">
      <alignment horizontal="justify" vertical="center" wrapText="1"/>
      <protection locked="0"/>
    </xf>
    <xf numFmtId="0" fontId="7" fillId="0" borderId="0" xfId="0" applyFont="1" applyBorder="1" applyAlignment="1">
      <alignment horizontal="center" vertical="center" wrapText="1"/>
    </xf>
    <xf numFmtId="0" fontId="13" fillId="4" borderId="12" xfId="0" applyFont="1" applyFill="1" applyBorder="1" applyAlignment="1">
      <alignment horizontal="center"/>
    </xf>
  </cellXfs>
  <cellStyles count="3">
    <cellStyle name="Normal" xfId="0" builtinId="0"/>
    <cellStyle name="Normal 2" xfId="1"/>
    <cellStyle name="Normal 2 2" xfId="2"/>
  </cellStyles>
  <dxfs count="638">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ont>
        <color auto="1"/>
      </font>
      <fill>
        <patternFill>
          <bgColor rgb="FF92D050"/>
        </patternFill>
      </fill>
    </dxf>
    <dxf>
      <fill>
        <patternFill>
          <bgColor rgb="FFFFFF66"/>
        </patternFill>
      </fill>
    </dxf>
    <dxf>
      <fill>
        <patternFill>
          <bgColor rgb="FFFF5050"/>
        </patternFill>
      </fill>
    </dxf>
    <dxf>
      <fill>
        <patternFill>
          <fgColor indexed="64"/>
          <bgColor rgb="FFFF0000"/>
        </patternFill>
      </fill>
    </dxf>
    <dxf>
      <fill>
        <patternFill patternType="solid">
          <bgColor rgb="FFFF0000"/>
        </patternFill>
      </fill>
    </dxf>
    <dxf>
      <font>
        <color auto="1"/>
      </font>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fgColor indexed="64"/>
          <bgColor rgb="FF92D050"/>
        </patternFill>
      </fill>
    </dxf>
    <dxf>
      <fill>
        <patternFill>
          <fgColor indexed="64"/>
          <bgColor rgb="FFFF0000"/>
        </patternFill>
      </fill>
    </dxf>
    <dxf>
      <fill>
        <patternFill patternType="solid">
          <fgColor indexed="64"/>
          <bgColor theme="9" tint="0.59999389629810485"/>
        </patternFill>
      </fill>
    </dxf>
    <dxf>
      <fill>
        <patternFill>
          <bgColor theme="9" tint="0.59999389629810485"/>
        </patternFill>
      </fill>
    </dxf>
    <dxf>
      <fill>
        <patternFill patternType="solid">
          <fgColor indexed="64"/>
          <bgColor rgb="FF92D050"/>
        </patternFill>
      </fill>
    </dxf>
    <dxf>
      <fill>
        <patternFill>
          <fgColor indexed="64"/>
          <bgColor theme="9" tint="0.59999389629810485"/>
        </patternFill>
      </fill>
    </dxf>
    <dxf>
      <numFmt numFmtId="1" formatCode="0"/>
    </dxf>
    <dxf>
      <fill>
        <patternFill patternType="solid">
          <fgColor indexed="64"/>
          <bgColor rgb="FF92D050"/>
        </patternFill>
      </fill>
    </dxf>
    <dxf>
      <fill>
        <patternFill>
          <fgColor indexed="64"/>
          <bgColor rgb="FFFF0000"/>
        </patternFill>
      </fill>
    </dxf>
    <dxf>
      <fill>
        <patternFill patternType="solid">
          <bgColor rgb="FF92D050"/>
        </patternFill>
      </fill>
    </dxf>
    <dxf>
      <fill>
        <patternFill>
          <fgColor indexed="64"/>
          <bgColor theme="9" tint="0.59999389629810485"/>
        </patternFill>
      </fill>
    </dxf>
    <dxf>
      <fill>
        <patternFill patternType="solid">
          <fgColor indexed="64"/>
          <bgColor rgb="FF92D050"/>
        </patternFill>
      </fill>
    </dxf>
    <dxf>
      <fill>
        <patternFill>
          <fgColor theme="9" tint="0.59999389629810485"/>
        </patternFill>
      </fill>
    </dxf>
    <dxf>
      <fill>
        <patternFill>
          <bgColor indexed="64"/>
        </patternFill>
      </fill>
    </dxf>
    <dxf>
      <fill>
        <patternFill patternType="solid">
          <fgColor indexed="64"/>
          <bgColor rgb="FF92D050"/>
        </patternFill>
      </fill>
    </dxf>
    <dxf>
      <fill>
        <patternFill patternType="solid">
          <fgColor indexed="64"/>
          <bgColor theme="9" tint="0.59999389629810485"/>
        </patternFill>
      </fill>
    </dxf>
    <dxf>
      <fill>
        <patternFill patternType="solid">
          <bgColor rgb="FFFF0000"/>
        </patternFill>
      </fill>
    </dxf>
    <dxf>
      <fill>
        <patternFill patternType="solid">
          <fgColor indexed="64"/>
          <bgColor theme="9" tint="0.59999389629810485"/>
        </patternFill>
      </fill>
    </dxf>
    <dxf>
      <fill>
        <patternFill>
          <fgColor indexed="64"/>
          <bgColor rgb="FFFF0000"/>
        </patternFill>
      </fill>
    </dxf>
    <dxf>
      <fill>
        <patternFill patternType="solid">
          <bgColor rgb="FFFFFF00"/>
        </patternFill>
      </fill>
    </dxf>
    <dxf>
      <fill>
        <patternFill patternType="solid">
          <fgColor indexed="64"/>
          <bgColor theme="9" tint="0.59999389629810485"/>
        </patternFill>
      </fill>
    </dxf>
    <dxf>
      <fill>
        <patternFill patternType="solid">
          <bgColor rgb="FFFF0000"/>
        </patternFill>
      </fill>
    </dxf>
    <dxf>
      <fill>
        <patternFill>
          <fgColor indexed="64"/>
          <bgColor rgb="FFFF0000"/>
        </patternFill>
      </fill>
    </dxf>
    <dxf>
      <fill>
        <patternFill patternType="solid">
          <fgColor indexed="64"/>
          <bgColor rgb="FFFFFF00"/>
        </patternFill>
      </fill>
    </dxf>
    <dxf>
      <fill>
        <patternFill patternType="solid">
          <fgColor indexed="64"/>
          <bgColor rgb="FFFFFF00"/>
        </patternFill>
      </fill>
    </dxf>
    <dxf>
      <alignment horizontal="general" vertical="bottom" textRotation="0" wrapText="0" indent="0" justifyLastLine="0" shrinkToFit="0" readingOrder="0"/>
    </dxf>
    <dxf>
      <alignment horizontal="general" vertical="bottom" textRotation="0" wrapText="0" indent="0" justifyLastLine="0" shrinkToFit="0" readingOrder="0"/>
    </dxf>
    <dxf>
      <fill>
        <patternFill>
          <fgColor indexed="64"/>
          <bgColor rgb="FFFF0000"/>
        </patternFill>
      </fill>
    </dxf>
    <dxf>
      <fill>
        <patternFill patternType="solid">
          <bgColor rgb="FFFFFF00"/>
        </patternFill>
      </fill>
    </dxf>
    <dxf>
      <fill>
        <patternFill>
          <fgColor indexed="64"/>
          <bgColor theme="9" tint="0.59999389629810485"/>
        </patternFill>
      </fill>
    </dxf>
    <dxf>
      <fill>
        <patternFill patternType="solid">
          <fgColor indexed="64"/>
          <bgColor rgb="FF92D050"/>
        </patternFill>
      </fill>
    </dxf>
    <dxf>
      <fill>
        <patternFill>
          <fgColor indexed="64"/>
          <bgColor theme="9" tint="0.59999389629810485"/>
        </patternFill>
      </fill>
    </dxf>
    <dxf>
      <fill>
        <patternFill patternType="solid">
          <fgColor indexed="64"/>
          <bgColor rgb="FF92D050"/>
        </patternFill>
      </fill>
    </dxf>
    <dxf>
      <fill>
        <patternFill>
          <fgColor indexed="64"/>
          <bgColor rgb="FFFF0000"/>
        </patternFill>
      </fill>
    </dxf>
    <dxf>
      <fill>
        <patternFill patternType="solid">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pivotCacheDefinition" Target="pivotCache/pivotCacheDefinition10.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pivotCacheDefinition" Target="pivotCache/pivotCacheDefinition13.xml"/><Relationship Id="rId47" Type="http://schemas.openxmlformats.org/officeDocument/2006/relationships/pivotCacheDefinition" Target="pivotCache/pivotCacheDefinition18.xml"/><Relationship Id="rId50" Type="http://schemas.openxmlformats.org/officeDocument/2006/relationships/pivotCacheDefinition" Target="pivotCache/pivotCacheDefinition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pivotCacheDefinition" Target="pivotCache/pivotCacheDefinition4.xml"/><Relationship Id="rId38" Type="http://schemas.openxmlformats.org/officeDocument/2006/relationships/pivotCacheDefinition" Target="pivotCache/pivotCacheDefinition9.xml"/><Relationship Id="rId46" Type="http://schemas.openxmlformats.org/officeDocument/2006/relationships/pivotCacheDefinition" Target="pivotCache/pivotCacheDefinition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41" Type="http://schemas.openxmlformats.org/officeDocument/2006/relationships/pivotCacheDefinition" Target="pivotCache/pivotCacheDefinition12.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openxmlformats.org/officeDocument/2006/relationships/pivotCacheDefinition" Target="pivotCache/pivotCacheDefinition8.xml"/><Relationship Id="rId40" Type="http://schemas.openxmlformats.org/officeDocument/2006/relationships/pivotCacheDefinition" Target="pivotCache/pivotCacheDefinition11.xml"/><Relationship Id="rId45" Type="http://schemas.openxmlformats.org/officeDocument/2006/relationships/pivotCacheDefinition" Target="pivotCache/pivotCacheDefinition16.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pivotCacheDefinition" Target="pivotCache/pivotCacheDefinition7.xml"/><Relationship Id="rId49" Type="http://schemas.openxmlformats.org/officeDocument/2006/relationships/pivotCacheDefinition" Target="pivotCache/pivotCacheDefinition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pivotCacheDefinition" Target="pivotCache/pivotCacheDefinition15.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pivotCacheDefinition" Target="pivotCache/pivotCacheDefinition14.xml"/><Relationship Id="rId48" Type="http://schemas.openxmlformats.org/officeDocument/2006/relationships/pivotCacheDefinition" Target="pivotCache/pivotCacheDefinition19.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1258208</xdr:colOff>
      <xdr:row>0</xdr:row>
      <xdr:rowOff>0</xdr:rowOff>
    </xdr:from>
    <xdr:to>
      <xdr:col>10</xdr:col>
      <xdr:colOff>3290208</xdr:colOff>
      <xdr:row>2</xdr:row>
      <xdr:rowOff>43656</xdr:rowOff>
    </xdr:to>
    <xdr:pic>
      <xdr:nvPicPr>
        <xdr:cNvPr id="2" name="Imagen 3">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xdr:blipFill>
      <xdr:spPr>
        <a:xfrm>
          <a:off x="23613383" y="0"/>
          <a:ext cx="2032000" cy="774700"/>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1005417</xdr:colOff>
      <xdr:row>0</xdr:row>
      <xdr:rowOff>84668</xdr:rowOff>
    </xdr:from>
    <xdr:to>
      <xdr:col>10</xdr:col>
      <xdr:colOff>3323166</xdr:colOff>
      <xdr:row>3</xdr:row>
      <xdr:rowOff>179917</xdr:rowOff>
    </xdr:to>
    <xdr:pic>
      <xdr:nvPicPr>
        <xdr:cNvPr id="2" name="Imagen 3">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stretch/>
      </xdr:blipFill>
      <xdr:spPr>
        <a:xfrm>
          <a:off x="15716250" y="84668"/>
          <a:ext cx="2317749" cy="1068916"/>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3061676</xdr:colOff>
      <xdr:row>2</xdr:row>
      <xdr:rowOff>238029</xdr:rowOff>
    </xdr:to>
    <xdr:pic>
      <xdr:nvPicPr>
        <xdr:cNvPr id="4" name="Imagen 3">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1"/>
        <a:stretch/>
      </xdr:blipFill>
      <xdr:spPr>
        <a:xfrm>
          <a:off x="17960975" y="0"/>
          <a:ext cx="2614083" cy="1090083"/>
        </a:xfrm>
        <a:prstGeom prst="rect">
          <a:avLst/>
        </a:prstGeom>
        <a:ln w="936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1439334</xdr:colOff>
      <xdr:row>0</xdr:row>
      <xdr:rowOff>42899</xdr:rowOff>
    </xdr:from>
    <xdr:to>
      <xdr:col>10</xdr:col>
      <xdr:colOff>3011802</xdr:colOff>
      <xdr:row>4</xdr:row>
      <xdr:rowOff>10583</xdr:rowOff>
    </xdr:to>
    <xdr:pic>
      <xdr:nvPicPr>
        <xdr:cNvPr id="2" name="Imagen 3">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stretch/>
      </xdr:blipFill>
      <xdr:spPr>
        <a:xfrm>
          <a:off x="16467667" y="42899"/>
          <a:ext cx="1578241" cy="750851"/>
        </a:xfrm>
        <a:prstGeom prst="rect">
          <a:avLst/>
        </a:prstGeom>
        <a:ln w="9360">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1460500</xdr:colOff>
      <xdr:row>0</xdr:row>
      <xdr:rowOff>0</xdr:rowOff>
    </xdr:from>
    <xdr:to>
      <xdr:col>10</xdr:col>
      <xdr:colOff>3058583</xdr:colOff>
      <xdr:row>3</xdr:row>
      <xdr:rowOff>45406</xdr:rowOff>
    </xdr:to>
    <xdr:pic>
      <xdr:nvPicPr>
        <xdr:cNvPr id="2" name="Imagen 1">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xdr:blipFill>
      <xdr:spPr>
        <a:xfrm>
          <a:off x="17060333" y="0"/>
          <a:ext cx="1598083" cy="635000"/>
        </a:xfrm>
        <a:prstGeom prst="rect">
          <a:avLst/>
        </a:prstGeom>
        <a:ln w="9360">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870857</xdr:colOff>
      <xdr:row>0</xdr:row>
      <xdr:rowOff>86746</xdr:rowOff>
    </xdr:from>
    <xdr:to>
      <xdr:col>10</xdr:col>
      <xdr:colOff>3080695</xdr:colOff>
      <xdr:row>3</xdr:row>
      <xdr:rowOff>163286</xdr:rowOff>
    </xdr:to>
    <xdr:pic>
      <xdr:nvPicPr>
        <xdr:cNvPr id="3" name="Imagen 3">
          <a:extLst>
            <a:ext uri="{FF2B5EF4-FFF2-40B4-BE49-F238E27FC236}">
              <a16:creationId xmlns:a16="http://schemas.microsoft.com/office/drawing/2014/main" xmlns="" id="{00000000-0008-0000-0700-000003000000}"/>
            </a:ext>
          </a:extLst>
        </xdr:cNvPr>
        <xdr:cNvPicPr/>
      </xdr:nvPicPr>
      <xdr:blipFill>
        <a:blip xmlns:r="http://schemas.openxmlformats.org/officeDocument/2006/relationships" r:embed="rId1"/>
        <a:stretch/>
      </xdr:blipFill>
      <xdr:spPr>
        <a:xfrm>
          <a:off x="20070536" y="86746"/>
          <a:ext cx="2209838" cy="1042647"/>
        </a:xfrm>
        <a:prstGeom prst="rect">
          <a:avLst/>
        </a:prstGeom>
        <a:ln w="9360">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920750</xdr:colOff>
      <xdr:row>0</xdr:row>
      <xdr:rowOff>10583</xdr:rowOff>
    </xdr:from>
    <xdr:to>
      <xdr:col>10</xdr:col>
      <xdr:colOff>2910536</xdr:colOff>
      <xdr:row>3</xdr:row>
      <xdr:rowOff>47625</xdr:rowOff>
    </xdr:to>
    <xdr:pic>
      <xdr:nvPicPr>
        <xdr:cNvPr id="2" name="Imagen 3">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xdr:blipFill>
      <xdr:spPr>
        <a:xfrm>
          <a:off x="18399125" y="10583"/>
          <a:ext cx="1996281" cy="953823"/>
        </a:xfrm>
        <a:prstGeom prst="rect">
          <a:avLst/>
        </a:prstGeom>
        <a:ln w="9360">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1047749</xdr:colOff>
      <xdr:row>0</xdr:row>
      <xdr:rowOff>105832</xdr:rowOff>
    </xdr:from>
    <xdr:to>
      <xdr:col>10</xdr:col>
      <xdr:colOff>2815166</xdr:colOff>
      <xdr:row>3</xdr:row>
      <xdr:rowOff>84667</xdr:rowOff>
    </xdr:to>
    <xdr:pic>
      <xdr:nvPicPr>
        <xdr:cNvPr id="2" name="Imagen 4">
          <a:extLst>
            <a:ext uri="{FF2B5EF4-FFF2-40B4-BE49-F238E27FC236}">
              <a16:creationId xmlns:a16="http://schemas.microsoft.com/office/drawing/2014/main" xmlns="" id="{00000000-0008-0000-1400-000002000000}"/>
            </a:ext>
          </a:extLst>
        </xdr:cNvPr>
        <xdr:cNvPicPr/>
      </xdr:nvPicPr>
      <xdr:blipFill>
        <a:blip xmlns:r="http://schemas.openxmlformats.org/officeDocument/2006/relationships" r:embed="rId1"/>
        <a:stretch/>
      </xdr:blipFill>
      <xdr:spPr>
        <a:xfrm>
          <a:off x="15970249" y="105832"/>
          <a:ext cx="1767417" cy="1005418"/>
        </a:xfrm>
        <a:prstGeom prst="rect">
          <a:avLst/>
        </a:prstGeom>
        <a:ln w="9360">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653143</xdr:colOff>
      <xdr:row>0</xdr:row>
      <xdr:rowOff>231320</xdr:rowOff>
    </xdr:from>
    <xdr:to>
      <xdr:col>10</xdr:col>
      <xdr:colOff>2775857</xdr:colOff>
      <xdr:row>3</xdr:row>
      <xdr:rowOff>42332</xdr:rowOff>
    </xdr:to>
    <xdr:pic>
      <xdr:nvPicPr>
        <xdr:cNvPr id="2" name="Imagen 3">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a:stretch/>
      </xdr:blipFill>
      <xdr:spPr>
        <a:xfrm>
          <a:off x="18941143" y="231320"/>
          <a:ext cx="2122714" cy="845155"/>
        </a:xfrm>
        <a:prstGeom prst="rect">
          <a:avLst/>
        </a:prstGeom>
        <a:ln w="9360">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10</xdr:col>
      <xdr:colOff>595311</xdr:colOff>
      <xdr:row>0</xdr:row>
      <xdr:rowOff>0</xdr:rowOff>
    </xdr:from>
    <xdr:to>
      <xdr:col>10</xdr:col>
      <xdr:colOff>2490108</xdr:colOff>
      <xdr:row>2</xdr:row>
      <xdr:rowOff>178593</xdr:rowOff>
    </xdr:to>
    <xdr:pic>
      <xdr:nvPicPr>
        <xdr:cNvPr id="2" name="Imagen 3">
          <a:extLst>
            <a:ext uri="{FF2B5EF4-FFF2-40B4-BE49-F238E27FC236}">
              <a16:creationId xmlns:a16="http://schemas.microsoft.com/office/drawing/2014/main" xmlns="" id="{00000000-0008-0000-0900-000002000000}"/>
            </a:ext>
          </a:extLst>
        </xdr:cNvPr>
        <xdr:cNvPicPr/>
      </xdr:nvPicPr>
      <xdr:blipFill>
        <a:blip xmlns:r="http://schemas.openxmlformats.org/officeDocument/2006/relationships" r:embed="rId1"/>
        <a:stretch/>
      </xdr:blipFill>
      <xdr:spPr>
        <a:xfrm>
          <a:off x="19288124" y="0"/>
          <a:ext cx="1893096" cy="595312"/>
        </a:xfrm>
        <a:prstGeom prst="rect">
          <a:avLst/>
        </a:prstGeom>
        <a:ln w="9360">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793750</xdr:colOff>
      <xdr:row>0</xdr:row>
      <xdr:rowOff>0</xdr:rowOff>
    </xdr:from>
    <xdr:to>
      <xdr:col>10</xdr:col>
      <xdr:colOff>3058583</xdr:colOff>
      <xdr:row>3</xdr:row>
      <xdr:rowOff>105833</xdr:rowOff>
    </xdr:to>
    <xdr:pic>
      <xdr:nvPicPr>
        <xdr:cNvPr id="2" name="Imagen 3">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xdr:blipFill>
      <xdr:spPr>
        <a:xfrm>
          <a:off x="18446750" y="0"/>
          <a:ext cx="2264833" cy="1058333"/>
        </a:xfrm>
        <a:prstGeom prst="rect">
          <a:avLst/>
        </a:prstGeom>
        <a:ln w="9360">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971550</xdr:colOff>
      <xdr:row>0</xdr:row>
      <xdr:rowOff>123825</xdr:rowOff>
    </xdr:from>
    <xdr:to>
      <xdr:col>10</xdr:col>
      <xdr:colOff>2447925</xdr:colOff>
      <xdr:row>3</xdr:row>
      <xdr:rowOff>161925</xdr:rowOff>
    </xdr:to>
    <xdr:pic>
      <xdr:nvPicPr>
        <xdr:cNvPr id="2" name="Imagen 4">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1"/>
        <a:stretch/>
      </xdr:blipFill>
      <xdr:spPr>
        <a:xfrm>
          <a:off x="13792200" y="123825"/>
          <a:ext cx="1476375" cy="1104900"/>
        </a:xfrm>
        <a:prstGeom prst="rect">
          <a:avLst/>
        </a:prstGeom>
        <a:ln w="9360">
          <a:noFill/>
        </a:ln>
      </xdr:spPr>
    </xdr:pic>
    <xdr:clientData/>
  </xdr:twoCellAnchor>
</xdr:wsDr>
</file>

<file path=xl/drawings/drawing13.xml><?xml version="1.0" encoding="utf-8"?>
<xdr:wsDr xmlns:xdr="http://schemas.openxmlformats.org/drawingml/2006/spreadsheetDrawing" xmlns:a="http://schemas.openxmlformats.org/drawingml/2006/main">
  <xdr:oneCellAnchor>
    <xdr:from>
      <xdr:col>10</xdr:col>
      <xdr:colOff>1095374</xdr:colOff>
      <xdr:row>0</xdr:row>
      <xdr:rowOff>0</xdr:rowOff>
    </xdr:from>
    <xdr:ext cx="1771989" cy="876300"/>
    <xdr:pic>
      <xdr:nvPicPr>
        <xdr:cNvPr id="3" name="Imagen 4">
          <a:extLst>
            <a:ext uri="{FF2B5EF4-FFF2-40B4-BE49-F238E27FC236}">
              <a16:creationId xmlns:a16="http://schemas.microsoft.com/office/drawing/2014/main" xmlns="" id="{00000000-0008-0000-0D00-000003000000}"/>
            </a:ext>
          </a:extLst>
        </xdr:cNvPr>
        <xdr:cNvPicPr/>
      </xdr:nvPicPr>
      <xdr:blipFill>
        <a:blip xmlns:r="http://schemas.openxmlformats.org/officeDocument/2006/relationships" r:embed="rId1"/>
        <a:stretch/>
      </xdr:blipFill>
      <xdr:spPr>
        <a:xfrm>
          <a:off x="16849724" y="0"/>
          <a:ext cx="1771989" cy="876300"/>
        </a:xfrm>
        <a:prstGeom prst="rect">
          <a:avLst/>
        </a:prstGeom>
        <a:ln w="9360">
          <a:noFill/>
        </a:ln>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10</xdr:col>
      <xdr:colOff>1285875</xdr:colOff>
      <xdr:row>0</xdr:row>
      <xdr:rowOff>309562</xdr:rowOff>
    </xdr:from>
    <xdr:to>
      <xdr:col>10</xdr:col>
      <xdr:colOff>3689615</xdr:colOff>
      <xdr:row>3</xdr:row>
      <xdr:rowOff>6614</xdr:rowOff>
    </xdr:to>
    <xdr:pic>
      <xdr:nvPicPr>
        <xdr:cNvPr id="3" name="Imagen 3">
          <a:extLst>
            <a:ext uri="{FF2B5EF4-FFF2-40B4-BE49-F238E27FC236}">
              <a16:creationId xmlns:a16="http://schemas.microsoft.com/office/drawing/2014/main" xmlns="" id="{00000000-0008-0000-1300-000003000000}"/>
            </a:ext>
          </a:extLst>
        </xdr:cNvPr>
        <xdr:cNvPicPr/>
      </xdr:nvPicPr>
      <xdr:blipFill>
        <a:blip xmlns:r="http://schemas.openxmlformats.org/officeDocument/2006/relationships" r:embed="rId1"/>
        <a:stretch/>
      </xdr:blipFill>
      <xdr:spPr>
        <a:xfrm>
          <a:off x="19407188" y="309562"/>
          <a:ext cx="2403740" cy="1030552"/>
        </a:xfrm>
        <a:prstGeom prst="rect">
          <a:avLst/>
        </a:prstGeom>
        <a:ln w="9360">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512535</xdr:colOff>
      <xdr:row>0</xdr:row>
      <xdr:rowOff>54428</xdr:rowOff>
    </xdr:from>
    <xdr:to>
      <xdr:col>10</xdr:col>
      <xdr:colOff>3119686</xdr:colOff>
      <xdr:row>3</xdr:row>
      <xdr:rowOff>96761</xdr:rowOff>
    </xdr:to>
    <xdr:pic>
      <xdr:nvPicPr>
        <xdr:cNvPr id="2" name="Imagen 3">
          <a:extLst>
            <a:ext uri="{FF2B5EF4-FFF2-40B4-BE49-F238E27FC236}">
              <a16:creationId xmlns:a16="http://schemas.microsoft.com/office/drawing/2014/main" xmlns="" id="{00000000-0008-0000-1200-000002000000}"/>
            </a:ext>
          </a:extLst>
        </xdr:cNvPr>
        <xdr:cNvPicPr/>
      </xdr:nvPicPr>
      <xdr:blipFill>
        <a:blip xmlns:r="http://schemas.openxmlformats.org/officeDocument/2006/relationships" r:embed="rId1"/>
        <a:stretch/>
      </xdr:blipFill>
      <xdr:spPr>
        <a:xfrm>
          <a:off x="19902714" y="54428"/>
          <a:ext cx="2614083" cy="1362226"/>
        </a:xfrm>
        <a:prstGeom prst="rect">
          <a:avLst/>
        </a:prstGeom>
        <a:ln w="9360">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10</xdr:col>
      <xdr:colOff>866775</xdr:colOff>
      <xdr:row>0</xdr:row>
      <xdr:rowOff>80530</xdr:rowOff>
    </xdr:from>
    <xdr:to>
      <xdr:col>10</xdr:col>
      <xdr:colOff>1990725</xdr:colOff>
      <xdr:row>3</xdr:row>
      <xdr:rowOff>66675</xdr:rowOff>
    </xdr:to>
    <xdr:pic>
      <xdr:nvPicPr>
        <xdr:cNvPr id="4" name="Imagen 4">
          <a:extLst>
            <a:ext uri="{FF2B5EF4-FFF2-40B4-BE49-F238E27FC236}">
              <a16:creationId xmlns:a16="http://schemas.microsoft.com/office/drawing/2014/main" xmlns="" id="{00000000-0008-0000-1100-000004000000}"/>
            </a:ext>
          </a:extLst>
        </xdr:cNvPr>
        <xdr:cNvPicPr/>
      </xdr:nvPicPr>
      <xdr:blipFill>
        <a:blip xmlns:r="http://schemas.openxmlformats.org/officeDocument/2006/relationships" r:embed="rId1"/>
        <a:stretch/>
      </xdr:blipFill>
      <xdr:spPr>
        <a:xfrm>
          <a:off x="14820900" y="80530"/>
          <a:ext cx="1123950" cy="576695"/>
        </a:xfrm>
        <a:prstGeom prst="rect">
          <a:avLst/>
        </a:prstGeom>
        <a:ln w="9360">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881062</xdr:colOff>
      <xdr:row>0</xdr:row>
      <xdr:rowOff>0</xdr:rowOff>
    </xdr:from>
    <xdr:to>
      <xdr:col>10</xdr:col>
      <xdr:colOff>3058583</xdr:colOff>
      <xdr:row>3</xdr:row>
      <xdr:rowOff>142875</xdr:rowOff>
    </xdr:to>
    <xdr:pic>
      <xdr:nvPicPr>
        <xdr:cNvPr id="2" name="Imagen 3">
          <a:extLst>
            <a:ext uri="{FF2B5EF4-FFF2-40B4-BE49-F238E27FC236}">
              <a16:creationId xmlns:a16="http://schemas.microsoft.com/office/drawing/2014/main" xmlns="" id="{00000000-0008-0000-0B00-000002000000}"/>
            </a:ext>
          </a:extLst>
        </xdr:cNvPr>
        <xdr:cNvPicPr/>
      </xdr:nvPicPr>
      <xdr:blipFill>
        <a:blip xmlns:r="http://schemas.openxmlformats.org/officeDocument/2006/relationships" r:embed="rId1"/>
        <a:stretch/>
      </xdr:blipFill>
      <xdr:spPr>
        <a:xfrm>
          <a:off x="18764250" y="0"/>
          <a:ext cx="2177521" cy="1047750"/>
        </a:xfrm>
        <a:prstGeom prst="rect">
          <a:avLst/>
        </a:prstGeom>
        <a:ln w="9360">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631031</xdr:colOff>
      <xdr:row>0</xdr:row>
      <xdr:rowOff>0</xdr:rowOff>
    </xdr:from>
    <xdr:to>
      <xdr:col>11</xdr:col>
      <xdr:colOff>463022</xdr:colOff>
      <xdr:row>2</xdr:row>
      <xdr:rowOff>226218</xdr:rowOff>
    </xdr:to>
    <xdr:pic>
      <xdr:nvPicPr>
        <xdr:cNvPr id="2" name="Imagen 3">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xdr:blipFill>
      <xdr:spPr>
        <a:xfrm>
          <a:off x="18549937" y="0"/>
          <a:ext cx="2427552" cy="976312"/>
        </a:xfrm>
        <a:prstGeom prst="rect">
          <a:avLst/>
        </a:prstGeom>
        <a:ln w="9360">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444500</xdr:colOff>
      <xdr:row>0</xdr:row>
      <xdr:rowOff>0</xdr:rowOff>
    </xdr:from>
    <xdr:to>
      <xdr:col>10</xdr:col>
      <xdr:colOff>3058583</xdr:colOff>
      <xdr:row>3</xdr:row>
      <xdr:rowOff>42333</xdr:rowOff>
    </xdr:to>
    <xdr:pic>
      <xdr:nvPicPr>
        <xdr:cNvPr id="2" name="Imagen 3">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xdr:blipFill>
      <xdr:spPr>
        <a:xfrm>
          <a:off x="15617825" y="0"/>
          <a:ext cx="2614083" cy="1271058"/>
        </a:xfrm>
        <a:prstGeom prst="rect">
          <a:avLst/>
        </a:prstGeom>
        <a:ln w="9360">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10</xdr:col>
      <xdr:colOff>1107282</xdr:colOff>
      <xdr:row>0</xdr:row>
      <xdr:rowOff>166687</xdr:rowOff>
    </xdr:from>
    <xdr:to>
      <xdr:col>10</xdr:col>
      <xdr:colOff>3274218</xdr:colOff>
      <xdr:row>3</xdr:row>
      <xdr:rowOff>95251</xdr:rowOff>
    </xdr:to>
    <xdr:pic>
      <xdr:nvPicPr>
        <xdr:cNvPr id="2" name="Imagen 4">
          <a:extLst>
            <a:ext uri="{FF2B5EF4-FFF2-40B4-BE49-F238E27FC236}">
              <a16:creationId xmlns:a16="http://schemas.microsoft.com/office/drawing/2014/main" xmlns="" id="{00000000-0008-0000-1500-000002000000}"/>
            </a:ext>
          </a:extLst>
        </xdr:cNvPr>
        <xdr:cNvPicPr/>
      </xdr:nvPicPr>
      <xdr:blipFill>
        <a:blip xmlns:r="http://schemas.openxmlformats.org/officeDocument/2006/relationships" r:embed="rId1"/>
        <a:stretch/>
      </xdr:blipFill>
      <xdr:spPr>
        <a:xfrm>
          <a:off x="19276220" y="166687"/>
          <a:ext cx="2166936" cy="1035845"/>
        </a:xfrm>
        <a:prstGeom prst="rect">
          <a:avLst/>
        </a:prstGeom>
        <a:ln w="9360">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1129393</xdr:colOff>
      <xdr:row>0</xdr:row>
      <xdr:rowOff>130023</xdr:rowOff>
    </xdr:from>
    <xdr:to>
      <xdr:col>10</xdr:col>
      <xdr:colOff>3054047</xdr:colOff>
      <xdr:row>3</xdr:row>
      <xdr:rowOff>163286</xdr:rowOff>
    </xdr:to>
    <xdr:pic>
      <xdr:nvPicPr>
        <xdr:cNvPr id="3" name="Imagen 3">
          <a:extLst>
            <a:ext uri="{FF2B5EF4-FFF2-40B4-BE49-F238E27FC236}">
              <a16:creationId xmlns:a16="http://schemas.microsoft.com/office/drawing/2014/main" xmlns="" id="{00000000-0008-0000-1600-000003000000}"/>
            </a:ext>
          </a:extLst>
        </xdr:cNvPr>
        <xdr:cNvPicPr/>
      </xdr:nvPicPr>
      <xdr:blipFill>
        <a:blip xmlns:r="http://schemas.openxmlformats.org/officeDocument/2006/relationships" r:embed="rId1"/>
        <a:stretch/>
      </xdr:blipFill>
      <xdr:spPr>
        <a:xfrm>
          <a:off x="20696464" y="130023"/>
          <a:ext cx="1924654" cy="904120"/>
        </a:xfrm>
        <a:prstGeom prst="rect">
          <a:avLst/>
        </a:prstGeom>
        <a:ln w="9360">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10</xdr:col>
      <xdr:colOff>559594</xdr:colOff>
      <xdr:row>0</xdr:row>
      <xdr:rowOff>0</xdr:rowOff>
    </xdr:from>
    <xdr:to>
      <xdr:col>11</xdr:col>
      <xdr:colOff>636856</xdr:colOff>
      <xdr:row>3</xdr:row>
      <xdr:rowOff>155678</xdr:rowOff>
    </xdr:to>
    <xdr:pic>
      <xdr:nvPicPr>
        <xdr:cNvPr id="3" name="Imagen 3">
          <a:extLst>
            <a:ext uri="{FF2B5EF4-FFF2-40B4-BE49-F238E27FC236}">
              <a16:creationId xmlns:a16="http://schemas.microsoft.com/office/drawing/2014/main" xmlns="" id="{00000000-0008-0000-1700-000003000000}"/>
            </a:ext>
          </a:extLst>
        </xdr:cNvPr>
        <xdr:cNvPicPr/>
      </xdr:nvPicPr>
      <xdr:blipFill>
        <a:blip xmlns:r="http://schemas.openxmlformats.org/officeDocument/2006/relationships" r:embed="rId1"/>
        <a:stretch/>
      </xdr:blipFill>
      <xdr:spPr>
        <a:xfrm>
          <a:off x="18085594" y="0"/>
          <a:ext cx="1339324" cy="1155803"/>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mjimene3\Downloads\DTAV-STOP-STJEF%20con%20nombres%20Oct%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garcia3\Documents\9%20OTROS_PROYECTOS%20SGGC%202016-2017\2019\1%20ISO%2037001%20-ANTI%20SOBORNO\RIESGOS%20SGAS\Gesti&#243;n%20Legal\FOPE05_MATRIZ_RIESGOS_DE_SOBORNO.GEST_LEGAL_V_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garcia3/Documents/9%20OTROS_PROYECTOS%20SGGC%202016-2017/2019/1%20ISO%2037001%20-ANTI%20SOBORNO/RIESGOS%20SGAS/Gesti&#243;n%20Legal/FOPE05_MATRIZ_RIESGOS_DE_SOBORNO.GEST_LEGAL_V_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matine1/Documents/SGAS%20ISO%2037001%202016/entregables%2037001/FORMATO%20RIESGOS%20DE%20SOBORNO_G_DOCUMENTAL_JUN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eli\Documents\PROYECTOS1\IDU%202020\SGGC\FORMATO%20RIESGOS%20DE%20SOBORNO%20proceso%20gestion%20leg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illa Cargas"/>
      <sheetName val="Cupos 2017"/>
      <sheetName val="Listas (2)"/>
      <sheetName val="LISTAS"/>
      <sheetName val="Tabla de Honorarios"/>
    </sheetNames>
    <sheetDataSet>
      <sheetData sheetId="0"/>
      <sheetData sheetId="1"/>
      <sheetData sheetId="2">
        <row r="4">
          <cell r="F4" t="str">
            <v>Inexistencia de personal de planta</v>
          </cell>
          <cell r="H4" t="str">
            <v>CATEGORIA 01</v>
          </cell>
        </row>
        <row r="5">
          <cell r="F5" t="str">
            <v>Personal insuficiente</v>
          </cell>
          <cell r="H5" t="str">
            <v>CATEGORIA 02</v>
          </cell>
        </row>
        <row r="6">
          <cell r="F6" t="str">
            <v>Personal altamente especializado</v>
          </cell>
          <cell r="H6" t="str">
            <v>CATEGORIA 03</v>
          </cell>
        </row>
        <row r="7">
          <cell r="H7" t="str">
            <v>CATEGORIA 04</v>
          </cell>
        </row>
        <row r="8">
          <cell r="H8" t="str">
            <v>CATEGORIA 05</v>
          </cell>
        </row>
        <row r="9">
          <cell r="H9" t="str">
            <v>CATEGORIA 06</v>
          </cell>
        </row>
        <row r="10">
          <cell r="H10" t="str">
            <v>CATEGORIA 07</v>
          </cell>
        </row>
        <row r="11">
          <cell r="H11" t="str">
            <v>CATEGORIA 08</v>
          </cell>
        </row>
        <row r="12">
          <cell r="H12" t="str">
            <v>CATEGORIA 09</v>
          </cell>
        </row>
        <row r="13">
          <cell r="H13" t="str">
            <v>CATEGORIA 10</v>
          </cell>
        </row>
        <row r="14">
          <cell r="H14" t="str">
            <v>CATEGORIA 11</v>
          </cell>
        </row>
        <row r="15">
          <cell r="H15" t="str">
            <v>CATEGORIA 12</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Instructivo"/>
      <sheetName val="Control"/>
      <sheetName val="Escalas"/>
      <sheetName val="Listas"/>
      <sheetName val="Hoja2"/>
    </sheetNames>
    <sheetDataSet>
      <sheetData sheetId="0"/>
      <sheetData sheetId="1"/>
      <sheetData sheetId="2">
        <row r="4">
          <cell r="C4" t="str">
            <v>Planeación Estratégica</v>
          </cell>
        </row>
      </sheetData>
      <sheetData sheetId="3"/>
      <sheetData sheetId="4">
        <row r="42">
          <cell r="H42" t="str">
            <v>COMUNICACIONES</v>
          </cell>
        </row>
        <row r="43">
          <cell r="H43" t="str">
            <v>CONSERVACIÓN DE INFRAESTRUCTURA</v>
          </cell>
        </row>
        <row r="44">
          <cell r="H44" t="str">
            <v>DISEÑO DE PROYECTOS</v>
          </cell>
        </row>
        <row r="45">
          <cell r="H45" t="str">
            <v>EJECUCIÓN DE OBRAS</v>
          </cell>
        </row>
        <row r="46">
          <cell r="H46" t="str">
            <v>EVALUACIÓN Y CONTROL</v>
          </cell>
        </row>
        <row r="47">
          <cell r="H47" t="str">
            <v>FACTIBILIDAD DE PROYECTOS</v>
          </cell>
        </row>
        <row r="48">
          <cell r="H48" t="str">
            <v>GESTIÓN AMBIENTAL, CALIDAD Y SST</v>
          </cell>
        </row>
        <row r="49">
          <cell r="H49" t="str">
            <v>GESTIÓN CONTRACTUAL</v>
          </cell>
        </row>
        <row r="50">
          <cell r="H50" t="str">
            <v>GESTIÓN DE LA VALORIZACIÓN Y FINANCIACIÓN</v>
          </cell>
        </row>
        <row r="51">
          <cell r="H51" t="str">
            <v>GESTIÓN DEL TALENTO HUMANO</v>
          </cell>
        </row>
        <row r="52">
          <cell r="H52" t="str">
            <v>GESTIÓN DOCUMENTAL</v>
          </cell>
        </row>
        <row r="53">
          <cell r="H53" t="str">
            <v>GESTIÓN FINANCIERA</v>
          </cell>
        </row>
        <row r="54">
          <cell r="H54" t="str">
            <v>GESTIÓN INTEGRAL DE PROYECTOS</v>
          </cell>
        </row>
        <row r="55">
          <cell r="H55" t="str">
            <v>GESTIÓN INTERINSTITUCIONAL</v>
          </cell>
        </row>
        <row r="56">
          <cell r="H56" t="str">
            <v>GESTIÓN LEGAL</v>
          </cell>
        </row>
        <row r="57">
          <cell r="H57" t="str">
            <v>GESTIÓN PREDIAL</v>
          </cell>
        </row>
        <row r="58">
          <cell r="H58" t="str">
            <v>GESTIÓN SOCIAL Y PARTICIPACIÓN CIUDADANA</v>
          </cell>
        </row>
        <row r="59">
          <cell r="H59" t="str">
            <v>GESTIÓN TECNOLOGÍAS DE LA INFORMACIÓN Y COMUNICACIÓN</v>
          </cell>
        </row>
        <row r="60">
          <cell r="H60" t="str">
            <v xml:space="preserve">INNOVACIÓN Y GESTIÓN DEL CONOCIMIENTO </v>
          </cell>
        </row>
        <row r="61">
          <cell r="H61" t="str">
            <v>MEJORAMIENTO CONTINUO</v>
          </cell>
        </row>
        <row r="62">
          <cell r="H62" t="str">
            <v>PLANEACIÓN ESTRATÉGICA</v>
          </cell>
        </row>
        <row r="63">
          <cell r="H63" t="str">
            <v>RECURSOS FÍSICOS</v>
          </cell>
        </row>
        <row r="64">
          <cell r="H64">
            <v>0</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DE CAMBIOS"/>
      <sheetName val="Hoja2"/>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INSTRUCTIVO"/>
      <sheetName val="CONTROL DE CAMBIOS"/>
      <sheetName val="Hoja2"/>
    </sheetNames>
    <sheetDataSet>
      <sheetData sheetId="0" refreshError="1"/>
      <sheetData sheetId="1"/>
      <sheetData sheetId="2" refreshError="1"/>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_rels/pivotCacheDefinition17.xml.rels><?xml version="1.0" encoding="UTF-8" standalone="yes"?>
<Relationships xmlns="http://schemas.openxmlformats.org/package/2006/relationships"><Relationship Id="rId1" Type="http://schemas.openxmlformats.org/officeDocument/2006/relationships/pivotCacheRecords" Target="pivotCacheRecords17.xml"/></Relationships>
</file>

<file path=xl/pivotCache/_rels/pivotCacheDefinition18.xml.rels><?xml version="1.0" encoding="UTF-8" standalone="yes"?>
<Relationships xmlns="http://schemas.openxmlformats.org/package/2006/relationships"><Relationship Id="rId1" Type="http://schemas.openxmlformats.org/officeDocument/2006/relationships/pivotCacheRecords" Target="pivotCacheRecords18.xml"/></Relationships>
</file>

<file path=xl/pivotCache/_rels/pivotCacheDefinition19.xml.rels><?xml version="1.0" encoding="UTF-8" standalone="yes"?>
<Relationships xmlns="http://schemas.openxmlformats.org/package/2006/relationships"><Relationship Id="rId1" Type="http://schemas.openxmlformats.org/officeDocument/2006/relationships/pivotCacheRecords" Target="pivotCacheRecords19.xml"/></Relationships>
</file>

<file path=xl/pivotCache/_rels/pivotCacheDefinition20.xml.rels><?xml version="1.0" encoding="UTF-8" standalone="yes"?>
<Relationships xmlns="http://schemas.openxmlformats.org/package/2006/relationships"><Relationship Id="rId1" Type="http://schemas.openxmlformats.org/officeDocument/2006/relationships/pivotCacheRecords" Target="pivotCacheRecords20.xml"/></Relationships>
</file>

<file path=xl/pivotCache/_rels/pivotCacheDefinition21.xml.rels><?xml version="1.0" encoding="UTF-8" standalone="yes"?>
<Relationships xmlns="http://schemas.openxmlformats.org/package/2006/relationships"><Relationship Id="rId1" Type="http://schemas.openxmlformats.org/officeDocument/2006/relationships/pivotCacheRecords" Target="pivotCacheRecords21.xml"/></Relationships>
</file>

<file path=xl/pivotCache/pivotCacheDefinition1.xml><?xml version="1.0" encoding="utf-8"?>
<pivotCacheDefinition xmlns="http://schemas.openxmlformats.org/spreadsheetml/2006/main" xmlns:r="http://schemas.openxmlformats.org/officeDocument/2006/relationships" r:id="rId1" refreshedBy="Maria Paula Másmela Mahecha" refreshedDate="44425.782605787041" createdVersion="5" refreshedVersion="7" minRefreshableVersion="3" recordCount="39">
  <cacheSource type="worksheet">
    <worksheetSource ref="B7:L46" sheet="TIC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4">
        <s v="Colaborador IDU (Grupo I+D+I - Grupo de arquitectura - Grupo de infraestructura)"/>
        <s v="Directivo IDU (Subdirector Técnico de Recursos Tecnológicos - Director Técnico Administrativo y Financiero - Subdirector General de Gestión Corporativa según cuantía)"/>
        <s v="Tercero (Proveedor)"/>
        <s v="Tercero"/>
        <s v="Colaborador IDU (Grupo infraestructura)"/>
        <s v="Directivo IDU (Subdirector Técnico de Recursos Tecnológicos )"/>
        <s v="Directivo IDU (Subdirector Técnico de Recursos Tecnológicos)"/>
        <s v="Proveedor" u="1"/>
        <s v="Grupo arquitectura" u="1"/>
        <s v="DTST" u="1"/>
        <s v="Grupo infraestructura" u="1"/>
        <s v="Subdirector Técnico de Recursos Tecnológicos" u="1"/>
        <s v="STRT" u="1"/>
        <s v="Grupo I+D+I"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3"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Maria Paula Másmela Mahecha" refreshedDate="44425.782606134257" createdVersion="5" refreshedVersion="7" minRefreshableVersion="3" recordCount="32">
  <cacheSource type="worksheet">
    <worksheetSource ref="B7:L39" sheet="DISEÑO PROY"/>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Directivo Distrital Externo)"/>
        <s v="Directivo IDU"/>
        <s v="Colaborador del IDU"/>
        <s v="Tercero "/>
        <s v="Tercero (Contratista)"/>
        <s v="Tercero (Contratista de obra)"/>
        <s v="Congresista" u="1"/>
        <s v="Supervisor" u="1"/>
        <s v="Alcalde Mayor" u="1"/>
        <s v="Apoyo a la supervisión" u="1"/>
        <s v="Directivo Distrital Externo" u="1"/>
        <s v="Concejal" u="1"/>
        <s v="Consultor" u="1"/>
        <s v="Tercero" u="1"/>
        <s v="Interventor" u="1"/>
        <s v="Contratista" u="1"/>
        <s v="Asesores del IDU" u="1"/>
        <s v="Directivos distritales externos al IDU" u="1"/>
        <s v="Directivos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5"/>
    </cacheField>
    <cacheField name="IMPACTO DEL RIESGO (Residual)" numFmtId="0">
      <sharedItems containsSemiMixedTypes="0" containsString="0" containsNumber="1" containsInteger="1" minValue="4" maxValue="5"/>
    </cacheField>
    <cacheField name="NIVEL DE RIESGO (Residual)" numFmtId="0">
      <sharedItems containsSemiMixedTypes="0" containsString="0" containsNumber="1" containsInteger="1" minValue="12" maxValue="2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Maria Paula Másmela Mahecha" refreshedDate="44425.782606597226" createdVersion="5" refreshedVersion="7" minRefreshableVersion="3" recordCount="84">
  <cacheSource type="worksheet">
    <worksheetSource ref="B7:L91" sheet="CONSERVACIÓN INFRAES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9">
        <s v="Tercero"/>
        <s v="Colaborador del IDU"/>
        <s v="Directivo IDU"/>
        <s v="Tercero (Ciudadano)"/>
        <s v="Tercero (Contratista)"/>
        <s v="Tercero (Contratista o trabajador de la aseguradora)"/>
        <s v="Tercero (Interventor)"/>
        <s v="Colaborador IDU (Apoyo a la supervisión)"/>
        <s v="Directivo IDU (Subdirector General - Director Técnico - Subdirector Técnico) "/>
        <s v="Tercero (Contratista y/o Interventor)"/>
        <s v="Tercero (nterventor)"/>
        <s v="Aseguradora" u="1"/>
        <s v="Apoyo a la supervisión" u="1"/>
        <s v="Director Técnico de Mantenimiento" u="1"/>
        <s v="Interventor" u="1"/>
        <s v="Contratista" u="1"/>
        <s v="Ciudadano" u="1"/>
        <s v="Subdirector General de Infraestructura" u="1"/>
        <s v="Subdirectores Técnicos "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3" maxValue="15"/>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Maria Paula Másmela Mahecha" refreshedDate="44425.782606944442" createdVersion="5" refreshedVersion="7" minRefreshableVersion="3" recordCount="70">
  <cacheSource type="worksheet">
    <worksheetSource ref="B7:L77" sheet="GES CONTRAC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2">
        <s v="Tercero"/>
        <s v="Directivo IDU (Ordenador del Gasto)"/>
        <s v="Colaborador IDU (Profesionales estructuradores del área solicitante)"/>
        <s v="Directivo IDU (Director Técnico DTPS)"/>
        <s v="Colaborador IDU (Profesionales DTPS)"/>
        <s v="Directivo IDU (Comité de Gestión precontractual)"/>
        <s v="Directivo IDU (Comité de Gestión precontractua)"/>
        <s v="Tercero (Adjudicatario Contrato)"/>
        <s v="Directivo IDU (Director Técnico DTGC)"/>
        <s v="Colaborador IDU (Profesionales DTGC)"/>
        <s v="Tercero (Contratista)"/>
        <s v="Directivo IDU (Supervisor)"/>
        <s v="Colaborador IDU (Apoyo a la Supervisión)"/>
        <s v="Colaborador del IDU (Abogado)"/>
        <s v="Tercero (Interventor)"/>
        <s v="Colaborador IDU (Abogado DTGC)"/>
        <s v="Profesionales DTPS" u="1"/>
        <s v="Adjudicatario Contrato" u="1"/>
        <s v="Profesionales estructuradores" u="1"/>
        <s v="Supervisor" u="1"/>
        <s v="Colaborador IDU ('Profesionales estructuradores del área solicitante)" u="1"/>
        <s v="Apoyo a la Supervisión" u="1"/>
        <s v="Comité de Contratación" u="1"/>
        <s v="Profesionales Areas ordenadoras del gasto" u="1"/>
        <s v="Comité de Gestión precontractual" u="1"/>
        <s v="Colaborador del IDU abogado" u="1"/>
        <s v="Abogado de Gestión Contractual" u="1"/>
        <s v="Colaborador IDU ('Profesionales DTPS)" u="1"/>
        <s v="Director Técnico DTGC" u="1"/>
        <s v="Supervisores de Contratos" u="1"/>
        <s v="Interventor" u="1"/>
        <s v="Directivo IDU ('Director Técnico DTGC)" u="1"/>
        <s v="Director Técnico DTPS" u="1"/>
        <s v="Contratista" u="1"/>
        <s v="Directivo IDU ('Director Técnico DTPS)" u="1"/>
        <s v="Colaborador IIDU (Apoyo a la Supervisión)" u="1"/>
        <s v="Ordenadores del Gasto_x000a__x000a_" u="1"/>
        <s v="Profesionales estructuradores del área solicitante" u="1"/>
        <s v="Ordenador del Gasto" u="1"/>
        <s v="Ordenador del Gasto_x000a__x000a_" u="1"/>
        <s v="Profesionales DTGC" u="1"/>
        <s v="Directivo del IDU"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MixedTypes="1" containsNumber="1" containsInteger="1" minValue="1"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5"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Maria Paula Másmela Mahecha" refreshedDate="44425.782607407411" createdVersion="5" refreshedVersion="7" minRefreshableVersion="3" recordCount="4">
  <cacheSource type="worksheet">
    <worksheetSource ref="B7:L11" sheet="MEJORA CONTINU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2">
        <s v="Colaborador del organismo de control"/>
        <s v="Colaborador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Maria Paula Másmela Mahecha" refreshedDate="44425.782608449073" createdVersion="7" refreshedVersion="7" minRefreshableVersion="3" recordCount="4">
  <cacheSource type="worksheet">
    <worksheetSource ref="B7:L11" sheet="PRACTICAS INTEGRALES DE GEST"/>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del organismo de certificación"/>
        <s v="Colaborador del IDU"/>
        <s v="Colaborador de la autoridad ambient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8"/>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Maria Paula Másmela Mahecha" refreshedDate="44425.78448159722" createdVersion="7" refreshedVersion="7" minRefreshableVersion="3" recordCount="42">
  <cacheSource type="worksheet">
    <worksheetSource ref="B7:L49" sheet="GES INTERINSTI"/>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7">
        <s v="Tercero (Funcionario de _x000a_ESP y/u otro)"/>
        <s v="Colaborador del IDU"/>
        <s v="Directivo IDU"/>
        <s v="Tercero (Funcionario de _x000a_Entidad)"/>
        <s v="Tercero"/>
        <s v="Tercero (Originador )"/>
        <s v="Tercero (Funcionario de Transmilenio)"/>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Maria Paula Másmela Mahecha" refreshedDate="44425.785187731482" createdVersion="7" refreshedVersion="7" minRefreshableVersion="3" recordCount="52">
  <cacheSource type="worksheet">
    <worksheetSource ref="B7:L59" sheet="GES PREDIA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33">
        <s v="Tercero (Propietario de Predio)"/>
        <s v="Colaborador IDU (Gestor de restablecimiento de condiciones - Gestor de restablecimiento de condiciones)"/>
        <s v="_x000a_Tercero (Propietario y/u otras tenencias"/>
        <s v="Colaborador IDU (Gestor de restablecimiento de condiciones - Articulador de restablecimiento de condiciones )"/>
        <s v="Colaborador IDU (Gestores  vinculados al proyecto)"/>
        <s v="Directivo IDU (Director Técnico de Predios)"/>
        <s v="Tercero (Propietario y/u otras tenencias)_x000a_"/>
        <s v="Colaborador IDU (Gestor socio económico y jurídico)"/>
        <s v="Tercero (Propietario de Predio y/o otras tenencias)"/>
        <s v="Colaborador IDU (Gestores responsables del proyecto"/>
        <s v="Tercero (Propietario de Predio y/u otras tenencias"/>
        <s v="Colaborador IDU (Gestores responsables del proyecto) "/>
        <s v="Tercero"/>
        <s v="Colaborador IDU (Articulador de administración de predios)"/>
        <s v="Directivo IDU (Director Técnico de Predios - Subdirector General de Desarrollo Urbano)"/>
        <s v="Colaborador del IDU"/>
        <s v="Directivo IDU (Director Técnico de Predios - Subdirector General de Desarrollo Urbano - Director Técnico de Gestión Contractual)"/>
        <s v="Tercero (Contratista de mantenimiento o demolición de predios)"/>
        <s v="Colaborador IDU (Gestores del componente de administración predial - Articulador de administración de predios)"/>
        <s v=" Colaborador IDU (Articulador de administración de predios - Gestor Administración de Predios)"/>
        <s v=" Directivo IDU (D/T de Predios - S/G de Desarrollo Urbano - D/t Gestión Contractual - Director General)"/>
        <s v=" Colaborador IDU (Articulador de administración de predios)"/>
        <s v="Colaborador IDU (Gestor jurídico, gestor financiero)"/>
        <s v="Directivo IDU (D/T de Predios"/>
        <s v="Tercero (Comprador de Predio - Propietario del predio)"/>
        <s v="Colaborador IDU (Gestor Técnico)"/>
        <s v="Directivo IDU (Director Técnico de Predios"/>
        <s v="Colaborador IDU (Gestor Jurídico - Articulador jurídico)"/>
        <s v="Tercero (Propietario de Predio-Tenedor - Habitante)"/>
        <s v="Tercero "/>
        <s v="Colaborador IDU (Gestor Jurídico - Gestor de avalúo - Gestpor económico)"/>
        <s v="Colaborador IDU (Articulador jurídico - Gestor Jurídico)"/>
        <s v="Colaborador IDU"/>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9" maxValue="20"/>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5"/>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Maria Paula Másmela Mahecha" refreshedDate="44425.786242824077" createdVersion="7" refreshedVersion="7" minRefreshableVersion="3" recordCount="102">
  <cacheSource type="worksheet">
    <worksheetSource ref="B7:L109" sheet="CONSTRUCCIÓN PROY"/>
  </cacheSource>
  <cacheFields count="11">
    <cacheField name="PROCEDIMIENTO ASOCIADO" numFmtId="0">
      <sharedItems/>
    </cacheField>
    <cacheField name="POSIBLES HECHOS DE SOBORNO (INCERTIDUMBRE) " numFmtId="0">
      <sharedItems longText="1"/>
    </cacheField>
    <cacheField name="ORGANIZACIONES EXTERNAS, FUNCIONES O CARGOS EXPUESTOS AL HECHO DE SOBORNO" numFmtId="0">
      <sharedItems count="28">
        <s v="Tercero (Contratista o Interventor)"/>
        <s v="Directivo IDU ( DTC - SGI)"/>
        <s v="Colaborador del IDU"/>
        <s v="Colaborador IDU (Apoyo a la Supervisión)"/>
        <s v="Directivo IDU (DTC - SGI - SGDU - ST)"/>
        <s v="Directivo IDU (DTC - SGI)"/>
        <s v="Tercero (Contratista)"/>
        <s v="Directivo IDU (DTC - ST)"/>
        <s v="Colaborador IDU (Apoyo a la Supervisión Ambiental)"/>
        <s v="Directivo IDU"/>
        <s v="Tercero (Contratista - Interventor)"/>
        <s v="Tercero (Interventor)"/>
        <s v="Colaborador IDU (Apoyo a la Supervisión SST)"/>
        <s v="Directivo IDU (DTC- SGI - ST)"/>
        <s v="Colaborador IDU (Apoyo a la Supervisión- Ambiental - SST) "/>
        <s v="Directivo IDU (DTC - SGDU - ST)"/>
        <s v="Tercero (ESP)"/>
        <s v="Colaborador IDU (Apoyo a la Supervisión_x000a_"/>
        <s v="Directivo IDU ( DTC- SGI ST) "/>
        <s v="Directivo IDU (SGI- DTC- ST)"/>
        <s v="Colaborador IDU (Apoyo a la supervisión - Equipo de análisis de precios unitarios)"/>
        <s v="Colaborador IDU (Especialistas - _x000a_Apoyo a la Supervisión)"/>
        <s v="Directivo IDU ( DTC-ST)"/>
        <s v="Tercero (Contratista- Interventor)"/>
        <s v="Directivo IDU (DTC - SGI - ST)"/>
        <s v="Directivo IDU (SGI - DTC - ST)"/>
        <s v="Colaborador IFU (Apoyo a la Supervisión)"/>
        <s v="Tercero (Contratista -Interventor)"/>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4"/>
    </cacheField>
    <cacheField name="IMPACTO DEL RIESGO (Residual)" numFmtId="0">
      <sharedItems containsSemiMixedTypes="0" containsString="0" containsNumber="1" containsInteger="1" minValue="1" maxValue="5"/>
    </cacheField>
    <cacheField name="NIVEL DE RIESGO (Residual)" numFmtId="0">
      <sharedItems containsSemiMixedTypes="0" containsString="0" containsNumber="1" containsInteger="1" minValue="1"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Maria Paula Másmela Mahecha" refreshedDate="44425.788308564814" createdVersion="7" refreshedVersion="7" minRefreshableVersion="3" recordCount="44">
  <cacheSource type="worksheet">
    <worksheetSource ref="B7:L51" sheet="GES FI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7">
        <s v="Colaborador del IDU "/>
        <s v="Directivo IDU (Subdirector Técnico de Tesorería y Recaudo)"/>
        <s v="Tercero (Empleado bancario)"/>
        <s v="Tercero (Contratista)"/>
        <s v="Colaborador del IDU"/>
        <s v="Tercero (Empleado del sector financiero)"/>
        <s v="Directivo IDU (DTAF STTR)"/>
        <s v="Directivo IDU (DTPC - STTR - DTAF)"/>
        <s v="Tercero (Empleado bancario- Contribuyente)"/>
        <s v="Colaborador del IDU  "/>
        <s v="Tercero"/>
        <s v="Tercero (Hacker)"/>
        <s v="Tercero (Contratista - Contribuyente)"/>
        <s v="Colaborador IDU"/>
        <s v="Directivo IDU"/>
        <s v="Tercero_x000a_"/>
        <s v="Tercero (Constructor)"/>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3" maxValue="4"/>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12"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containsInteger="1" minValue="3" maxValue="3"/>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Maria Paula Másmela Mahecha" refreshedDate="44425.788743287034" createdVersion="7" refreshedVersion="7" minRefreshableVersion="3" recordCount="28">
  <cacheSource type="worksheet">
    <worksheetSource ref="B7:L35" sheet="GES REC FIS"/>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0">
        <s v="Directivo IDU (Sudirector General de Gestión Corporativa - Director Técnico Administrativo y Financiero - Subdirector Técnico de Recursos Físicos)"/>
        <s v="Colaboradora del IDU (Apoyo a la supervisión)"/>
        <s v="Tercero (Posible Proveedor)"/>
        <s v="Colaborador IDU (Apoyo a la supervisión)"/>
        <s v="Directivo IDU (STPC - STRF)"/>
        <s v="Tercero (Proveedor)"/>
        <s v="Colaborador IDU Apoyo a la supervisión"/>
        <s v="Colaborador IDU (Técnico de apoyo al manejo de la caja menor"/>
        <s v="Directivo IDU (Subdirector Técnico de Recursos Físicos)"/>
        <s v="Director IDU (Subdirector Técnico de Recursos Físicos)"/>
        <s v="Tercero (contratista de mantenimiento)"/>
        <s v="Colaborador IDU (Apoyo a la Supervisión del contrato)"/>
        <s v="Directivo IDU (Subdirector General de Gestión Corporativa - Director Técnico Administrativo y Financiero - Subdirector Técnico de Recursos Físicos)"/>
        <s v="Colaborador IDU (Conductor)"/>
        <s v="Tercero (contratista suministro de combustible)"/>
        <s v="Colaborador IDU (Coordinador de almacén - Técnico operativo de almacésn - auxiliar de almacén)"/>
        <s v="Colaborador IDU (Coordinador de almacén - Técnico operativo almacén- Auxiliar almacén)"/>
        <s v="Directivo IDU"/>
        <s v="Tercero (Comprador)"/>
        <s v="Tercero (Comprador de bienes de baja)"/>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Maria Paula Másmela Mahecha" refreshedDate="44425.789405439813" createdVersion="7" refreshedVersion="7" minRefreshableVersion="3" recordCount="34">
  <cacheSource type="worksheet">
    <worksheetSource ref="B7:L41" sheet="VALORIZA"/>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5">
        <s v="Tercero (Contribuyente)"/>
        <s v="Colaborador del IDU"/>
        <s v="Directivo IDU"/>
        <s v="Tercero (Ciudadano)"/>
        <s v="Tercero ( Gran Contribuyente)"/>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2" maxValue="5"/>
    </cacheField>
    <cacheField name="NIVEL DE RIESGO (Residual)" numFmtId="0">
      <sharedItems containsSemiMixedTypes="0" containsString="0" containsNumber="1" containsInteger="1" minValue="2"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Maria Paula Másmela Mahecha" refreshedDate="44425.790166550927" createdVersion="7" refreshedVersion="7" minRefreshableVersion="3" recordCount="41">
  <cacheSource type="worksheet">
    <worksheetSource ref="B7:L48" sheet="FACT PROYEC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Directivo del IDU"/>
        <s v="Colaborador del IDU"/>
        <s v="Tercero"/>
        <s v="Tercero (Contratista)"/>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6" maxValue="16"/>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Maria Paula Másmela Mahecha" refreshedDate="44425.79084386574" createdVersion="7" refreshedVersion="7" minRefreshableVersion="3" recordCount="12">
  <cacheSource type="worksheet">
    <worksheetSource ref="B7:L19" sheet="GES DOCUMEN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4">
        <s v="Colaborador del IDU"/>
        <s v="Tercero (Contratistas externos - Proveedor)"/>
        <s v="Tercero (Contratistas externos - Proveedor- contratista de mensajería)"/>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4"/>
    </cacheField>
    <cacheField name="IMPACTO DEL RIESGO (Residual)" numFmtId="0">
      <sharedItems containsSemiMixedTypes="0" containsString="0" containsNumber="1" containsInteger="1" minValue="3" maxValue="4"/>
    </cacheField>
    <cacheField name="NIVEL DE RIESGO (Residual)" numFmtId="0">
      <sharedItems containsSemiMixedTypes="0" containsString="0" containsNumber="1" containsInteger="1" minValue="8" maxValue="16"/>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Maria Paula Másmela Mahecha" refreshedDate="44425.792066666669" createdVersion="7" refreshedVersion="7" minRefreshableVersion="3" recordCount="31">
  <cacheSource type="worksheet">
    <worksheetSource ref="B7:L38" sheet="PARTICIPACIÓN CIUDADANA"/>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2">
        <s v="Colaborador del IDU (Atiende canales)"/>
        <s v="Directivo IDU"/>
        <s v="Tercero (Ciudadano)"/>
        <s v="Colaborador IDU (Bogotá te escucha)"/>
        <s v="Tercero"/>
        <s v="Colaborador del IDU"/>
        <s v="Directivo IDU (Jefe OAC)"/>
        <s v="Colaborador IDU (Profesional Social OTC)"/>
        <s v="Directivo  IDU"/>
        <s v="Tercero (Interventor)"/>
        <s v="Tercero (Contratista Interventor)"/>
        <s v="Tercero (Representante político)"/>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r:id="rId1" refreshedBy="Maria Paula Másmela Mahecha" refreshedDate="44425.792790509258" createdVersion="7" refreshedVersion="7" minRefreshableVersion="3" recordCount="18">
  <cacheSource type="worksheet">
    <worksheetSource ref="B7:L25" sheet="GESTIÓN DE TALENTO HUMANO"/>
  </cacheSource>
  <cacheFields count="12">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16">
        <s v="Colaborador del IDU (Responsable del trámite de Seguridad Social)"/>
        <s v="Tercero (Empresa de seguridad social)"/>
        <s v="Colaborador del  IDU (Responsable del trámite de Seguridad Social)"/>
        <s v="Colaborador del IDU"/>
        <s v="Tercero (Asesor ARL)"/>
        <s v="Tercero (Oferente de servicios del programa sistema estímulos)"/>
        <s v="Colaborador IDU (Responsable del proceso de contratación)"/>
        <s v="Tercero (Contratista)"/>
        <s v="Colaborador IDU (Responsable de elaborar las certificaciones laborales)"/>
        <s v="Tercero (Exfuncionario)"/>
        <s v="Colaborador IDU (Responsable de capacitación)"/>
        <s v="Directivo IDU "/>
        <s v="Tercero (Oferente) "/>
        <s v="Colaborador del IDU (Apoyo a la supervisión )"/>
        <s v="Directivo del IDU (Supervisor)"/>
        <s v="Tercero (Contratista PIC)"/>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2"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 name="Campo1" numFmtId="0" formula="ÍNDICE" databaseField="0"/>
  </cacheFields>
  <extLst>
    <ext xmlns:x14="http://schemas.microsoft.com/office/spreadsheetml/2009/9/main" uri="{725AE2AE-9491-48be-B2B4-4EB974FC3084}">
      <x14:pivotCacheDefinition/>
    </ext>
  </extLst>
</pivotCacheDefinition>
</file>

<file path=xl/pivotCache/pivotCacheDefinition17.xml><?xml version="1.0" encoding="utf-8"?>
<pivotCacheDefinition xmlns="http://schemas.openxmlformats.org/spreadsheetml/2006/main" xmlns:r="http://schemas.openxmlformats.org/officeDocument/2006/relationships" r:id="rId1" refreshedBy="Maria Paula Másmela Mahecha" refreshedDate="44425.793868287037" createdVersion="7" refreshedVersion="7" minRefreshableVersion="3" recordCount="9">
  <cacheSource type="worksheet">
    <worksheetSource ref="B7:L16" sheet="INNOVACIÓN"/>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49">
      <sharedItems count="8">
        <s v="Directivo IDU (DTE)"/>
        <s v="Colaborador IDU (Encargado del Estudio de Mercado)"/>
        <s v="Tercero (Firma Cotizante)"/>
        <s v="Colaborador IDU (Encargado de la revisión de estándares geográficos)"/>
        <s v="Tercero"/>
        <s v="Colaborador del IDU (Encargado de realizar la revisión y verificación de documentos)"/>
        <s v="Tercero (Proveedor)"/>
        <s v="Directivo IDU (DTE)_x000a_" u="1"/>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3" maxValue="5"/>
    </cacheField>
    <cacheField name="NIVEL DE RIESGO (Residual)" numFmtId="0">
      <sharedItems containsSemiMixedTypes="0" containsString="0" containsNumber="1" containsInteger="1" minValue="6"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8.xml><?xml version="1.0" encoding="utf-8"?>
<pivotCacheDefinition xmlns="http://schemas.openxmlformats.org/spreadsheetml/2006/main" xmlns:r="http://schemas.openxmlformats.org/officeDocument/2006/relationships" r:id="rId1" refreshedBy="Maria Paula Másmela Mahecha" refreshedDate="44425.794101388892" createdVersion="7" refreshedVersion="7" minRefreshableVersion="3" recordCount="11">
  <cacheSource type="worksheet">
    <worksheetSource ref="B7:L18" sheet="GEST LEGAL"/>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7">
        <s v="Tercero"/>
        <s v="Colaborador IDU (Quienes presentan la ficha de análisis al comité)"/>
        <s v="Directivo IDU"/>
        <s v="Director IDU "/>
        <s v="Colaborador IDU (Quienes emiten pronunciamiento técnico)"/>
        <s v="Colaborador IDU (Abogado a cargo)"/>
        <s v="Directivo IDU (Director Técnico de Gestión Judicial)"/>
      </sharedItems>
    </cacheField>
    <cacheField name="RIESGOS DE SOBORNO (EFECTO DE LA INCERTIDUMBRE 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0"/>
    </cacheField>
    <cacheField name="VALORACIÓN DEL NIVEL DE RIESGO RESIDUAL" numFmtId="0">
      <sharedItems/>
    </cacheField>
    <cacheField name="CONTROLES ADICIONALES REQUERIDOS" numFmtId="0">
      <sharedItems/>
    </cacheField>
    <cacheField name="Í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Definition19.xml><?xml version="1.0" encoding="utf-8"?>
<pivotCacheDefinition xmlns="http://schemas.openxmlformats.org/spreadsheetml/2006/main" xmlns:r="http://schemas.openxmlformats.org/officeDocument/2006/relationships" r:id="rId1" refreshedBy="Maria Paula Másmela Mahecha" refreshedDate="44425.794401851854" createdVersion="7" refreshedVersion="7" minRefreshableVersion="3" recordCount="15">
  <cacheSource type="worksheet">
    <worksheetSource ref="B7:L22" sheet="EVAL Y CONTROL"/>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9">
        <s v="Tercero (Contratista)"/>
        <s v="_x000a_Colaborador IDU (OCI)"/>
        <s v="Directivo del IDU (Jefe de la OCI)"/>
        <s v="Tercero (Exfuncionario sancionado)"/>
        <s v="Colaborador del IDU"/>
        <s v="Directivo del IDU"/>
        <s v="Colaborador IDU (Abogado sustanciador OCD)"/>
        <s v="_x000a_Colaborador IDU (OCD)_x000a_Antes Jefe OCD"/>
        <s v="_x000a_Directivo del IDU"/>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3"/>
    </cacheField>
    <cacheField name="IMPACTO DEL RIESGO (Residual)" numFmtId="0">
      <sharedItems containsSemiMixedTypes="0" containsString="0" containsNumber="1" containsInteger="1" minValue="5" maxValue="5"/>
    </cacheField>
    <cacheField name="NIVEL DE RIESGO (Residual)" numFmtId="0">
      <sharedItems containsSemiMixedTypes="0" containsString="0" containsNumber="1" containsInteger="1" minValue="10" maxValue="15"/>
    </cacheField>
    <cacheField name="VALORACIÓN DEL NIVEL DE RIESGO RESIDUAL" numFmtId="0">
      <sharedItems/>
    </cacheField>
    <cacheField name="VALORACIÓN DEL NIVEL DE RIESGO RESIDUAL2"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0.xml><?xml version="1.0" encoding="utf-8"?>
<pivotCacheDefinition xmlns="http://schemas.openxmlformats.org/spreadsheetml/2006/main" xmlns:r="http://schemas.openxmlformats.org/officeDocument/2006/relationships" r:id="rId1" refreshedBy="Maria Paula Másmela Mahecha" refreshedDate="44425.794864120369" createdVersion="7" refreshedVersion="7" minRefreshableVersion="3" recordCount="4">
  <cacheSource type="worksheet">
    <worksheetSource ref="B7:L11" sheet="GES INTEGRAL PROY"/>
  </cacheSource>
  <cacheFields count="11">
    <cacheField name="PROCEDIMIENTO ASOCIADO" numFmtId="0">
      <sharedItems/>
    </cacheField>
    <cacheField name="POSIBLES HECHOS DE SOBORNO (INCERTIDUMBRE)" numFmtId="0">
      <sharedItems/>
    </cacheField>
    <cacheField name="ORGANIZACIONES EXTERNAS, FUNCIONES O CARGOS EXPUESTOS AL HECHO DE SOBORNO" numFmtId="0">
      <sharedItems count="3">
        <s v="Colaborador IDU"/>
        <s v="Tercero (Interventor o Contratista)"/>
        <s v="Interventor o Contratista"/>
      </sharedItems>
    </cacheField>
    <cacheField name="RIESGOS DE SOBORNO (EFECTO DE LA INCERTIDUMBRESOBRE LOS OBJETIVOS ESTRATÉGICOS)" numFmtId="0">
      <sharedItems/>
    </cacheField>
    <cacheField name="CONTROLES ACTUALES EXISTENTES" numFmtId="0">
      <sharedItems/>
    </cacheField>
    <cacheField name="PROBABILIDAD DEL RIESGO (Residual)" numFmtId="0">
      <sharedItems containsSemiMixedTypes="0" containsString="0" containsNumber="1" containsInteger="1" minValue="1" maxValue="3"/>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4" maxValue="12"/>
    </cacheField>
    <cacheField name="VALORACIÓN DEL NIVEL DE RIESGO RESIDUAL" numFmtId="0">
      <sharedItems/>
    </cacheField>
    <cacheField name="CONTROLES ADICIONALES REQUERIDOS" numFmtId="0">
      <sharedItems longText="1"/>
    </cacheField>
    <cacheField name="ÍNDICE" numFmtId="0">
      <sharedItems containsSemiMixedTypes="0" containsString="0" containsNumber="1" minValue="0.1" maxValue="3"/>
    </cacheField>
  </cacheFields>
  <extLst>
    <ext xmlns:x14="http://schemas.microsoft.com/office/spreadsheetml/2009/9/main" uri="{725AE2AE-9491-48be-B2B4-4EB974FC3084}">
      <x14:pivotCacheDefinition/>
    </ext>
  </extLst>
</pivotCacheDefinition>
</file>

<file path=xl/pivotCache/pivotCacheDefinition21.xml><?xml version="1.0" encoding="utf-8"?>
<pivotCacheDefinition xmlns="http://schemas.openxmlformats.org/spreadsheetml/2006/main" xmlns:r="http://schemas.openxmlformats.org/officeDocument/2006/relationships" r:id="rId1" refreshedBy="Maria Paula Másmela Mahecha" refreshedDate="44425.795579513891" createdVersion="7" refreshedVersion="7" minRefreshableVersion="3" recordCount="2">
  <cacheSource type="worksheet">
    <worksheetSource ref="B7:L9" sheet="PLAN ESTRAT"/>
  </cacheSource>
  <cacheFields count="11">
    <cacheField name="PROCEDIMIENTO ASOCIADO" numFmtId="0">
      <sharedItems/>
    </cacheField>
    <cacheField name="POSIBLES HECHOS DE SOBORNO (INCERTIDUMBRE)" numFmtId="0">
      <sharedItems longText="1"/>
    </cacheField>
    <cacheField name="ORGANIZACIONES EXTERNAS, FUNCIONES O CARGOS EXPUESTOS AL HECHO DE SOBORNO" numFmtId="0">
      <sharedItems count="2">
        <s v="Colaborador - IDU"/>
        <s v="Tercero"/>
      </sharedItems>
    </cacheField>
    <cacheField name="RIESGOS DE SOBORNO (EFECTO DE LA INCERTIDUMBRESOBRE LOS OBJETIVOS ESTRATÉGICOS)" numFmtId="0">
      <sharedItems/>
    </cacheField>
    <cacheField name="CONTROLES ACTUALES EXISTENTES" numFmtId="0">
      <sharedItems longText="1"/>
    </cacheField>
    <cacheField name="PROBABILIDAD DEL RIESGO (Residual)" numFmtId="0">
      <sharedItems containsSemiMixedTypes="0" containsString="0" containsNumber="1" containsInteger="1" minValue="2" maxValue="2"/>
    </cacheField>
    <cacheField name="IMPACTO DEL RIESGO (Residual)" numFmtId="0">
      <sharedItems containsSemiMixedTypes="0" containsString="0" containsNumber="1" containsInteger="1" minValue="4" maxValue="4"/>
    </cacheField>
    <cacheField name="NIVEL DE RIESGO (Residual)" numFmtId="0">
      <sharedItems containsSemiMixedTypes="0" containsString="0" containsNumber="1" containsInteger="1" minValue="8" maxValue="8"/>
    </cacheField>
    <cacheField name="VALORACIÓN DEL NIVEL DE RIESGO RESIDUAL" numFmtId="0">
      <sharedItems/>
    </cacheField>
    <cacheField name="CONTROLES ADICIONALES REQUERIDOS" numFmtId="0">
      <sharedItems/>
    </cacheField>
    <cacheField name="INDICE" numFmtId="0">
      <sharedItems containsSemiMixedTypes="0" containsString="0" containsNumber="1" minValue="0.1" maxValue="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s v="Tecnologias de Información y Comunicación"/>
    <s v="El Colaborador del IDU solicite o reciba dádivas de un tercero para el desarrollo de un proyecto de tecnologias de la información, con el pretexto de favorecerlo en el proceso de contratación."/>
    <x v="0"/>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El Directivo IDU solicita o reciba dádivas de un tercero para el desarrollo de un proyecto de tecnologias de la información, con el pretexto de favorecerlo en el proceso de contratación."/>
    <x v="1"/>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tercero que tenga interés en un proyecto de tecnologias de la información, entregue o ofrezca dádivas a un Colaborador del IDU, para que lo favorezca en el proceso de contratación"/>
    <x v="2"/>
    <s v="Reducción de la capacidad de innovación por desconfianza en la gestión del IDU."/>
    <s v="1. Aprobación y  aceptación del proyecto de software por parte del área usuaria._x000a_2. Comité técnico de la STRT semanal y de la DTAF quicenal. Revisan todo los aspectos del área._x000a_3. Mesa de control de cambios semanal_x000a_4. Presentación de fichas técnicas al Comité Precontractual , para revisar condiciones proyectadas en los procesos de contratación_x000a_5. Publicación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solicite o reciba dádivas de un ciudadano para tener acceso a información y datos sensibles de la entidad, y manipularla a su conveniencia."/>
    <x v="0"/>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 FO-PE-020 Compromiso de Integridad, Transparencia y Cofidencialidad, para PSP _x000a_7. Formato FO-PE-33 - Formato Consentimiento Informado SGAS"/>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Que el Directivo del IDU, solicite o reciba dádivas de un ciudadano para tener acceso a información y datos sensibles de la entidad, y manipularla a su conveniencia."/>
    <x v="1"/>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Tecnologias de Información y Comunicación"/>
    <s v="Un tercero entregua u ofrezca dádivas a un Colaborador del IDU, para poder tener acceso a información y datos sensibles de la entidad y manipularla según su conveniencia."/>
    <x v="3"/>
    <s v="Deterioro de la reputación institucional que afecta su capacidad y gobernanza."/>
    <s v="1. Aprobación y  aceptación del proyecto de software por parte del área usuaria._x000a_2. Comité técnico de la STRT semanal y de la DTAF quicenal. Revisan todo los aspectos del área.._x000a_3. Mesa de control de cambios semanal._x000a_4. Control de acceso por Aranda._x000a_5. Segregación de funciones._x000a_6.Pubblicación de agenda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Tecnologias de Información y Comunicación"/>
    <s v="Un tercero (especialista) invitado a la mesa técnica ofrezca o entregue dádivas a un Colaborador del IDU, para que se adopte e implemente en la entidad el tema de investigación de su preferencia o beneficio personal."/>
    <x v="2"/>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
    <n v="2"/>
    <n v="5"/>
    <n v="10"/>
    <s v="BAJO"/>
    <s v="El nivel de riesgo es bajo y no se requieren controles adicionales"/>
    <n v="0.1"/>
  </r>
  <r>
    <s v="Tecnologias de Información y Comunicación"/>
    <s v="Que un Colaborador del IDU reciba o solicite dádivas de un especialista invitado a la mesa técnica, con el falso pretexto de adoptar o implementar en la entidad el tema de investigación de preferencia o beneficio personal del especialista invitado."/>
    <x v="0"/>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FO-PE-020 Compromiso de Integridad, Transparencia y Cofidencialidad, para PSP _x000a_5. Formato FO-PE-33 - Formato Consentimiento Informado SGAS"/>
    <n v="1"/>
    <n v="4"/>
    <n v="4"/>
    <s v="BAJO"/>
    <s v="No se requieren controles adicionales"/>
    <n v="0.1"/>
  </r>
  <r>
    <s v="Tecnologias de Información y Comunicación"/>
    <s v="Que un Directivo del IDU reciba o solicite dádivas de un especialista invitado a la mesa técnica, con el falso pretexto de adoptar o implementar en la entidad el tema de investigación de preferencia o beneficio personal del especialista invitado."/>
    <x v="1"/>
    <s v="Sobrecostos, deficiencias en alcance y calidad en la ejecución de los proyectos, que reducen la capacidad de lograr objetivos."/>
    <s v="1. Aprobación y  aceptación del proyecto de software por parte del área usuaria._x000a_2. Comité técnico de la STRT semanal y de la DTAF quicenal. Revisan todo los aspectos del área._x000a_3. Mesa de control de cambios semanal_x000a_4. Publicación de agendas Directivos IDU"/>
    <n v="1"/>
    <n v="4"/>
    <n v="4"/>
    <s v="BAJO"/>
    <s v="No se requieren controles adicionales"/>
    <n v="0.1"/>
  </r>
  <r>
    <s v="Tecnologias de Información y Comunicación"/>
    <s v="Un especialista invitado a la mesa técnica ofrezca o entregue dádivas a un Colaborador del IDU, para que se incluya un cambio en la plataforma tecnológica del IDU."/>
    <x v="2"/>
    <s v="Sobrecostos, deficiencias en alcance y calidad en la ejecución de los proyectos, que reducen la capacidad de lograr objetivos."/>
    <s v="_x000a_1. Aprobación y  aceptación del proyecto de software por parte del área usuaria._x000a_2. Comité técnico de la STRT semanal y de la DTAF quicenal. Revisan todo los aspectos del área._x000a_3. Mesa de control de cambios semanal"/>
    <n v="1"/>
    <n v="4"/>
    <n v="4"/>
    <s v="BAJO"/>
    <s v="El nivel de riesgo es bajo y no se requieren controles adicionales"/>
    <n v="0.1"/>
  </r>
  <r>
    <s v="Tecnologias de Información y Comunicación"/>
    <s v="Que un Colaborador del IDU recibe o solicite dádivas de un especialista invitado a la mesa técnica, para que se incluya un cambio en la plataforma del IDU."/>
    <x v="0"/>
    <s v="Deterioro de la reputación institucional que afecta su capacidad y gobernanza."/>
    <s v="_x000a_1. Comité técnico de la STRT semanal y de la DTAF quicenal. Revisan todo los aspectos del área._x000a_2. Mesa de control de cambios semanal_x000a_3. FO-PE-020 Compromiso de Integridad, Transparencia y Cofidencialidad, para PSP _x000a_4. Formato FO-PE-33 - Formato Consentimiento Informado SGAS"/>
    <n v="2"/>
    <n v="3"/>
    <n v="6"/>
    <s v="BAJO"/>
    <s v="No se requieren controles adicionales"/>
    <n v="0.1"/>
  </r>
  <r>
    <s v="Tecnologias de Información y Comunicación"/>
    <s v="Que un Directivo IDU reciba o solicite dádivas de un especialista invitado a la mesa técnica, para que se incluya un cambio en la plataforma del IDU."/>
    <x v="1"/>
    <s v="Deterioro de la reputación institucional que afecta su capacidad y gobernanza."/>
    <s v="_x000a_1. Comité técnico de la STRT semanal y de la DTAF quicenal. Revisan todo los aspectos del área._x000a_2. Mesa de control de cambios semanal_x000a_3. Publicación de agendas Directivos IDU"/>
    <n v="2"/>
    <n v="3"/>
    <n v="6"/>
    <s v="BAJO"/>
    <s v="No se requieren controles adicionales"/>
    <n v="0.1"/>
  </r>
  <r>
    <s v="Tecnologias de Información y Comunicación"/>
    <s v="Un Colaborador del IDU recibe o solicite dádivas de un invitado presencial o virtual (VPN) a las instalaciones del IDU, para que pueda acceder algún sistema(s) de información de la entidad (aplicativos, plataformas, correos, sistemas de información geograficos, etc.), para vulnerar la plataforma"/>
    <x v="4"/>
    <s v="Deterioro de la reputación institucional que afecta su capacidad y gobernanza."/>
    <s v="1. Formato de control de acceso a la red wifi, firmado por parte del jefe de área solicitante_x000a_2. Formato de acceso remoto VPN._x000a_3. FO-PE-020 Compromiso de Integridad, Transparencia y Cofidencialidad, para PSP _x000a_4. Formato FO-PE-33 - Formato Consentimiento Informado SGAS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IDU reciba o solicite dádivas de un invitado presencial o virtual (VPN) a las instalaciones del IDU, para que pueda acceder algún sistema(s) de información de la entidad (aplicativos, plataformas, correos, sistemas de información geograficos, etc.), para vulnerar la plataforma"/>
    <x v="5"/>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invitado presencial o virtual (VPN) entregue o ofrezca dádivas a un Colaborador del IDU, para que pueda acceder algún sistema(s) de información de la entidad (aplicativos, plataformas, correos, sistemas de información geograficos, etc.), para vulnerar la plataforma"/>
    <x v="2"/>
    <s v="Deterioro de la reputación institucional que afecta su capacidad y gobernanza."/>
    <s v="1. Formato de control de acceso a la red wifi, firmado por parte del jefe de área solicitante_x000a_2. Formato de acceso remoto VPN._x000a_3. Publicación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Un Tercero (empresa externa que custodia las cintas en bóveda de seguridad) solicita o recibe dádivas de un Colaborador del IDU, para hacerle entrega de varias cintas con información importante y confidencial de la entidad con el fin de obtener provecho propio o de un tercero "/>
    <x v="2"/>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entregue, ofrezcao reciba, dádivas  de un tercero de la empresa externa que custodia las cintas en bóveda de seguridad, para que le entregue cintas con información importante y confidencial de la entidad con el fin de obtener provecho propio o de un tercero "/>
    <x v="4"/>
    <s v="Deterioro de la reputación institucional que afecta su capacidad y gobernanza."/>
    <s v="1. Cintas con código del software generador de copias, que no permite identificarla fisicamente._x000a_2 .Formato de control de entrega de las cintas_x000a_3. FO-PE-020 Compromiso de Integridad, Transparencia y Cofidencialidad, para PSP _x000a_4.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entregue, ofrezca  o reciba dádivasde un tercero de la empresa externa que custodia las cintas en bóveda de seguridad, para que le entregue cintas con información importante y confidencial de la entidad  con el fin de obtener provecho propio o de un tercero "/>
    <x v="6"/>
    <s v="Deterioro de la reputación institucional que afecta su capacidad y gobernanza."/>
    <s v="1. Cintas con código del software generador de copias, que no permite identificarla fisicamente._x000a_2 .Formato de control de entrega de las cintas_x000a_3.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Colaborador del IDU recibe o solicita dádivas de un proveedor que renueva las licencias, matenimientos y soporte, para favorecerlo en el proceso de contratación (nuevo o adición)."/>
    <x v="0"/>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PE-020 Compromiso de Integridad, Transparencia y Cofidencialidad, para PSP _x000a_5. Formato FO-PE-33 - Formato Consentimiento Informado SGAS"/>
    <n v="2"/>
    <n v="3"/>
    <n v="6"/>
    <s v="BAJO"/>
    <s v="No se requieren controles adicionales"/>
    <n v="0.1"/>
  </r>
  <r>
    <s v="Tecnologias de Información y Comunicación"/>
    <s v="Un Directivo del IDU reciba o solicita dádivas de un proveedor que renueva las licencias, matenimientos y soporte, para favorecerlo en el proceso de contratación (nuevo o adición)."/>
    <x v="1"/>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No se requieren controles adicionales"/>
    <n v="0.1"/>
  </r>
  <r>
    <s v="Tecnologias de Información y Comunicación"/>
    <s v="Un proveedor que renueva las licencias, matenimientos y soporte de los RDBMS, entregue o ofrezca dádivas a un Colaborador del IDU, para que le favorezca en el proceso de contratación (nuevo o adición)."/>
    <x v="2"/>
    <s v="Deterioro de la reputación institucional que afecta su capacidad y gobernanza."/>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Agendas directivos IDU"/>
    <n v="2"/>
    <n v="3"/>
    <n v="6"/>
    <s v="BAJO"/>
    <s v="El nivel de riesgo es bajo y no se requieren controles adicionales"/>
    <n v="0.1"/>
  </r>
  <r>
    <s v="Tecnologias de Información y Comunicación"/>
    <s v="Que los proveedores de servicio o mantenimiento de los RDBMS ofrezcan  o entreguen dádivas a un Colaborador del IDU, para agilizar la respuesta a la solicitud de las fallas presentadas o identificadas."/>
    <x v="2"/>
    <s v="Deterioro de la reputación institucional que afecta su capacidad y gobernanza."/>
    <s v="1. Comité técnico de la STRT semanal y de la DTAF quicenal. Revisan todo los aspectos del área._x000a_2. Mesa de control de cambios semanal"/>
    <n v="2"/>
    <n v="3"/>
    <n v="6"/>
    <s v="BAJO"/>
    <s v="El nivel de riesgo es bajo y no se requieren controles adicionales"/>
    <n v="0.1"/>
  </r>
  <r>
    <s v="Tecnologias de Información y Comunicación"/>
    <s v="Que un Colaborador del IDU solicita o recibe dádivas al proveedor de servicios o mantenimiento de los RDBMS, para agilizar la respuesta a la solicitud de las fallas presentadas o identificadas."/>
    <x v="0"/>
    <s v="_x000a_Deterioro de la reputación institucional que afecta su capacidad y gobernanza."/>
    <s v="1. Comité técnico de la STRT semanal y de la DTAF quicenal. Revisan todo los aspectos del área._x000a_2. Mesa de control de cambios semanal_x000a_3. Formato  FO-PE-020 Compromiso de Integridad, Transparencia y Cofidencialidad, para PSP _x000a_4. Formato FO-PE-33 - Formato Consentimiento Informado SGAS"/>
    <n v="1"/>
    <n v="3"/>
    <n v="3"/>
    <s v="BAJO"/>
    <s v="No se requieren controles adicionales"/>
    <n v="0.1"/>
  </r>
  <r>
    <s v="Tecnologias de Información y Comunicación"/>
    <s v="Que un Directivo del IDU solicita o recibe dádivas al proveedor de servicios o mantenimiento de los RDBMS, para agilizar la respuesta a la solicitud de las fallas presentadas o identificadas."/>
    <x v="6"/>
    <s v="_x000a_Deterioro de la reputación institucional que afecta su capacidad y gobernanza."/>
    <s v="1. Comité técnico de la STRT semanal y de la DTAF quicenal. Revisan todo los aspectos del área._x000a_2. Mesa de control de cambios semanal_x000a_3. Publicación de agendas Directivos IDU"/>
    <n v="1"/>
    <n v="3"/>
    <n v="3"/>
    <s v="BAJO"/>
    <s v="No se requieren controles adicionales"/>
    <n v="0.1"/>
  </r>
  <r>
    <s v="Tecnologias de Información y Comunicación"/>
    <s v="Un Colaborador del IDU recibe o solicita dádivas de un posible proveedor de tecnología, para favorecerlo en el proceso de contratación con la entidad."/>
    <x v="0"/>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e o solicita dádivas de un posible proveedor de tecnología, para favorecerlo en el proceso de contratación con la entidad."/>
    <x v="1"/>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posible proveedor de tecnología entrega dádivas a un Colaborador del IDU, para que le favorezca en el proceso de contratación con la entidad."/>
    <x v="2"/>
    <s v="Reducción de la capacidad de innovación por desconfianza en la gestión del IDU."/>
    <s v="1. Comité técnico de la STRT semanal y de la DTAF quicenal. Revisan todo los aspectos del área._x000a_2. Mesa de control de cambios semanal_x000a_3. Presentación de fichas técnicas al Comité Precontractual , para revisar condiciones proyectadas en los procesos de contratación_x000a_4.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proveedor de tecnología entregue o ofrezca dádivas al Colaborador del IDU, para que no aplique las sanciones legales contractuales, por el no cumplimiento del objeto contractual"/>
    <x v="2"/>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un Colaborador del IDU reciba o solicite dádivas del proveedor de tecnología, para no aplicar las sanciones legales contractuales, por el no cumplimiento del objeto contractual"/>
    <x v="0"/>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Directivo del IDU reciba o solicite dádivas del proveedor de tecnología, para no aplicar las sanciones legales contractuales, por el no cumplimiento del objeto contractual"/>
    <x v="1"/>
    <s v="Deterioro de la reputación institucional que afecta su capacidad y gobernanza."/>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agenda Directivo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un Colaborador del IDU recibe o solicita dádivas del proveedor de tecnología, para ampliar las condiciones del contrato con tiempo y recurso económico, sin plena justificación "/>
    <x v="0"/>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Formato  FO-PE-020 Compromiso de Integridad, Transparencia y Cofidencialidad, para PSP _x000a_6. Formato FO-PE-33 - Formato Consentimiento Informado SGAS"/>
    <n v="2"/>
    <n v="3"/>
    <n v="6"/>
    <s v="BAJO"/>
    <s v="No se requieren controles adicionales"/>
    <n v="0.1"/>
  </r>
  <r>
    <s v="Tecnologias de Información y Comunicación"/>
    <s v="Que un Directivo del IDU reciba o solicite dádivas del proveedor de tecnología, para ampliar las condiciones del contrato con tiempo y recurso económico, sin plena justificación "/>
    <x v="1"/>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No se requieren controles adicionales"/>
    <n v="0.1"/>
  </r>
  <r>
    <s v="Tecnologias de Información y Comunicación"/>
    <s v="El proveedor de tecnología entregue u ofrezca dádivas al Colaborador del IDU, para ampliar las condiciones del contrato con tiempo y recurso económico, sin plena justificación"/>
    <x v="2"/>
    <s v="Deterioro de la reputación institucional que afecta su capacidad y gobernanza."/>
    <s v="1.  Comité técnico de la STRT semanal y de la DTAF quicenal. Revisan todo los aspectos del área._x000a_2. Mesa de control de cambios semanal_x000a_3. Procedimiento &quot;PR-GC-14 Modificación y cesión de contratos estatales&quot;_x000a_4. Minuta de adición y/prórroga_x000a_5.  Publicación de agendas Directivos IDU"/>
    <n v="2"/>
    <n v="3"/>
    <n v="6"/>
    <s v="BAJO"/>
    <s v="El nivel de riesgo es bajo y no se requieren controles adicionales"/>
    <n v="0.1"/>
  </r>
  <r>
    <s v="Tecnologias de Información y Comunicación"/>
    <s v="Un Colaborador del IDU recibe o solicita dádivas del proveedor de tecnología, con el pretexto de no reportar el producto por garantia del producto y/o servicio. "/>
    <x v="0"/>
    <s v="Sobrecostos, deficiencias en alcance y calidad en la ejecución en los proyectos, que reducen la capacidad de lograr objetivos."/>
    <s v="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Formato  FO-PE-020 Compromiso de Integridad, Transparencia y Cofidencialidad, para PSP 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Un Directivo del IDU reciba o solicite dádivas del proveedor de tecnología, con el pretexto de no reportar el producto por garantia del producto y/o servicio.  "/>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proveedor de tecnología entregue o ofrezca dádivas al Colaborador del IDU, para no tener que responder por la garantia del producto/servici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Procedimiento &quot;PR-GC-06 DECLARATORIA DE INCUMPLIMIENTO PARA LA IMPOSICIÓN DE MULTA, CLAUSULA PENAL Y CADUCIDA_x000a_4. Acto administrativo de declaratoria de incumplimiento con segregación de funciones_x000a_5.  Publicación de agendas Directivos IDU"/>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El proveedor de los servicios de red inalambrica en los mantenimientos preventivos y correctivos, entrega u ofrece dádidas al Colaborador del IDU, para aprobar los mantenimientos preventivos y/o correctivos sin que se hayan llevado a cabo."/>
    <x v="2"/>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ecnologias de Información y Comunicación"/>
    <s v="Que el Colaborador del IDU reciba o solicite dádivas del proveedor de servicios de red inalambrica, para aprobar los mantenimientos preventivos y/o correctivos, sin que se hayan llevado a cabo."/>
    <x v="4"/>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Formato  FO-PE-020 Compromiso de Integridad, Transparencia y Cofidencialidad, para PSP _x000a_5.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ecnologias de Información y Comunicación"/>
    <s v="Que el Directivo del IDU reciba o solicite dádivas del proveedor de servicios de red inalambrica, para aprobar los mantenimientos preventivos y/o correctivos, sin que se hayan llevado a cabo."/>
    <x v="1"/>
    <s v="Sobrecostos, deficiencias en alcance y calidad en la ejecución en los proyectos, que reducen la capacidad de lograr objetivos."/>
    <s v="_x000a_1.  Comité técnico de la STRT semanal y de la DTAF quicenal. Revisan todo los aspectos del área._x000a_2. Mesa de control de cambios semanal_x000a_3. Actas de recibo a satisfacción de los mantenimientos ejecutados_x000a_4.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
  <r>
    <s v="ESTRUCTURACIÓN DE PROCESOS SELECTIVOS "/>
    <s v="Un particular ofrece o entrega a un Colaborador del IDU, un beneficio para que altere datos en la solicitud de recursos de financiación de un proyecto."/>
    <x v="0"/>
    <s v="Reducción de capacidad institucional para responder a las necesidades de la ciudad en lo relacionado con infraestructura para la movilidad y espacio público."/>
    <s v="1. Expedición del Certificado de Disponibilidad Presupuestal - CDP_x000a_2. Socialización del SGAS para el grupo de estructuración de la Dirección Técnica de Proyec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STRUCTURACIÓN DE PROCESOS SELECTIVOS "/>
    <s v="Un Directivo del IDU recibe o solicita dádivas de un particular, para que altere datos en la solicitud de recursos de financiación de un proyecto."/>
    <x v="1"/>
    <s v="Reducción de capacidad institucional para responder a las necesidades de la ciudad en lo relacionado con infraestructura para la movilidad y espacio público."/>
    <s v="1.  Expedición del Certificado de Disponibilidad Presupuestal - CDP_x000a_2.Socialización del SGAS para el grupo de estructuración de la Dirección Técnica de Proyectos_x000a_3.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1"/>
    <s v="Deterioro de la reputación, imagen y credibilidad institucional que afecta su capacidad de gestión."/>
    <s v="1.Socialización del SGAS para el grupo de estructuración de la Dirección Técnica de Proyectos_x000a_2. Publicación agendas nivel directivo. Decreto 189 de 2020 directiva 05 de 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colaborador del IDU reciba o solicite dádivas a un tercero, para entregar información privilegiada acerca de un proceso que se va a publicar."/>
    <x v="2"/>
    <s v="Deterioro de la reputación, imagen y credibilidad institucional que afecta su capacidad de gestión."/>
    <s v="1. Socialización del SGAS para el grupo de estructuración de la Dirección Técnica de Proyectos_x000a_2. Suscripción del formato FO-PE-20 Compromiso de integridad, transparencia y confidencialidad._x000a_3. Suscripción del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STRUCTURACIÓN DE PROCESOS SELECTIVOS "/>
    <s v="Un particular entregue o ofrezca dádivas a un Colaborador del IDU, para obtener información priviliegiada acerca de un proceso que se va a publicar."/>
    <x v="3"/>
    <s v="Deterioro de la reputación, imagen y credibilidad institucional que afecta su capacidad de gestión."/>
    <s v="1. Socialización del SGAS para el grupo de estructuración de la Dirección Técnica de Proyec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v"/>
    <x v="1"/>
    <s v="Reducción de capacidad institucional para responder a las necesidades de la ciudad en lo relacionado con infraestructura para la movilidad y espacio público."/>
    <s v="1. Socialización del SGAS para el grupo de estructuración de la Dirección Técnica de Proyectos._x000a__x000a_2. Publicación agendas nivel directivo. Decreto 189 de 2020 directiva 05 de 2020"/>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e dádivas de un contratista, para entregar información del proyecto, que favorezca al contratista."/>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Fi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ntratista ofrece o promete dádivas a un colaborador del IDU para conseguir información del proyecto que favorezca al contratista."/>
    <x v="4"/>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GC-34 Pacto de excelencia _x000a_3. Suscripción formato FO-PE-20 Compromiso de integridad, transparencia y confidencialidad"/>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Que el alcalde, secretarios de despacho, gerentes de entidades decentralizadas, concejales, senadores, gerentes publicos del orden nacional y lideres de partidos politicos ofrezcan o entreguen dádivas o beneficios a directivos del IDU y a otros colaboradores del IDU para que se ajusten los diseños de los proyectos por motivos diferentes a la viabilidad técnica, ambiental o social."/>
    <x v="0"/>
    <s v="Reducción de capacidad institucional para responder a las necesidades de la ciudad en lo relacionado con infraestructura para la movilidad y espacio público."/>
    <s v="1. Publicación agendas nivel directivo. Decreto 189 2020 directiva 05 de 2020._x000a_2. Aplicación procedimiento PR-DP-080 &quot;Cambio de Diseños en la etapa de Construcción&quot;.(informe de inviabilidad tecnica por parte del constructor)_x000a_"/>
    <n v="5"/>
    <n v="5"/>
    <n v="25"/>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1"/>
    <s v="Reducción de capacidad institucional para responder a las necesidades de la ciudad en lo relacionado con infraestructura para la movilidad y espacio público."/>
    <s v="1.  Socialización del SGAS para el grupo de estructuración de la Dirección Técnica de Proyectos._x000a_2. Aplicación procedimiento PR- DP-080 Cambio de Diseños en la etapa de Construcción. (informe de inviabilidad técnica, presentada por el constructor)_x000a_3. Publicación agendas nivel directivo. Decreto 189 de 2020 directiva 05 de 2020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Colaborador o directivo del IDU reciba o solicite dádivas del alcalde, secretarios de despacho, gerentes de entidades decentralizadas, concejales, senadores, gerentes publicos del orden nacional y lideres de partidos politicos, para que se ajusten los diseños de los proyectos por motivos diferentes a la viabilidad técnica, ambiental o social."/>
    <x v="2"/>
    <s v="Reducción de capacidad institucional para responder a las necesidades de la ciudad en lo relacionado con infraestructura para la movilidad y espacio público."/>
    <s v="1.  Socialización del SGAS para el grupo de estructuración de la Dirección Técnica de Proyectos._x000a_2. Suscripción del formato FO-PE-20 Compromiso de integridad, transparencia y confidencialidad._x000a_3. Suscripción formato FO-PE-33 Consentimiento informado SGAS._x000a_4. Aplicación procedimiento PR-DP-080 Cambio de Diseños en la etapa de Construcción. (informe de Inviabilidad técnica presentada por el constructor)"/>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OGRAMACIÓN  DE EJECUCIÓN Y SEGUIMIENTO AL DISEÑO DE PROYECTOS"/>
    <s v="Que un Directivo IDU reciba o solicite dádivas de un contratista externo (topografo, geotecnico, inspector de redes) para alterar y/o agilizar la liquidación del contrato."/>
    <x v="1"/>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laborador del IDU reciba o solicite dádivas de un contratista externo (topografo, geotecnico, inspector de redes) para alterar y/o agilizar la liquidación del contrato."/>
    <x v="2"/>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u otros) entregue u ofrezca dádivas o beneficios a un Colaborador del IDU, para alterar y/o agilizar la liquidación del contrato."/>
    <x v="4"/>
    <s v="Reducción de capacidad institucional para responder a las necesidades de la ciudad en lo relacionado con infraestructura para la movilidad y espacio público."/>
    <s v="1. Formato FO-DP-11 Lista de productos del proceso de Diseño de proyectos_x000a_2. Acta de recibo final y liquidación de Consultoria e Interventoria FO-DP-05 , con segregación de funciones_x000a_3. Suscripción del formato FOPE-20 Compromiso de integridad, transparencia y confidencialidad._x000a_4. Suscripción del formato FOGC33 Consentimiento informado SGA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Un Directivo del IDU reciba o solicite dádivas de un contratista externo (topografo, geotecnico, inspección de redes), para aprobar los estudios sin estos cumplir con las exigencias requeridas."/>
    <x v="1"/>
    <s v="Reducción de capacidad institucional para responder a las necesidades de la ciudad en lo relacionado con infraestructura para la movilidad y espacio público."/>
    <s v="1.  Acta de seguimiento a Comité donde se socializa el SGAS_x000a_2. Aplicación del formato FO-DP-11 lista de chequeo y entrega de productos de la etapa de Diseño de Proyectos.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a o solicite dádivas de un contratista externo (topografo, geotecnico, inspección de redes), para aprobar los estudios realizados por el contratista, sin estos cumplir con las exigencias requeridas."/>
    <x v="2"/>
    <s v="Reducción de capacidad institucional para responder a las necesidades de la ciudad en lo relacionado con infraestructura para la movilidad y espacio público."/>
    <s v="1. Acta de seguimiento a Comité donde se socializa el SGAS_x000a_2. Suscripción formato FO-PE-20 Compromiso de integridad, transparencia y confidencialidad_x000a_3.Suscripción formato FO-PE-33 Consentimiento informado SGAS._x000a_4. Aplicación del formato FO-DP-11 lista de chequeo y entrega de productos de la etapa de Diseño de Proyectos._x000a_5.Acta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Que un contratista externo (topografo, geotecnico, inspector de redes) entregue o ofrezca dádivas a un Colaborador del IDU, para aprobar los estudios realizados por el contratista sin estos cumplir con las exigencias requeridas.  "/>
    <x v="4"/>
    <s v="Reducción de capacidad institucional para responder a las necesidades de la ciudad en lo relacionado con infraestructura para la movilidad y espacio público."/>
    <s v="1. Acta de seguimiento a Comité donde se socializa el SGAS_x000a_2.  Suscripción del formato FO-GC-34 Pacto de excelencia _x000a_3. Aplicación del formato FO-DP-11 lista de chequeo y entrega de productos de la etapa de Diseño de Proyectos._x000a_4. Comité Dirección Técnica de Proyectos o acta de comité de seguimiento al contrat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a cargo de recibir, revisar y verificar los estudios y diseños solicite o reciba dádivas de un interventor y/o consultor, para  recibir los productos  sin estos dar cumplimiento a los  requisitos exigidos."/>
    <x v="1"/>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Colaborador del IDU a cargo de recibir, revisar y verificar los estudios y diseños solicite o reciba dádivas del interventor, para recibir los productos sin estos dar cumplimiento de los requisitos exigidos."/>
    <x v="2"/>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PE-20 Compromiso de integridad, transparencia y confidencialidad_x000a_5. Suscripción formato FO-PE-33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interventor entregue o ofrezca dádivas al  colaborador del IDU a cargo de recibir, revisar y verificar los estudios y diseños, para recibir los productos sin estos dar cumplimiento a los  requisitos exigidos."/>
    <x v="4"/>
    <s v="Reducción de capacidad institucional para responder a las necesidades de la ciudad en lo relacionado con infraestructura para la movilidad y espacio público."/>
    <s v="1. Aplicación del formato FO-DP-11 lista de chequeo y entrega de productos de la etapa de Diseño de Proyectos._x000a_2. Comunicaciones  a la interventoría sobre el estado del producto_x000a_3. Acta Comité Dirección Técnica de Proyectos o acta de comité de seguimiento al contrato._x000a_4.  Suscripción del formato FOGC34 Pacto de excelencia "/>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solicita o acepta dádivas al interventor, para que se celebre la adición al contrato (dinero y/o tiempo), de manera favorable al interventor."/>
    <x v="1"/>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IDU solicita o acepta dádivas al interventor, para que se celebre la adición al contrato (dinero y/o tiempo), de manera favorable al interventor."/>
    <x v="2"/>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entrega u ofrece dádivas al supervisor del IDU para que se celebre la adición al contrato (dinero y/o tiempo), de manera favorable a él."/>
    <x v="4"/>
    <s v="Sobrecostos, deficiencias en alcance y calidad en la ejecución en los proyectos, que reducen capacidad institucional para responder a las necesidades de la ciudad en lo relacionado con infraestructura para la movilidad y espacio público."/>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GC34 Pacto de excelenci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GRAMACIÓN  DE EJECUCIÓN Y SEGUIMIENTO AL DISEÑO DE PROYECTOS"/>
    <s v="El supervisor del IDU recibe o solicita dádivas del interventor para  aprobar avances en el pago de productos por encima de la ejecución realizada."/>
    <x v="1"/>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Un Colaborador del IDU recibe o solicita dádivas del interventor para  aprobar avances en el pago de productos por encima de la ejecución realizada."/>
    <x v="2"/>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 Suscripción del formato FO-PE-20 Compromiso de integridad, transparencia y confidencialidad_x000a_6 Suscripción formato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GRAMACIÓN  DE EJECUCIÓN Y SEGUIMIENTO AL DISEÑO DE PROYECTOS"/>
    <s v="El interventor ofrece o promete dádivas para que se le aprueben avances en el pago de productos por encima de la ejecución realizada."/>
    <x v="4"/>
    <s v="Reducción de capacidad institucional para responder a las necesidades de la ciudad en lo relacionado con infraestructura para la movilidad y espacio público."/>
    <s v="1. Contrato que establece la forma de pago_x000a_2. Guía de pago a terceros_x000a_3. Cuadro de seguimiento financiero (segregación de funciones)_x000a_4. Informe Semanal  de interventoría_x000a_5.  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Que el Supervisor IDU reciba o solicite dádivas del interventor, para aprobar o avalar las modificaciones de diseño por inviabilidad técnica, sin estar justificadas o sin que éstas sean verídicas."/>
    <x v="1"/>
    <s v="Reducción de capacidad institucional para responder a las necesidades de la ciudad en lo relacionado con infraestructura para la movilidad y espacio público."/>
    <s v="1. Aplicación del PR-DP-080 Cambios de estudios y diseños aprobados en etapa de cosntrucción. (Informe de inviabilidad Tecnica presentado por construcción)_x000a_2. Manual de supervisión e interventoría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un colaborador del IDU reciba o solicite dádivas del interventor, para que este recibe o avale las modificaciones de diseño por inviabilidad técnica, sin estar justificadas o sin que éstas sean verídicas."/>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interventor ofrezca o entregue al colaborador del IDU dádivas, para que reciba o avale las modificaciones de diseño por inviabilidad técnica, sin estar justificadas o sin que éstas sean verídica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MBIO DE ESTUDIOS Y DISEÑOS APROBADOS_x000a_EN ETAPA DE CONSTRUCCIÓN "/>
    <s v="El Supervisor del IDU solicite dádivas al Interventor de obra para presente el informe de Inviabilidad técnica del proyecto, sin el lleno de los requisitos."/>
    <x v="1"/>
    <s v="Reducción de capacidad institucional para responder a las necesidades de la ciudad en lo relacionado con infraestructura para la movilidad y espacio público."/>
    <s v="1. Manual de supervisión e interventoría_x000a_2. Aplicación del PRDP-080 Cambios de estudios y diseños aprobados en la etapa de cosntrucción. (informe de inviabilidad técnica presentado por el constructor.)_x000a_3. Publicación agendas nivel directivo. Decreto 189 de 2020 directiva 05 de 2020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Que el Colaborador IDU reciba o solicite dádivas del interventor de obra, para recibir el informe de Inviabilidad técnica del proyecto, sin el lleno de los requisitos "/>
    <x v="2"/>
    <s v="Reducción de capacidad institucional para responder a las necesidades de la ciudad en lo relacionado con infraestructura para la movilidad y espacio público."/>
    <s v="1. Manual de supervisión e interventoría_x000a_2.  Suscripción del formato FO-PE-20 Compromiso de integridad, transparencia y confidencialidad_x000a_3. Suscripción del formato FO-PE-33 Consentimiento informado SGAS._x000a_4.  Aplicación del PRDP-080 Cambios de estudios y diseños aprobados en etapa de cosntrucción. (informe de inviabilidad técnica presentado por el constructor)"/>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MBIO DE ESTUDIOS Y DISEÑOS APROBADOS_x000a_EN ETAPA DE CONSTRUCCIÓN "/>
    <s v="El interventor o contratista de obra ofrezca o entregue dádivas al Colaborador del IDU, para reciba el informe de Inviabilidad técnica del proyecto, sin el lleno de los requisitos"/>
    <x v="5"/>
    <s v="Reducción de capacidad institucional para responder a las necesidades de la ciudad en lo relacionado con infraestructura para la movilidad y espacio público."/>
    <s v="1. Manual de supervisión e interventoría_x000a_2. Suscripción del formato FOGC34 Pacto de excelencia _x000a_3. Aplicación del PRDP-080 Cambios de estudios y diseños aprobados en estpa de cosntrucción. (Informe de Inviabilidad técnica presentado por el contratist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
  <r>
    <s v="MONITOREO DE PASOS ELEVADOS Y A NIVEL"/>
    <s v="Un tercero ofrece o entrega dádivas a un Colaborador del IDU para que reporte irregularmente el mal estado de una estructura en la actividad de reconocimiento de los principales elementos que componen la estructura y la inspección general."/>
    <x v="0"/>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Colaborador del IDU solicita o recibe dádivas de un ciudadano para reportar irregularmente el mal estado de una estructura en la actividad de reconocimiento de los principales elementos que componen la estructura y la inspección general."/>
    <x v="1"/>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MONITOREO DE PASOS ELEVADOS Y A NIVEL"/>
    <s v="Un Directivo del IDU solicita o recibe dádivas de un ciudadano para reportar irregularmente el mal estado de una estructura en la actividad de reconocimiento de los principales elementos que componen la estructura y la inspección general."/>
    <x v="2"/>
    <s v="Deterioro de la reputación institucional que afecta su capacidad y gobernanza."/>
    <s v="1. Procedimiento PR-CI-06 &quot;Monitoreo de pasos elevados y a nivel tanto vehiculares como peatonales&quot;    _x000a_2. Informe de Inspección aprobado por el Director Técnico, el cual es remitido a la DTE y DTP. _x000a_3. La priorización para el mantenimiento y/o reforzamiento de los puentes de acuerdo con la segregación de funciones a cargo de de la DTE y DTP."/>
    <n v="1"/>
    <n v="4"/>
    <n v="4"/>
    <s v="BAJO"/>
    <s v="El nivel de riesgo bajo no requiere controles adicionales"/>
    <n v="0.1"/>
  </r>
  <r>
    <s v="APROVECHAMIENTO ECONÓMICO POR CAMPAMENTOS DE OBRA Y/O OCUPACIONES TEMPORALES DE OBRA"/>
    <s v="Un tercero ofrece o entrega dádivas  un Colaborador del IDU encargado de la recepción de solicitudes, para que su solicitud sea priorizada o entregada por fuera del orden de llegada."/>
    <x v="0"/>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La Cartilla CA-CI-01 en su numeral 10 describe los requisitos; y la Cartilla CA-CI-02 en su numeral 8 describe los requisitos._x000a_3- El procedimiento PR-CI-07 en su numeral 7.2. especifica la forma de recibir la solicitud de uso del espacio público."/>
    <n v="3"/>
    <n v="2"/>
    <n v="6"/>
    <s v="BAJO"/>
    <s v="El nivel de riesgo bajo no requiere controles adicionales"/>
    <n v="0.1"/>
  </r>
  <r>
    <s v="APROVECHAMIENTO ECONÓMICO POR CAMPAMENTOS DE OBRA Y/O OCUPACIONES TEMPORALES DE OBRA"/>
    <s v="Un tercero, ofrece o entrega a un Colaborador del IDU una dádiva para que se altere el concepto o cantidad de aprovechamiento económico de una instalación provisional."/>
    <x v="0"/>
    <s v="Deterioro de la reputación institucional que afecta su capacidad y gobernanza."/>
    <s v="1- La Cartillas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Colaborador del IDU recibe o acepta una dádiva de un Tercero para alterar el concepto o cantidad de aprovechamiento económico de una instalación provisional."/>
    <x v="1"/>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Directivo del IDU recibe o acepta una dádiva de un Tercero para alterar el concepto o cantidad de aprovechamiento económico de una instalación provisional."/>
    <x v="2"/>
    <s v="Deterioro de la reputación institucional que afecta su capacidad y gobernanza."/>
    <s v="1- La Cartilla CA-CI-01 en su numeral 8 establece la fórmula de retribución económica; y la Cartilla CA-CI-02 en su numeral 9 establece la formula de retribución económica._x000a_2- El procedimiento PR-CI-07 en su numeral 7.7., describe la formula como calcular el valor de la retribución de aprovechamiento económico._x000a_3- Oficio desde el aplicativo Orfeo al solicitante, indicando el valor de la retribución económica._x000a_4- En el Acto Administrativo firmado se halla una cláusula que establece el valor de la retribución. "/>
    <n v="3"/>
    <n v="3"/>
    <n v="9"/>
    <s v="BAJO"/>
    <s v="El nivel de riesgo bajo no requiere controles adicionales"/>
    <n v="0.1"/>
  </r>
  <r>
    <s v="APROVECHAMIENTO ECONÓMICO POR CAMPAMENTOS DE OBRA Y/O OCUPACIONES TEMPORALES DE OBRA"/>
    <s v="Un tercero, ofrece o entrega a un Colaborador del IDU una dádiva para que se incluyan en el acto administrativo de aprovechamiento de espacio público, requisitos que solo beneficien a quien hace uso temporal de este espacio público."/>
    <x v="0"/>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Colaborador del IDU solicite o acepte una dádiva de un Tercero, para que se incluyan en el acto administrativo de aprovechamiento de espacio público, requisitos que solo beneficien a quien hace uso temporal de este espacio público."/>
    <x v="1"/>
    <s v="Deterioro de la reputación institucional que afecta su capacidad y gobernanza."/>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Directivo del IDU solicite o acepte una dádiva de un Tercero, para que se incluyan en el acto administrativo de aprovechamiento de espacio público, requisitos que solo beneficien a quien hace uso temporal de este espacio público."/>
    <x v="2"/>
    <s v="Deterioro de la reputación institucional que afecta su capacidad y gobernanza._x000a_"/>
    <s v="1- La Cartillas CA-CI-01 en su numeral 10 establece los requisitos; y la Cartilla CA-CI-02 en su numeral 10 establece los requisitos._x000a_2- Formato FO-CI-29 de Lista de chequeo._x000a_3- El Acto Administrativo es revisado por los profesionales jurídicos, previa aprobación y firma del Director Técnico, lo cual esta establecido en el procedimiento PR-CI-07  en su numeral 7.16., revisión de la minuta de contrato o acto administrativo."/>
    <n v="2"/>
    <n v="3"/>
    <n v="6"/>
    <s v="BAJO"/>
    <s v="El nivel de riesgo bajo no requiere controles adicionales"/>
    <n v="0.1"/>
  </r>
  <r>
    <s v="APROVECHAMIENTO ECONÓMICO POR CAMPAMENTOS DE OBRA Y/O OCUPACIONES TEMPORALES DE OBRA"/>
    <s v="Un tercero ofrece o entrega una dádiva a un Colaborador del IDU para que altere el acta de recibo del espacio solicitado, sin verificar o informando datos incorrectos sobre el estado del espacio en iguales o mejores condiciones a las encontradas antes del uso para el aprovechamiento económico de espacio público."/>
    <x v="0"/>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Colaborador del IDU solicita o acepta una dádiva de un Tercero para que altere el acta de recibo del espacio solicitado, sin verificar o informando datos incorrectos sobre el estado del espacio en iguales o mejores condiciones a las encontradas antes del uso para el aprovechamiento económico de espacio público."/>
    <x v="1"/>
    <s v="Deterioro de la reputación institucional que afecta su capacidad y gobernanza."/>
    <s v="1- El procedimiento PR-CI-07 en su numeral 7.39., describe la elaboración del acta de recibo del espacio público._x000a_2- En el acto administrativo en las obligaciones se establece la entrega del espacio público en iguales o mejores condiciones._x000a_3- En el formato FO-CI-12 de acta se recibe el espacio público."/>
    <n v="3"/>
    <n v="3"/>
    <n v="9"/>
    <s v="BAJO"/>
    <s v="El nivel de riesgo bajo no requiere controles adicionales"/>
    <n v="0.1"/>
  </r>
  <r>
    <s v="APROVECHAMIENTO ECONÓMICO POR CAMPAMENTOS DE OBRA Y/O OCUPACIONES TEMPORALES DE OBRA"/>
    <s v="Un Tercero ofrece o entrega una dádiva a un Colaborador del IDU para que no solicite la aplicación del procedimiento sancionatorio para infracciones urbanísticas, por una infracción urbanística o por no entrega del espacio público en las condiciones previstas en el acto administrativo. "/>
    <x v="0"/>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POR CAMPAMENTOS DE OBRA Y/O OCUPACIONES TEMPORALES DE OBRA"/>
    <s v="Un Colaborador del IDU solicita o acepta una dádiva de un Tercero para que no solicite la aplicación del procedimiento sancionatorio para infracciones urbanísticas, por una infracción urbanística o por no entrega del espacio público en las condiciones previstas en el acto administrativo. "/>
    <x v="1"/>
    <s v="Deterioro de la reputación institucional que afecta su capacidad y gobernanza."/>
    <s v="1- El procedimiento PR-CI-07 en su numeral 7.43.,  describe la responsabilidad de comunicar el incumplimiento y solicitar aplicar el procedimiento sancionatorio, así mismo, el numeral 7.44., relaciona la aplicación de garantías._x000a_2- En el formato FO-CI-12 de acta se recibe el espacio público."/>
    <n v="2"/>
    <n v="4"/>
    <n v="8"/>
    <s v="BAJO"/>
    <s v="El nivel de riesgo bajo no requiere controles adicionales"/>
    <n v="0.1"/>
  </r>
  <r>
    <s v="APROVECHAMIENTO ECONÓMICO DE CORTO PLAZO DEL ESPACIO PÚBLICO"/>
    <s v="Un ciudadano ofrece o entrega dádivas a Colaboradores del IDU encargados de la recepción de solicitudes, para que su solicitud sea priorizada o entregada por fuera del orden de llegada."/>
    <x v="3"/>
    <s v="Deterioro de la reputación institucional que afecta su capacidad y gobernanza."/>
    <s v="1- Radicación de la solicitud en el aplicativo Orfeo._x000a_2- El procedimiento PR-CI-10 en su numeral 7, mencionar los requisitos, y en su numeral 8.2., mencionar el recibo de la solicitud de us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encargado de la recepción de solicitudes solicita o recibe dádivas de un ciudadano para que su solicitud sea priorizada o entregada por fuera del orden de llegada."/>
    <x v="1"/>
    <s v="Deterioro de la reputación institucional que afecta su capacidad y gobernanza."/>
    <s v="1- Radicación de la solicitud en el aplicativo Orfeo._x000a_2- El procedimiento PR-CI-10 en su numeral 7, mencionar los requisitos, y en su numeral 8.2., menciona el recibo de la solicitud de us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a un Colaborador del IDU una dádiva para que se altere el concepto o cantidad de aprovechamiento económico."/>
    <x v="3"/>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3"/>
    <n v="3"/>
    <n v="9"/>
    <s v="BAJO"/>
    <s v="El nivel de riesgo bajo no requiere controles adicionales"/>
    <n v="0.1"/>
  </r>
  <r>
    <s v="APROVECHAMIENTO ECONÓMICO DE CORTO PLAZO DEL ESPACIO PÚBLICO"/>
    <s v="Un Colaborador del IDU recibe o acepta una dádiva de un Tercero para alterar el concepto o cantidad de aprovechamiento económico "/>
    <x v="1"/>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Drectivo del IDU recibe o acepta una dádiva de un Tercero para alterar el concepto o cantidad de aprovechamiento económico "/>
    <x v="2"/>
    <s v="Deterioro de la reputación institucional que afecta su capacidad y gobernanza."/>
    <s v="1- El Protocolo Institucional para el aprovechamiento económico del espacio público modalidad de corto plazo en su numeral  4.3.3., adoptado con Resolución 4108 de 2020._x000a_2- El Procedimiento PR-CI-10 en su numeral 8.6., menciona la liquidación del valor de la retribución._x000a_3- Oficio al solicitante a través del aplicativo Orfeo, informando el valor de la retribución económica._x000a_4- En el Acto Administrativo contiene una cláusula que establece el valor de la retribución."/>
    <n v="2"/>
    <n v="3"/>
    <n v="6"/>
    <s v="BAJO"/>
    <s v="El nivel de riesgo bajo no requiere controles adicionales"/>
    <n v="0.1"/>
  </r>
  <r>
    <s v="APROVECHAMIENTO ECONÓMICO DE CORTO PLAZO DEL ESPACIO PÚBLICO"/>
    <s v="Un Tercero, ofrece o entrega a un Colaborador del IDU una dádiva para que se incluyan en el contrato de aprovechamiento de espacio público, cláusulas que solo beneficien a quien hace uso temporal de este espacio público."/>
    <x v="3"/>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Colaborador del IDU solicite o acepte una dádiva de un Tercero, para que se incluyan en el contrato de aprovechamiento de espacio público, cláusulas que solo beneficien a quien hace uso temporal de este espacio público."/>
    <x v="1"/>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Directivo del IDU solicite o acepte una dádiva de un Tercero, para que se incluyan en el contrato de aprovechamiento de espacio público, cláusulas que solo beneficien a quien hace uso temporal de este espacio público."/>
    <x v="2"/>
    <s v="Deterioro de la reputación institucional que afecta su capacidad y gobernanza."/>
    <s v="1- El formato FO-CI-29 establece la Lista de chequeo._x000a_2- El Acto Administrativo es revisado por los profesionales jurídicos, previa aprobación y firma del Director Técnico, lo cual esta establecido en el procedimiento PR-CI-10  en su numeral 8.17., revisión de la minuta de contrato o acto administrativo. "/>
    <n v="2"/>
    <n v="4"/>
    <n v="8"/>
    <s v="BAJO"/>
    <s v="El nivel de riesgo bajo no requiere controles adicionales"/>
    <n v="0.1"/>
  </r>
  <r>
    <s v="APROVECHAMIENTO ECONÓMICO DE CORTO PLAZO DEL ESPACIO PÚBLICO"/>
    <s v="Un Tercero ofrece o entrega una dádiva a un Colaborador del IDU para que altere el acta de recibo del espacio solicitado, sin verificar o informando datos incorrectos sobre la recuperación del espacio en iguales o mejores condiciones a las encontradas antes del uso para el aprovechamiento económico de espacio público."/>
    <x v="0"/>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PROVECHAMIENTO ECONÓMICO DE CORTO PLAZO DEL ESPACIO PÚBLICO"/>
    <s v="Un Colaborador del IDU solicita o acepta una dádiva de un Tercero para que altere el acta de recibo del espacio solicitado, sin verificar o informando datos incorrectos sobre la recuperación del espacio en iguales o mejores condiciones a las encontradas antes del uso para el aprovechamiento económico de espacio público."/>
    <x v="1"/>
    <s v="Deterioro de la reputación institucional que afecta su capacidad y gobernanza."/>
    <s v="1- El procedimiento PR-CI-10 en su numeral 8.25., menciona la realización del recibo del espacio público y la generación del acta._x000a_2- En el acto administrativo se establece que se debe entregar el espacio público en las mismas o mejores condiciones._x000a_3. En el formato FO-CI-15 de acta se recibe el espacio públ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ROVECHAMIENTO ECONÓMICO DE CORTO PLAZO DEL ESPACIO PÚBLICO"/>
    <s v="Un Tercero ofrece o entrega una dádiva a un Colaborador del IDU para que no solicite la aplicación del procedimiento sancionatorio para infracciones urbanísticas, por una infracción urbanística o por no entrega del espacio público en las condiciones previstas en el contrato. "/>
    <x v="0"/>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Colaborador del IDU solicita o acepta una dádiva de un Tercero para que no solicite la aplicación del procedimiento sancionatorio para infracciones urbanísticas, por una infracción urbanística o por no entrega del espacio público en las condiciones previstas en el contrato. "/>
    <x v="1"/>
    <s v="Deterioro de la reputación institucional que afecta su capacidad y gobernanza."/>
    <s v="1. El procedimiento PR-CI-10 establece las gestiones a realizar en caso de incumplimientos."/>
    <n v="2"/>
    <n v="4"/>
    <n v="8"/>
    <s v="BAJO"/>
    <s v="El nivel de riesgo bajo no requiere controles adicionales"/>
    <n v="0.1"/>
  </r>
  <r>
    <s v="APROVECHAMIENTO ECONÓMICO DE CORTO PLAZO DEL ESPACIO PÚBLICO"/>
    <s v="Un Directivo del IDU solicita o acepta una dádiva de un Tercero para que no solicite la aplicación del procedimiento sancionatorio para infracciones urbanísticas, por una infracción urbanística o por no entrega del espacio público en las condiciones previstas en el contrato. "/>
    <x v="2"/>
    <s v="Deterioro de la reputación institucional que afecta su capacidad y gobernanza._x000a__x000a_"/>
    <s v="1. El procedimiento PR-CI-10 establece las gestiones a realizar en caso de incumplimientos._x000a_"/>
    <n v="2"/>
    <n v="4"/>
    <n v="8"/>
    <s v="BAJO"/>
    <s v="El nivel de riesgo bajo no requiere controles adicionales"/>
    <n v="0.1"/>
  </r>
  <r>
    <s v="EXPEDICIÓN Y RECIBO DE LICENCIAS DE EXCAVACIÓN"/>
    <s v="Un tercero solicitante ofrece o entrega dádivas a un Colaborador del IDU para que agilice el trámite de solicitud de licencia."/>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solicitante ofrece o entrega dádivas a un Colaborador del IDU para que agilice el trámite de solicitud de licencia."/>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dádivas de un tercero solicitante para que se agilice el trámite de solicitud de licencia."/>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pruebe una licencia de excavación sin el lleno de los requisitos exigidos."/>
    <x v="0"/>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recibe una dádiva de un Tercero para que apruebe una licencia de excavación sin el lleno de los requisitos exigidos."/>
    <x v="1"/>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recibe una dádiva de un Tercero para que apruebe una licencia de excavación sin el lleno de los requisitos exigidos."/>
    <x v="2"/>
    <s v="Deterioro de la reputación institucional que afecta su capacidad y gobernanza."/>
    <s v="1- Radicación de la solicitud en el aplicativo Orfeo._x000a_2-  Formato FO-CI-02 de &quot;Solicitud de licencia de excavación&quot; el cual debe estar firmado por el solicitante, y contener el cumplimiento de requisitos._x000a_3- El Procedimiento PR-CI-09 en el numeral 7.5, menciona la elaboración del Acto Administrativo que otorga, niega y/o desiste la Licencia de Excavación, el cual pasa por validación Jurídica y Técnica, para posteriormente ser aprobado y firmado por el Director Técnico._x000a_4- Aprobación y firma del acto administrativo por parte del Director Técnico_x000a_5- Aplicativo en Bochica para la gestión de las licencias de excavación (Módulo Licencias de Excav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ofrece o entrega dádivas a un Colaborador del IDU para que altere o incluya asuntos que solo benefician al solicitante, en actos administrativos derivados de la gestión de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_x000a_"/>
    <n v="3"/>
    <n v="3"/>
    <n v="9"/>
    <s v="BAJO"/>
    <s v="El nivel de riesgo bajo no requiere controles adicionales"/>
    <n v="0.1"/>
  </r>
  <r>
    <s v="EXPEDICIÓN Y RECIBO DE LICENCIAS DE EXCAVACIÓN"/>
    <s v="Un Colaborador del IDU solicita o acepta dádivas de un Tercero para que altere o incluya asuntos que solo benefician al solicitante, en actos administrativos derivados de la gestión de licencia de excavación."/>
    <x v="1"/>
    <s v="_x000a_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Doirectivo del IDU solicita o acepta dádivas de un Tercero para que altere o incluya asuntos que solo benefician al solicitante, en actos administrativos derivados de la gestión de licencia de excavación."/>
    <x v="2"/>
    <s v="_x000a_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5, menciona la elaboración del Acto Administrativo que otorga, niega y/o desiste la Licencia de Excavación, el cual pasa por validación Jurídica y Técnica, para posteriormente ser aprobado y firmado por el Director Técnico._x000a_3- La Resolución que otorga, niega y/o desiste la licencia de excavación es un formato preestablecido, que de presentar modificaciones deberá ser validado por los actores del proceso y el Director Técnico."/>
    <n v="2"/>
    <n v="4"/>
    <n v="8"/>
    <s v="BAJO"/>
    <s v="El nivel de riesgo bajo no requiere controles adicionales"/>
    <n v="0.1"/>
  </r>
  <r>
    <s v="EXPEDICIÓN Y RECIBO DE LICENCIAS DE EXCAVACIÓN"/>
    <s v="Un Tercero que interviene el espacio público ofrece o entrega dádivas a un Colaborador del IDU para que no informe o declare de conocimiento de DTAI la afectación de espacio público por excavaciones sin licencia de excavación."/>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Colaborador del IDU solicita o recibe dádivas de un Tercero que interviene el espacio público para que no se informe o declare de conocimiento de DTAI la afectación de espacio público por excavaciones sin licencia de excavación."/>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2"/>
    <n v="4"/>
    <n v="8"/>
    <s v="BAJO"/>
    <s v="El nivel de riesgo bajo no requiere controles adicionales"/>
    <n v="0.1"/>
  </r>
  <r>
    <s v="EXPEDICIÓN Y RECIBO DE LICENCIAS DE EXCAVACIÓN"/>
    <s v="Un Tercero que interviene el espacio público ofrece o entrega una dádiva a un Colaborador del IDU para que no solicite la aplicación del procedimiento sancionatorio para infracciones urbanística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una dádiva de un Tercero que interviene el espacio público para que no solicite la aplicación del procedimiento sancionatorio para infracciones urbanística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una dádiva de un Tercero que interviene el espacio público para que no solicite la aplicación del procedimiento sancionatorio para infracciones urbanísticas."/>
    <x v="2"/>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Acorde con lo establecido en los numerales 7, 9 y 11 del Art. 86 del Decreto Ley 1421 de 1993 (Estatuto Orgánico); el Art. 1 de la Ley 810 de 2003 (Sanciones urbanísticas); el numeral 13.3 del Art. 193 del Acuerdo 79 de 2003 (Código de Policía); y el Art. 2.2.6.1.4.11 del Decreto 1077 de 2015 (Reglamente sector vivienda, ciudad y territorio), es competencia de las Alcaldías Locales adelantar el control urbanístico y los procesos sancionatorios por infrac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Tercero que interviene el espacio público ofrece o entrega una dádiva a un Colaborador del IDU para que emita el certificado de verificación y recibo de obra en trabajos no conformes."/>
    <x v="0"/>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XPEDICIÓN Y RECIBO DE LICENCIAS DE EXCAVACIÓN"/>
    <s v="Un Colaborador del IDU solicita o acepta dádivas de un Tercero que interviene el espacio público para que emita el certificado de verificación y recibo de obra en trabajos no conformes."/>
    <x v="1"/>
    <s v="Deterioro de la reputación institucional que afecta su capacidad y gobernanza."/>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Y RECIBO DE LICENCIAS DE EXCAVACIÓN"/>
    <s v="Un Directivo del IDU solicita o acepta dádivas de un Tercero que interviene el espacio público para que emita el certificado de verificación y recibo de obra en trabajos no conformes."/>
    <x v="2"/>
    <s v="Deterioro de la reputación institucional que afecta su capacidad y gobernanza._x000a__x000a_"/>
    <s v="1- Se da cumplimiento al Decreto 1077 de 2015 “...Decreto Único Reglamentario del Sector Vivienda, Ciudad y Territorio”, que dispone el procedimiento para la expedición de licencias urbanísticas, y más puntualmente el Art. 2.2.6.1.2.3.6 (modificado por el artículo 11, del Decreto Nacional 1203 de 2017), que establece las obligaciones de los titulares de las licencias._x000a_2- El Procedimiento PR-CI-09 en el numeral 7.33, menciona la elaboración del Certificado de verificación y recibo de obra, y su publicación en página web; publicación que se realiza previa validación del líder de proceso y el Director Técn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no reporte daños en las obras ejecutadas."/>
    <x v="4"/>
    <s v="Pérdida de capacidad institucional para responder a las necesidades de la ciudad en lo relacionado con infraestructura para la movilidad y espacio público._x000a_"/>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ntratista ofrece o entrega dádivas a un tercero para que no reportar daños en las obras ejecutadas."/>
    <x v="1"/>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dádivas a un tercero para que no reportar daños en las obras ejecutadas."/>
    <x v="2"/>
    <s v="Pérdida de capacidad institucional para responder a las necesidades de la ciudad en lo relacionado con infraestructura para la movilidad y espacio público."/>
    <s v="1- El procedimiento PR-CI-03 en el numeral 7.11, indica quienes realizan la visita de seguimiento, a la cual no asiste el contratista (no hay acuerdos)._x000a_2- Registro de la visita de seguimiento en el aplicativo Bochica (Módulo Seguimiento a pólizas de estabilidad)._x000a_3- El registro fotográfico de la visita de seguimiento es cargado en el aplicativo Bochica.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contratista ofrece o entrega dádivas a un Colaborador del IDU para que reporte como aprobadas, las reparaciones de los daños, sin haberlas ejecutado o presentando deficiencias."/>
    <x v="4"/>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laborador del IDU solicita o acepta dádivas de un contratista para que reporte como aprobadas, las reparaciones de los daños, sin haberlas ejecutado o presentando deficiencias."/>
    <x v="1"/>
    <s v="Deterioro de la reputación institucional que afecta su capacidad y gobernanza._x000a__x000a_"/>
    <s v="1-El procedimiento PR-CI-03 en el numeral 8.8, indica como se realiza la visita de verificación de reparaciones._x000a_2- En la visita se firma el formato FO-CI-62 de acta por parte del IDU y de ser posible, el contratista, urbanizador, aseguradora e interventor, según el caso._x000a_3- Registro de la visita en el aplicativo Bochica (Módulo seguimiento a pólizas de estabilidad)_x000a_4- El registro fotográfico es cargado en el aplicativo Bochica._x000a_5- Aprobación en el aplicativo Bochica del informe de visita por parte del Coordinador Técnico."/>
    <n v="2"/>
    <n v="3"/>
    <n v="6"/>
    <s v="BAJO"/>
    <s v="El nivel de riesgo bajo no requiere controles adicionales"/>
    <n v="0.1"/>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ntratista ofrece o entrega dádivas a un Colaborador del IDU para que acepte argumentos técnicos que lo exoneren de la responsabilidad de un daño, sin ser técnicamente válidos o suficientes."/>
    <x v="4"/>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SEGUIMIENTO A LA ESTABILIDAD Y CALIDAD DE LAS OBRAS CON PÓLIZA VIGENTE"/>
    <s v="Un Colaborador del IDU solicita o recibe dádivas de un contratista para que acepte argumentos técnicos que lo exoneren de la responsabilidad de un daño, sin ser técnicamente válidos o suficientes."/>
    <x v="1"/>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EGUIMIENTO A LA ESTABILIDAD Y CALIDAD DE LAS OBRAS CON PÓLIZA VIGENTE"/>
    <s v="Un Directivo del IDU solicita o recibe dádivas de un contratista para que acepte argumentos técnicos que lo exoneren de la responsabilidad de un daño, sin ser técnicamente válidos o suficientes."/>
    <x v="2"/>
    <s v="Deterioro de la reputación institucional que afecta su capacidad y gobernanza."/>
    <s v="1- El procedimiento PR-CI-03 en los numerales 8.5 y 8.6, indica como se realiza la evaluación de los argumentos del contratista._x000a_2- El resultado de la evaluación se comunica por oficio IDU, radicado en el aplicativo ORFEO con firma del Director Técnico._x000a_3- El resultado de la evaluación se registra en visita de inspección o reparaciones en el aplicativo Bochica (Módulo seguimiento a pólizas de estabilidad)_x000a_4- Aprobación en el aplicativo Bochica del informe de visita por parte del Coordinador Técnic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PLICACIÓN DE LA GARANTÍA ÚNICA EN SU AMPARO DE ESTABILIDAD Y CALIDAD DE CONTRATOS DE OBRA"/>
    <s v="Un contratista o Trabajador de la aseguradora, ofrece o entrega dádivas a un Colaborador del IDU para que modifique el acto administrativo que obliga al contratista a responder por daños o incumplimientos."/>
    <x v="5"/>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Colaborador del IDU solicita o recibe una dádiva de un contratista o Trabajador de la aseguradora, para que modifique el acto administrativo que obliga al contratista a responder por daños o incumplimientos."/>
    <x v="1"/>
    <s v="Deterioro de la reputación institucional que afecta su capacidad y gobernanza."/>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APLICACIÓN DE LA GARANTÍA ÚNICA EN SU AMPARO DE ESTABILIDAD Y CALIDAD DE CONTRATOS DE OBRA"/>
    <s v="Un Directivo del IDU solicita o recibe una dádiva de un contratista o Trabajador de la aseguradora, para que modifique el acto administrativo que obliga al contratista a responder por daños o incumplimientos."/>
    <x v="2"/>
    <s v="Deterioro de la reputación institucional que afecta su capacidad y gobernanza._x000a__x000a_"/>
    <s v="1. El procedimiento establece que la identificación de daños se realice en visita de seguimiento, a la cual no asiste el contratista (no hay acuerdos)._x000a_2. Los daños identificados se ingresan al aplicativo (tiene controles de usuario) para generar el informe de visita, que finalmente es revisado y aprobado por el Coordinador Técnico. "/>
    <n v="2"/>
    <n v="5"/>
    <n v="10"/>
    <s v="BAJO"/>
    <s v="El nivel de riesgo bajo no requiere controles adicionales"/>
    <n v="0.1"/>
  </r>
  <r>
    <s v="COORDINACIÓN Y CONTROL DE LA EJECUCIÓN DE LOS PROYECTOS DE CONSERVACIÓN"/>
    <s v="Un interventor ofrece o entrega dádivas a un Colaborador del IDU para que permita que el personal para la ejecución del contrato no cumpla con el lleno de los requistos establecidos."/>
    <x v="6"/>
    <s v="Deterioro de la reputación institucional que afecta su capacidad y gobernanza."/>
    <s v="1. Obligaciones de los Contratos de obra 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
    <n v="1"/>
    <n v="3"/>
    <n v="3"/>
    <s v="BAJO"/>
    <s v="El nivel de riesgo bajo no requiere controles adicionales"/>
    <n v="0.1"/>
  </r>
  <r>
    <s v="COORDINACIÓN Y CONTROL DE LA EJECUCIÓN DE LOS PROYECTOS DE CONSERVACIÓN"/>
    <s v="Un Colaborador del IDU solicita o recibe dádivas de un contratista de interventoría para aceptar que el personal para la ejecución del contrato no cumpla con el lleno de los requistos establecidos."/>
    <x v="7"/>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laborador del IDU solicita o recibe dádivas de un contratista de interventoría para aceptar el personal para la ejecución del contrato no cumpla con el lleno de los requistos establecidos."/>
    <x v="8"/>
    <s v="Deterioro de la reputación institucional que afecta su capacidad y gobernanza."/>
    <s v="1. Obligaciones de los Contratos de interventoría y demás documentos que los conforman_x000a_2.  Manual de Interventoría_x000a_3. Informes mensuales de interventoría con lista de chequeo de contenido  informes mensuales de interventoría_x000a_4. Manual Único de Control y Seguimiento Ambiental y de SST del IDU_x000a_5. Comités de seguimiento al contrato_x000a_"/>
    <n v="1"/>
    <n v="3"/>
    <n v="3"/>
    <s v="BAJO"/>
    <s v="El nivel de riesgo bajo no requiere controles adicionales"/>
    <n v="0.1"/>
  </r>
  <r>
    <s v="COORDINACIÓN Y CONTROL DE LA EJECUCIÓN DE LOS PROYECTOS DE CONSERVACIÓN"/>
    <s v="Un contratista  de obra y/ interventor ofrece o entrega dádivas a un Colaborador del IDU para que suscriba el Acta de inicio del contrato sin el lleno de los requisitos necesarios."/>
    <x v="9"/>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2"/>
    <n v="3"/>
    <n v="6"/>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7"/>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Colaborador del IDU solicita o recibe dádivas de un Contratista (obra o interventoría) para que suscriba el Acta de inicio del contrato sin el lleno de los requisitos necesarios."/>
    <x v="8"/>
    <s v="Pérdida de capacidad institucional para responder a las necesidades de la ciudad en lo relacionado con infraestructura para la movilidad y espacio público."/>
    <s v="1. Verificación de los requisitos dispuestos en el contrato y en las directrices de Colombia Compra Eficente así como en el Manual de Contratación vigente._x000a__x000a_2. Diligenciamiento formato acta de inicio con segregación de funciones  Contratista, interventor, supervisor de apoyo,  subdirectores y hasta el ordenador del gasto."/>
    <n v="1"/>
    <n v="3"/>
    <n v="3"/>
    <s v="BAJO"/>
    <s v="El nivel de riesgo bajo no requiere controles adicionales"/>
    <n v="0.1"/>
  </r>
  <r>
    <s v="COORDINACIÓN Y CONTROL DE LA EJECUCIÓN DE LOS PROYECTOS DE CONSERVACIÓN"/>
    <s v="Un interventor  ofrece o entrega dádivas a un Colaborador del IDU para que acepte productos del contrato en su  ejecución o liquidación  sin el cumplimiento de los requisitos y/o especificaciones establecidas para ello."/>
    <x v="6"/>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l plan de calidad y seguimeinto al cumplimiento del mismo_x000a_8 Seguimiento en aplicativo zip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7"/>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interventoria para aceptar productos del contrato en su ejecución o liquidación sin el cumplimiento de los requisitos y especificaciones establecidas para ello."/>
    <x v="8"/>
    <s v="Sobrecostos en los proyectos que reducen la capacidad de alcanzar metas físicas."/>
    <s v="1. Obligaciones de los Contratos de obra e interventoría y demás documentos que los conforman_x000a_2.  Manual de Interventoría_x000a_3. Informes mensuales de interventoría con verificación a través de lista de chequeo_x000a_4. Manual Único de Control y Seguimiento Ambiental y de SST del IDU_x000a_5. Comités de seguimiento al contrato_x000a_6. Inspecciones visuales en recorridos de obra_x000a_7.  Exigencia de plan de calidad y seguimeinto al cumplimiento del mismo_x000a_8 Seguimiento en aplicativo zip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precios no previstos (NPs) sin la debida justificación  u omitiendo los requisitos y condiciones exigidos para los mismos."/>
    <x v="10"/>
    <s v="Sobrecostos en los proyectos que reducen la capacidad de alcanzar metas físicas."/>
    <s v="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7"/>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contratista de obra o un interventor para aceptar precios no previstos (NPs) sin la debida justificación  u omitiendo los requisitos y condiciones exigidos para los mismos."/>
    <x v="8"/>
    <s v="Sobrecostos en los proyectos que reducen la capacidad de alcanzar metas físicas."/>
    <s v="_x000a_1.  Obligaciones de los Contratos de obra e interventoría y demás documentos que los conforman_x000a_2. Manual de Interventoría_x000a_3.  Base de datos de precios de referencia IDU _x000a_4. Lista de chequeo de objeción o no objeción de precios no previstos._x000a_5. Formato para diligenciamiento de precios no previstos_x000a_6. Manual de Gestión contractual_x000a_7. Suscrpción de modificatorio para incorporar precios no previst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Acta de recibo parcial de obra, Acta de pago de interventoría y actas de ajustes, con valores mayores a los realmente ejecutadas o incumpliendo los requisitos especificados para su recibo a satisfacción "/>
    <x v="10"/>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7"/>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recibe  dádivas de un interventor para que acepteActa de recibo parcial de obra, Acta de pago de interventoría y actas de ajustes, con mayores cantidades a las realmente ejecutadas  o incumpliendo los requisitos especificados para dicho recibo"/>
    <x v="8"/>
    <s v="Sobrecostos en los proyectos que reducen la capacidad de alcanzar metas físicas."/>
    <s v="1. Obligaciones de los Contratos de obra e interventoría y demás documentos que los conforman_x000a_2. Manual de Interventoría_x000a_3. Plan de Calidad (Plan inspección de ensayos) del contratista_x000a_4.  Informes mensuales de interventoría _x000a_5. Informes semanales de interventoría._x000a_6. Inspecciones visuales mediante recorridos por parte de la supervisión_x000a_7. Comités de seguimiento  periódicos_x000a_8. Existencia de precios contractuales para  cada contrato y la obligación  de  utilizar la Base de Precios de Referencia IDU_x000a_9. Implementación de cuadro de control financiero en cada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interventor ofrece o entrega dádivas a un Colaborador del IDU para que acepte un acta de liquidación de anticipo sin soporte claro de su utilización."/>
    <x v="6"/>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ádivas de un interventor para que acepte un acta de liquidación de anticipo sin soporte claro de su utilización."/>
    <x v="7"/>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ádivas de un interventor para que acepte un acta de liquidación de anticipo sin soporte claro de su utilización."/>
    <x v="8"/>
    <s v="Sobrecostos en los proyectos que reducen la capacidad de alcanzar metas físicas."/>
    <s v="1. En el Manual de Interventoría se establece todo lo relacionado con el manejo del anticipo._x000a_2. Verificación mensual por parte del área financiera sobre consignación de rendimientos de anticipos._x000a_3. Formato de liquidación del anticipo cuyo diligenciamiento está soportado por informe de manejo de anticip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ntratista de obra  ofrece o entrega a un Colaborador del IDU dádivas para agilizar el trámite de pago ante la Entidad."/>
    <x v="4"/>
    <s v="Deterioro de la reputación institucional que afecta su capacidad y gobernanza."/>
    <s v="1. Los pagos de las actas de contratistas de obra e interventoría no dependen de las acciones a cargo del proceso de conservac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interventor ofrecen o entrega a un Colaborador del IDU dádivas para agilizar el trámite de pago ante la Entidad."/>
    <x v="6"/>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2"/>
    <n v="3"/>
    <n v="6"/>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7"/>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laborador del IDU solicita o acepta de un contratista de obra o interventor dádivas para agilizar el trámite de pago ante la Entidad."/>
    <x v="8"/>
    <s v="Deterioro de la reputación institucional que afecta su capacidad y gobernanza."/>
    <s v="1. Los pagos de las actas de contratistas de obra e interventorías no dependen de la supervisión como tal;  los mismos cumplen un trámite  en varias dependencias de la entidad el cual se encuentra debidamente regulado por el aplicativo SIGPAGO S  asociado a STONE,  sujeto  al cumplimiento de términos estrictos y muy ajustados en cada uno de los pasos que se surten, pudiendose verificar en tiempo real la ubicación y estado del trámite."/>
    <n v="1"/>
    <n v="3"/>
    <n v="3"/>
    <s v="BAJO"/>
    <s v="El nivel de riesgo bajo no requiere controles adicionales"/>
    <n v="0.1"/>
  </r>
  <r>
    <s v="COORDINACIÓN Y CONTROL DE LA EJECUCIÓN DE LOS PROYECTOS DE CONSERVACIÓN"/>
    <s v="Un contratista de obra ofrece o entrega a un Colaborador del IDU dádivas para suscribir el acta de liquidación sin el lleno de los requisitos."/>
    <x v="4"/>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2"/>
    <n v="5"/>
    <n v="10"/>
    <s v="BAJO"/>
    <s v="El nivel de riesgo bajo no requiere controles adicionales"/>
    <n v="0.1"/>
  </r>
  <r>
    <s v="COORDINACIÓN Y CONTROL DE LA EJECUCIÓN DE LOS PROYECTOS DE CONSERVACIÓN"/>
    <s v="Un interventor ofrecen o entrega a un Colaborador del IDU dádivas para suscribir el acta de liquidación sin el lleno de los requisitos."/>
    <x v="6"/>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ORDINACIÓN Y CONTROL DE LA EJECUCIÓN DE LOS PROYECTOS DE CONSERVACIÓN"/>
    <s v="Un Colaborador del IDU solicita o acepta de un contratista de obra o interventor dádivas para suscribir el acta de liquidación sin el lleno de los requisitos."/>
    <x v="7"/>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ORDINACIÓN Y CONTROL DE LA EJECUCIÓN DE LOS PROYECTOS DE CONSERVACIÓN"/>
    <s v="Un Colaborador del IDU solicita o acepta de un contratista de obra o interventor dádivas para suscribir el acta de liquidación sin el lleno de los requisitos."/>
    <x v="8"/>
    <s v="Pérdida de capacidad institucional para responder a las necesidades de la ciudad en lo relacionado con infraestructura para la movilidad y espacio público."/>
    <s v="_x000a_1.Obligaciones contenidas en  los Contratos de obra e interventoría._x000a_2. Oficios y documentación en aplicativo  ORFEO._x000a_3. Convenios con ESP._x000a_4. Manual de interventoría y/o supervisión de contratos._x000a_5. Comites de seguimiento a liquidaciones   tanto internos como con los actores externos_x000a_6. Formato  FO-SC-24 Acta de Cierre Social_x000a_7. Guía Coordinación  IDU, ESP y TIC en proyectos de Infraestructura_x000a_8. Formato  Acta de Liquidación  que controla los contenidos o requisitos que debe cumplir el documento y que son verificados por quienes suscriben el mismo_x000a_"/>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0">
  <r>
    <s v="PR-GC-01_x000a_MINIMA CUANTÍA CONTRATACIÓN HASTA EL_x000a_10% DE LA MENOR CUANTÍA"/>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 Revisiones internas con base en las actividades y puntos de control establecidos en los Procedimientos._x000a_2. Políticas y/o aprobaciones por parte del Comité de Gestión precontractual en el que participan diversas áreas. _x000a_3.  Mesas de trabajo entre el plieguista y el ordenador del gasto y/o las áreas solicitantes de los procesos antes y/o durante la estructuración de los procesos contractuales._x000a_4.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1_x000a_MINIMA CUANTÍA CONTRATACIÓN HASTA EL_x000a_10% DE LA MENOR CUANTÍA"/>
    <s v="Interesados ofrecen o entregan dádivas a un Colaborador del IDU  para generar la Modificación/Adenda del proceso y/o respuesta a Observaciones en favor de un tercero, que puede afectar los intereses del IDU"/>
    <x v="0"/>
    <s v="Pérdida de confianza en la capacidad de gestión del IDU frente a la comunidad."/>
    <s v="1. Revisiones internas con base en las actividades y puntos de control establecidos en los Procedimientos._x000a_2. Identificación del colaborador IDU de la DTPS, a través de códigos para asegurar la confidencialidad de la información._x000a_3.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1"/>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2"/>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_x000a_4. FO-PE-020 Compromiso de Integridad, Transparencia y Cofidencialidad, para PSP "/>
    <n v="2"/>
    <n v="5"/>
    <n v="10"/>
    <s v="BAJO"/>
    <s v="El nivel de riesgo es bajo y 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3"/>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
    <n v="2"/>
    <n v="5"/>
    <n v="10"/>
    <s v="BAJO"/>
    <s v="No se requieren controles adicionales"/>
    <n v="0.1"/>
  </r>
  <r>
    <s v="PR-GC-01_x000a_MINIMA CUANTÍA CONTRATACIÓN HASTA EL_x000a_10% DE LA MENOR CUANTÍA"/>
    <s v="Un Colaborador del IDU solicita una dádiva o una comisión para generar la Modificación/Adenda del proceso y/o respuesta a Observaciones en favor de un tercero, que puede afectar los intereses del IDU"/>
    <x v="4"/>
    <s v="Pérdida de confianza en la capacidad de gestión del IDU frente a la comunidad."/>
    <s v="1. Revisiones internas con base en las actividades y puntos de control establecidos en los Procedimientos._x000a_2. Los Pliegos tipo emitidos por CCE establecen reglas generales para la Licitación; y la Entidad en el marco de la transparencia hizo transversal dichas políticas para el resto de modalidades de selección._x000a_3 Políticas y/o aprobaciones por parte del Comité de Gestión precontractual en el que participan diversas áreas. _x000a_4. FO-PE-020 Compromiso de Integridad, Transparencia y Cofidencialidad, para PSP"/>
    <n v="2"/>
    <n v="5"/>
    <n v="10"/>
    <s v="BAJO"/>
    <s v="El nivel de riesgo es bajo y no se requieren controles adicionales"/>
    <n v="0.1"/>
  </r>
  <r>
    <s v="PR-GC-01_x000a_MINIMA CUANTÍA CONTRATACIÓN HASTA EL_x000a_10% DE LA MENOR CUANTÍA"/>
    <s v="Proponentes ofrecen o entregan dádivas a un Colaborador del IDU  para elaborar, suscribir y publicar la resolución de declaratoria de desierto del proceso, cancelar proceso de selección en plataforma en favor de un tercero, o que puede afectar los intereses del IDU"/>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Anexo a la carta de aceptación está el pacto de excelencia y el pacto de transparencia que los interesados conocen, suscriben y aceptan."/>
    <n v="3"/>
    <n v="3"/>
    <n v="9"/>
    <s v="BAJO"/>
    <s v="El nivel de riesgo es bajo y 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3"/>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
    <n v="2"/>
    <n v="3"/>
    <n v="6"/>
    <s v="BAJO"/>
    <s v="No se requieren controles adicionales"/>
    <n v="0.1"/>
  </r>
  <r>
    <s v="PR-GC-01_x000a_MINIMA CUANTÍA CONTRATACIÓN HASTA EL_x000a_10% DE LA MENOR CUANTÍA"/>
    <s v="Un Colaborador del IDU solicita una dádiva o una comisión para elaborar, suscribir y publicar la resolución de declaratoria de desierto del proceso, cancelar proceso de selección en plataforma en favor de un tercero, o que puede afectar los intereses del IDU"/>
    <x v="4"/>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FO-PE-020 Compromiso de Integridad, Transparencia y Cofidencialidad, para PSP_x000a_"/>
    <n v="2"/>
    <n v="3"/>
    <n v="6"/>
    <s v="BAJO"/>
    <s v="El nivel de riesgo es bajo y no se requieren controles adicionales"/>
    <n v="0.1"/>
  </r>
  <r>
    <s v="PR-GC-01_x000a_MINIMA CUANTÍA CONTRATACIÓN HASTA EL_x000a_10% DE LA MENOR CUANTÍA"/>
    <s v="Proponentes ofrecen o entregan dádivas a un Colaborador del IDU  para que al verificar la Propuesta Económica, en caso de evidenciar posibles precios artificialmente bajos, no se informe a las áreas solicitantes y ordenadora del gasto, para que ellos no soliciten  información al proponente y se decida que no es artificialmente baj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Anexo a la carta de aceptación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que al verificar la Propuesta Económica y en caso de evidenciar posibles precios artificialmente bajos, no se informe a las áreas solicitantes y ordenadora del gasto, para que ellos soliciten  información al proponente y se decida que no es artificialmente baj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n debida forma los requisitos habilitantes, y asi favorecer a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2"/>
    <n v="4"/>
    <n v="8"/>
    <s v="BAJO"/>
    <s v="El nivel de riesgo es bajo y 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2"/>
    <n v="4"/>
    <n v="8"/>
    <s v="BAJO"/>
    <s v="No se requieren controles adicionales"/>
    <n v="0.1"/>
  </r>
  <r>
    <s v="PR-GC-01_x000a_MINIMA CUANTÍA CONTRATACIÓN HASTA EL_x000a_10% DE LA MENOR CUANTÍA"/>
    <s v="Un Colaborador del IDU solicita una dádiva o una comisión para no verificar en debida forma los requisitos habilitantes, y asi favorecer a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2"/>
    <n v="4"/>
    <n v="8"/>
    <s v="BAJO"/>
    <s v="El nivel de riesgo es bajo y no se requieren controles adicionales"/>
    <n v="0.1"/>
  </r>
  <r>
    <s v="PR-GC-01_x000a_MINIMA CUANTÍA CONTRATACIÓN HASTA EL_x000a_10% DE LA MENOR CUANTÍA"/>
    <s v="Proponentes ofrecen o entregan dádivas a un Colaborador del IDU  para tramitar los oficios de solicitud de aclaraciones o subsanacio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tramitar los oficios de solicitud de aclaraciones o subsanacio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tramitar los oficios de solicitud de aclaraciones o subsanacio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no Verificar el contenido de los documentos de aclaraciones o subsanes en contratos en beneficio de un tercero"/>
    <x v="0"/>
    <s v="Deterioro reputacional del IDU frente a la comunidad, organismos de control y oferentes."/>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no Verificar el contenido de los documentos de aclaraciones o subsanes en contratos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Proponentes ofrecen o entregan dádivas a un Colaborador del IDU  para Proyectar y  Publicar respuesta a las observaciones y/ o modificar la evaluación en beneficio de un tercero"/>
    <x v="0"/>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5. Identificación del colaborador IDU de la DTPS, a través de códigos para asegurar la confidencialidad de la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1_x000a_MINIMA CUANTÍA CONTRATACIÓN HASTA EL_x000a_10% DE LA MENOR CUANTÍA"/>
    <s v="Un Colaborador del IDU solicita una dádiva o una comisión para    Proyectar y  Publicar respuesta a las observaciones y/ o modificar la evaluación en beneficio de un tercero"/>
    <x v="3"/>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1_x000a_MINIMA CUANTÍA CONTRATACIÓN HASTA EL_x000a_10% DE LA MENOR CUANTÍA"/>
    <s v="Un Colaborador del IDU solicita una dádiva o una comisión para Proyectar y  Publicar respuesta a las observaciones y/ o modificar la evaluación en beneficio de un tercero"/>
    <x v="4"/>
    <s v="Pérdida de confianza en la capacidad de gestión del IDU frente a la comunidad."/>
    <s v="1. Revisiones internas con base en las actividades y puntos de control establecidos en los Procedimientos._x000a_2. Segregación de funciones con Aprobaciones por el Ordenador del Gasto, DTPS y SGJ, cuando aplique._x000a_3. Plataforma transaccional SECOP II donde se encuentran publicadas las propuestas y demás documentos del proceso_x000a_4. FO-PE-020 Compromiso de Integridad, Transparencia y Confidencialidad, para PSP_x000a_"/>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realizar la estructuración del proceso y/o incluir en el componente técnico de los estudios o documentos previos un requisito,que pueda favorecer a un tercero en un proceso de contratación afectando los intereses del IDU. "/>
    <x v="0"/>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Anexo a la minuta está el pacto de excelencia y el pacto de transparencia que los interesados conocen, suscriben y aceptan.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1"/>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realizar la estructuración del proceso  y/o incluir en el componente técnico de los estudios o documentos previos un requisito,que pueda favorecer a un tercero en un proceso de contratación afectando los intereses del IDU. "/>
    <x v="2"/>
    <s v="Pérdida de confianza en la capacidad de gestión del IDU frente a la comunidad."/>
    <s v="1.Revisiones internas con base en las actividades y puntos de control establecidos en los Procedimientos._x000a_2. Políticas y/o aprobaciones por parte del Comité de Gestión precontractual en el que participan diversas áreas. _x000a_3. Los Pliegos tipo emitidos por CCE establecen reglas generales para la Licitación; y la Entidad en el marco de la transparencia hizo transversal dichas políticas para el resto de modalidades de selección._x000a_4.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no revisar los documentos iniciales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Bases de Datos de seguimiento y control de procesos con roles definidos de ingreso y de revisión de informació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no revisar los documentos iniciales en beneficio de un tercero"/>
    <x v="3"/>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no revisar los documentos iniciales en beneficio de un tercero"/>
    <x v="4"/>
    <s v="Pérdida de confianza en la capacidad de gestión del IDU frente a la comunidad."/>
    <s v="1.Revisiones internas con base en las actividades y puntos de control establecidos en los Procedimientos.  _x000a_2.Segregación de funciones con Aprobaciones por el Ordenador del Gasto, DTPS y SGJ, cuando aplique._x000a_3. Bases de Datos de seguimiento y control de procesos con roles definidos de ingreso y de revisión de información_x000a_4. Políticas y/o aprobaciones por parte del Comité de Gestión precontractual en el que participan diversas áreas. _x000a_5. Mesas de Trabajo con las áreas_x000a_6.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ajustar el Proyecto de pliego electrónico y aviso de convocatoria en beneficio de un tercero"/>
    <x v="0"/>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6. Anexo a la minuta está el pacto de excelencia y el pacto de transparencia que los interesados conocen, suscriben y aceptan.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ajustar el Proyecto de pliego electrónico y aviso de convocatoria en beneficio de un tercero"/>
    <x v="5"/>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ajustar el Proyecto de pliego electrónico y aviso de convocatori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ajustar el Proyecto de pliego electrónico y aviso de convocatori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Interesados ofrecen o entregan dádivas a un Colaborador del IDU  para modificar el Pliego definitivo y acto que ordena apertura en beneficio de un tercero "/>
    <x v="0"/>
    <s v="Pérdida de confianza en la capacidad de gestión del IDU frente a la comunidad."/>
    <s v="1. Revisiones internas con base en las actividades y puntos de control establecidos en los Procedimientos.  _x000a_2.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modificar el Pliego definitivo y acto que ordena apertura en beneficio de un tercero"/>
    <x v="6"/>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modificar el Pliego definitivo y acto que ordena apertura en beneficio de un tercero"/>
    <x v="3"/>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modificar el Pliego definitivo y acto que ordena apertura en beneficio de un tercero"/>
    <x v="4"/>
    <s v="Pérdida de confianza en la capacidad de gestión del IDU frente a la comunidad."/>
    <s v="1. Revisiones internas con base en las actividades y puntos de control establecidos en los Procedimientos.  _x000a_2. Segregación de funciones con Aprobaciones por el Ordenador del Gasto, DTPS y SGJ, cuando aplique._x000a_3. Flujo de aprobación SECOP II _x000a_4. Actas de Comité de Gestión precontractual_x000a_5. Uso de pliegos tipo Colombia Compra Eficiente  los cuales establecen reglas generales para la Licitación; y la Entidad en el marco de la transparencia hizo transversal dichas políticas para el resto de modalidades de selección._x000a_6. FO-PE-020 Compromiso de Integridad, Transparencia y Confidencialidad, para PSP _x000a_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evaluar las propuestas en beneficio de un tercero"/>
    <x v="0"/>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evaluar las propuestas en beneficio de un tercero"/>
    <x v="3"/>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evaluar las propuestas en beneficio de un tercero"/>
    <x v="4"/>
    <s v="Pérdida de confianza en la capacidad de gestión del IDU frente a la comunidad."/>
    <s v="1. Revisiones internas con base en las actividades y puntos de control establecidos en los Procedimientos. _x000a_2. Plataforma transaccional SECOP II, en la cual se publican las propuestas, informes y demás documentos de los proponent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0"/>
    <s v="Proponentes ofrecen o entregan dádivas a un Colaborador del IDU  para favorecer la Adjudicación en beneficio de un tercero"/>
    <x v="0"/>
    <s v="Deterioro reputacional del IDU frente a los oferentes locales, nacionales e internacionales."/>
    <s v="1. Revisiones internas con base en las actividades y puntos de control establecidos en los Procedimientos. _x000a_2. Plataforma transaccional SECOP II, en la cual se publican las propuestas, informes y demás documentos de los proponentes_x000a_3. Identificación del colaborador IDU de la DTPS, a través de códigos para asegurar la confidencialidad de la información._x000a_4. FO-PE-020 Compromiso de Integridad, Transparencia y Confidencialidad, para PSP _x000a_5.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2_x000a_LICITACION PUBLICA_x000a_PR-GC-03_x000a_SELECCIÓN ABREVIADA MENOR CUANTIA_x000a_PRGC04_CONCURSO_DE_MERITOS_ABIERTO_O_CON_PRECALIFICACION_V_9_x000a_PRGC07_SELECCION_ABREVIADA_SUBASTA_INVERSA_V_6.0"/>
    <s v="Un Colaborador del IDU solicita una dádiva o una comisión para favorecer la Adjudicación en beneficio de un tercero"/>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el análisis correspondiente.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1"/>
    <s v="Un Colaborador del IDU solicita una dádiva o una comisión para favorecer la Adjudicación en beneficio de un tercero"/>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2_x000a_LICITACION PUBLICA_x000a_PR-GC-03_x000a_SELECCIÓN ABREVIADA MENOR CUANTIA_x000a_PRGC04_CONCURSO_DE_MERITOS_ABIERTO_O_CON_PRECALIFICACION_V_9_x000a_PRGC07_SELECCION_ABREVIADA_SUBASTA_INVERSA_V_6.2"/>
    <s v="Un Colaborador del IDU solicita una dádiva o una comisión para favorecer la Adjudicación en beneficio de un tercero"/>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_x000a_5. Anexo a la minuta está el pacto de excelencia y el pacto de transparencia que los interesados conocen, suscriben y aceptan."/>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9"/>
    <s v="Proponentes ofrecen o entregan dádivas a un Colaborador del IDU  para  ser favorecido en la Precalificación de su propuesta"/>
    <x v="0"/>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Identificación del colaborador IDU de la DTPS, a través de códigos para asegurar la confidencialidad de la información._x000a_5.FO-PE-020 Compromiso de Integridad, Transparencia y Cofidencialidad, para PSP _x000a_6. Anexo a la minuta está el pacto de excelencia y el pacto de transparencia que los interesados conocen, suscriben y aceptan."/>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04_CONCURSO_DE_MERITOS_ABIERTO_O_CON_PRECALIFICACION_V_9"/>
    <s v="Un Colaborador del IDU solicita una dádiva o una comisión para  ser favorecido en la Precalificación de su propuesta"/>
    <x v="1"/>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0"/>
    <s v="Un Colaborador del IDU solicita una dádiva o una comisión para  ser favorecido en la Precalificación de su propuesta"/>
    <x v="3"/>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4_CONCURSO_DE_MERITOS_ABIERTO_O_CON_PRECALIFICACION_V_11"/>
    <s v="Un Colaborador del IDU solicita una dádiva o una comisión para  ser favorecido en la Precalificación de su propuesta"/>
    <x v="4"/>
    <s v="Deterioro reputacional del IDU frente a los oferentes locales, nacionales e internacionales."/>
    <s v="1. Revisiones internas con base en las actividades y puntos de control establecidos en los Procedimientos. _x000a_2. Reunión con el Ordenador del Gasto en la cual se presenta la evaluación y todos aquellos aspectos del proceso, para analisis._x000a_3. Plataforma transaccional SECOP II, en la cual se publican las propuestas, informes y demás documentos de los proponentes_x000a_4.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5 -  PRGC09 - SUSCRIPCIÓN DE CONTRATOS"/>
    <s v="Adjudicatarios ofrecen o entregan dádivas a un Colaborador del IDU  para que se aprueben las polizas sin el lleno de requisitos"/>
    <x v="7"/>
    <s v="No logro total o parcial de los Objetivos del Instituto por falta de compromiso o apropiación de los Colaboradores del IDU."/>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05 -  PRGC09 - SUSCRIPCIÓN DE CONTRATOS"/>
    <s v="Un Colaborador del IDU solicita una dádiva o una comisión para para que se aprueben las polizas sin el lleno de requisitos"/>
    <x v="8"/>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
    <n v="2"/>
    <n v="5"/>
    <n v="10"/>
    <s v="BAJO"/>
    <s v="No se requieren controles adicionales"/>
    <n v="0.1"/>
  </r>
  <r>
    <s v="PRGC05 -  PRGC09 - SUSCRIPCIÓN DE CONTRATOS"/>
    <s v="Un Colaborador del IDU solicita una dádiva o una comisión para para que se aprueben las polizas sin el lleno de requisitos"/>
    <x v="9"/>
    <s v="Sobrecostos, deficiencias en alcance y calidad en la ejecución en los proyectos, que reducen la capacidad de lograr objetivos."/>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Reglas establecidas en los estudios previos, pliegos de condiciones y demás documentos del proceso de selección_x000a_4. FO-PE-020 Compromiso de Integridad, Transparencia y Confidencialidad, para PSP "/>
    <n v="2"/>
    <n v="5"/>
    <n v="10"/>
    <s v="BAJO"/>
    <s v="El nivel de riesgo es bajo y no se requieren controles adicionales"/>
    <n v="0.1"/>
  </r>
  <r>
    <s v="PRGC13_LIQUIDACION_CONTRATOS_CONVENIOS_V 3 0"/>
    <s v="Contratistas ofrecen o entregan dádivas a un Colaborador del IDU  para  ajustar el acta de liquidación en favor de un tercero en perjuicio de IDU."/>
    <x v="10"/>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3_LIQUIDACION_CONTRATOS_CONVENIOS_V 3 0"/>
    <s v="Un Colaborador del IDU solicita una dádiva o una comisión para  ajustar el acta de liquidación en favor de un tercero en perjuicio de IDU."/>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s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0"/>
    <s v="Un Colaborador del IDU solicita una dádiva o una comisión para  ajustar el acta de liquidación en favor de un tercero en perjuicio de IDU."/>
    <x v="12"/>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FO-PE-020 Compromiso de Integridad, Transparencia y Confidencialidad, para PSP _x000a_4. Revisiones internas con base en las actividades y puntos de control establecidos en los Procedimientos. "/>
    <s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13_LIQUIDACION_CONTRATOS_CONVENIOS_V 3 0"/>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3_LIQUIDACION_CONTRATOS_CONVENIOS_V 3 1"/>
    <s v="Un Colaborador del IDU solicita una dádiva o una comisión para no realizar la solicitud de liquidación unilateral en beneficio de un tercero"/>
    <x v="11"/>
    <s v="Deterioro reputacional del IDU frente a la comunidad, organismos de control y oferentes."/>
    <s v="1. Equipos Interdisciplinarios conformados en las Subdirecciones Generales de Infraestructura y Desarrollo Urbano, los cuales cuentan con el acompañamiento jurídico de la Dirección Técnica de Gestión Contractual, para la revisión de las actas de liquidación de los contratos en cada uno de los componentes del mismo. _x000a_2. Aprobación por parte del supervisor, ordenador del gasto, contratista y en los casos que aplique el interventor. _x000a_3. Revisiones internas con base en las actividades y puntos de control establecidos en los Procedimientos. "/>
    <n v="1"/>
    <n v="5"/>
    <n v="5"/>
    <s v="BAJO"/>
    <s v="No se requieren controles adicionales"/>
    <n v="0.1"/>
  </r>
  <r>
    <s v="PRGC14_MODIFICACION_Y_CESION_A_CONTRATOS_ESTATALES_V_5.0"/>
    <s v="Contratistas ofrecen o entregan dádivas a un Colaborador del IDU  para   gestionar la solicitud de modificación del contrato (adición, prórroga, cesión, etc.) en beneficio del contratista, sin el lleno de los requisitos legales."/>
    <x v="10"/>
    <s v="Deterioro de la reputación institucional que afecta su capacidad y gobernanza."/>
    <s v="1. Lista de Chequeo para la verificación de la documentación soporte de la modificación. _x000a_2. Revisión por parte de un abogado designado por el jefe, tanto del documento de modificación como de los documentos soporte del mismo. _x000a_3. FO-PE-020 Compromiso de Integridad, Transparencia y Confidencialidad, para PSP _x000a_4. Revisiones internas con base en las actividades y puntos de control establecidos en los Procedimientos.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GC14_MODIFICACION_Y_CESION_A_CONTRATOS_ESTATALES_V_5.0"/>
    <s v="Un Colaborador del IDU solicita una dádiva o una comisión para gestionar la solicitud de modificación del contrato (adición, prórroga, cesión, etc.) en beneficio del contratista, sin el lleno de los requisitos legales."/>
    <x v="11"/>
    <s v="No logro total o parcial de los Objetivos del Instituto por falta de compromiso o apropiación de los Colaboradores del IDU."/>
    <s v="1. Lista de Chequeo para la verificación de la documentación soporte de la modificación. _x000a_2. Revisión por parte de un abogado designado por el jefe, tanto del documento de modificación como de los documentos soporte del mismo. _x000a_3. Revisiones internas con base en las actividades y puntos de control establecidos en los Procedimientos. "/>
    <s v="2"/>
    <n v="5"/>
    <n v="10"/>
    <s v="BAJO"/>
    <s v="No se requieren controles adicionales"/>
    <n v="0.1"/>
  </r>
  <r>
    <s v="PRGC14_MODIFICACION_Y_CESION_A_CONTRATOS_ESTATALES_V_5.0"/>
    <s v="Contratistas ofrecen o entregan dádivas a un Colaborador del IDU  para aprobar las garantías sin el lleno de los requisitos"/>
    <x v="10"/>
    <s v="Reducción de la capacidad institucional de mejorar la calidad de vida de los habitantes de Bogotá."/>
    <s v="1. Revisión por parte del abogado designado, del acta de aprobación de pólizas, conforme al contenido de la garantía, teniendo en cuenta la cobertura y los amparos de acuerdo con lo establecido en el Contrato, Acta de inicio, Modificaciones, Adiciones, prorrogas, etc., para lo cual se tiene en cuenta cada uno de los anexos de las garantías. _x000a_2.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14_MODIFICACION_Y_CESION_A_CONTRATOS_ESTATALES_V_5.0"/>
    <s v="Un Colaborador del IDU solicita una dádiva o una comisión para aprobar las garantías sin el lleno de los requisitos"/>
    <x v="13"/>
    <s v="Reducción de la capacidad institucional de mejorar la calidad de vida de los habitantes de Bogotá."/>
    <s v="1. Revisión por parte del abogado designado, del acta de aprobación de pólizas, para lo cual revisa el contenido de la garantía, frente a la cobertura y los amparos de acuerdo al objeto de la póliza (Contrato, Acta de inicio, Modificaciones, Adiciones, prorrogas, etc.) para lo cual se tiene en cuenta cada uno de los anexos de las garantías. _x000a_2. - Plataforma transaccional SECOP II_x000a_3. Condiciones establecidas en los documentos modificatorios aplicables_x000a_4. FO-PE-020 Compromiso de Integridad, Transparencia y Confidencialidad, para PSP "/>
    <n v="2"/>
    <n v="5"/>
    <n v="10"/>
    <s v="BAJO"/>
    <s v="El nivel de riesgo es bajo y no se requieren controles adicionales"/>
    <n v="0.1"/>
  </r>
  <r>
    <s v="PRGC06_DECLARATORIA_DE_INCUMPLIMIENTO_PARA_LA_IMPOSICION_DE_MULTA_CLAUSULA_PENAL"/>
    <s v="Un contratista o interventor ofrece una dádiva a un colaborador del IDU, para que no se inicie, se dilate o se cierre el proceso sancionatorio"/>
    <x v="10"/>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ntratista o interventor ofrece una dádiva a un colaborador del IDU, para que no se inicie, se dilate o se cierre el proceso sancionatorio"/>
    <x v="14"/>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1"/>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2"/>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8"/>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GC06_DECLARATORIA_DE_INCUMPLIMIENTO_PARA_LA_IMPOSICION_DE_MULTA_CLAUSULA_PENAL"/>
    <s v="Un colaborador del IDU solicita o recibe una dádiva a un contrastista o interventor, para que  no se inicie, se dilate o se cierre el proceso sancionatorio a favor del contratista y/o interventor"/>
    <x v="15"/>
    <s v="Reducción de la capacidad institucional de mejorar la calidad de vida de los habitantes de Bogotá."/>
    <s v="1. Informe técnico de presunto incumplimiiento_x000a_2. Revisión que realiza la DTGC por parte del grupo de sancionatorios_x000a_3. Seguimiento periódico de la DTGC a las solicitudes radicadas_x000a_4. Revisiones internas con base en las actividades y puntos de control establecidos en los Procedimientos._x000a_5. FO-PE-020 Compromiso de Integridad, Transparencia y Confidencialidad, para PSP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SPUESTA AL INFORME DE AUDITORIA Y GESTION DEL PLAN DE MEJORAMIENTO_x000a_CON ORGANISMOS DE CONTROL"/>
    <s v="Un colaborador del organismo de control solicite o reciba dádivas de un Colaborador del IDU, para alterar los informes de auditoria y no redactar los hallazgos encontrados en el proceso de auditoria conforme a lo evidenciado  "/>
    <x v="0"/>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IDU ofrezca o entregue dádivas a un colaborador del organismo del control, para alterar los informes de auditoria y no redactar los hallazgos encontrados en el proceso de auditoria conforme a lo evidenciado."/>
    <x v="1"/>
    <s v="Afectación de la cultura del IDU y la credibilidad en los Colaboradores del IDU "/>
    <s v="1. Informe preliminar radicado a la Dirección General, mediante el canal oficial._x000a_2. Mesas de trabajo internas para asignación de responsabilidades en la respuesta al informe._x000a_3. Respuestas a observaciones administrativas únicamente por parte de jefes de dependencia, consolidado para suscripción del Director General._x000a_"/>
    <n v="2"/>
    <n v="5"/>
    <n v="10"/>
    <s v="BAJO"/>
    <s v="El nivel de riesgo es bajo y no se requieren controles adicionales"/>
    <n v="0.1"/>
  </r>
  <r>
    <s v="RESPUESTA AL INFORME DE AUDITORIA Y GESTION DEL PLAN DE MEJORAMIENTO_x000a_CON ORGANISMOS DE CONTROL"/>
    <s v="Un colaborador del organismo de control solicite o reciba dadivas de un Colaborador del IDU, para el cierre de una acción incumplida o inefectiva."/>
    <x v="0"/>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r>
    <s v="RESPUESTA AL INFORME DE AUDITORIA Y GESTION DEL PLAN DE MEJORAMIENTO_x000a_CON ORGANISMOS DE CONTROL"/>
    <s v="Un Colaborador del IDU entregue u ofrezca dádivas a un colaborador del organismo de control, para el cierre de una acción incumplida o inefectiva."/>
    <x v="1"/>
    <s v="Afectación de la cultura del IDU y la credibilidad en los Colaboradores del IDU "/>
    <s v="1. Informes de seguimiento trimestral a planes de mejoramiento._x000a_2. Trazabilidad de la información relacionada con el plan de mejoramiento a través de un sistema de información._x000a_3. La respuesta al cumplimiento de las acciones se recibe mediante  comunicación formal del organismo de control  a través del medio oficial."/>
    <n v="2"/>
    <n v="5"/>
    <n v="10"/>
    <s v="BAJO"/>
    <s v="El nivel de riesgo es bajo y no se requieren controles adicionales"/>
    <n v="0.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Auditoria de certificación"/>
    <s v="Un colaborador del organismo de certificación solicite o reciba dádivas de un Colaborador del IDU, para alterar los informes de auditoria y no redactar los hallazgos encontrados en el proceso de auditoria conforme a lo evidenciado.  "/>
    <x v="0"/>
    <s v="Deterioro de la imagen institucional."/>
    <s v="1. Participación de un equipo interdisciplinario y acompañamiento de facilitadores en las auditorias a cada proceso. (Soportes de registros de auditoría)._x000a_2. Procedimiento o protocolo de quejas del ente certificador._x000a_3. Mecanismo de decisión sobre la certificación del ente certificador, que consta de instancias de apelación: Auditor, Comité técnico de certificación, Representante Legal del ente certificador y ONAC."/>
    <n v="2"/>
    <n v="4"/>
    <n v="8"/>
    <s v="BAJO"/>
    <s v="El nivel de riesgo es bajo y no se requieren controles adicionales"/>
    <n v="0.1"/>
  </r>
  <r>
    <s v="Auditoria de certificación"/>
    <s v="Un Colaborador del IDU ofrezca o entregue dádivas al auditor del organismo de certificación para alterar los informes de auditoria y no redactar los hallazgos encontrados en el proceso de auditoria conforme a lo evidenciado."/>
    <x v="1"/>
    <s v="Deterioro de la imagen institucional."/>
    <s v="1. Participación de un equipo interdisciplinario y acompañamiento de facilitadores en las auditorias a cada proceso. (Soportes de registros de auditoría)."/>
    <n v="2"/>
    <n v="4"/>
    <n v="8"/>
    <s v="BAJO"/>
    <s v="El nivel de riesgo es bajo y no se requieren controles adicionales"/>
    <n v="0.1"/>
  </r>
  <r>
    <s v="CARACTERIZACION"/>
    <s v="Un colaborador de la autoridad ambiental solicita a un Colaborador del IDU una dadiva o comisión para que la evaluación del PIGA y PACA del IDU sea calificada satisfactoriamente."/>
    <x v="2"/>
    <s v="Deterioro de la imagen institucional del IDU"/>
    <s v="1. Verificación por parte del profesional OAP de los informes contra soportes de STRF._x000a_2. Recorrido con un equipo interdisciplinario durante la auditoria de la autoridad ambiental."/>
    <n v="2"/>
    <n v="3"/>
    <n v="6"/>
    <s v="BAJO"/>
    <s v="El nivel de riesgo es bajo y no se requieren controles adicionales"/>
    <n v="0.1"/>
  </r>
  <r>
    <s v="CARACTERIZACION"/>
    <s v="Un Colaborador del IDU promete u ofrece una dádiva o una comisión, a un colaborador de la autoridad ambiental, para que en la evaluación del PIGA y PACA del IDU se obtenga un resultado satisfactorio."/>
    <x v="1"/>
    <s v="Deterioro de la imagen institucional del IDU"/>
    <s v="1. Verificación de los informes contra soportes de STRF._x000a_2. Recorrido con un equipo interdisciplinario durante la auditoría de la autoridad ambiental._x000a_3. Visitas periódicas de verificación de cumplimiento de requistos PIGA a las sedes, (simulando autoridad ambiental.)"/>
    <n v="2"/>
    <n v="3"/>
    <n v="6"/>
    <s v="BAJO"/>
    <s v="El nivel de riesgo es bajo y no se requieren controles adicionales"/>
    <n v="0.1"/>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s v="CARACTERIZACIÓN"/>
    <s v="Un funcionario de una ESP o tercero ofrece o entrega dádivas o beneficios a un Colaborador del IDU para que se incorporen cláusulas o condiciones en los estudios previos para la suscripción de los  convenios, acuerdos, contratos y/o actos administrativos asociados a beneficios para un tercero o para una ESP."/>
    <x v="0"/>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
    <n v="3"/>
    <n v="3"/>
    <n v="9"/>
    <s v="BAJO"/>
    <s v="El nivel de riesgo es bajo y no se requieren controles adicionales"/>
    <n v="0.1"/>
  </r>
  <r>
    <s v="CARACTERIZACIÓN"/>
    <s v="Un colaborador del IDU solicita o acepta dádivas para incorporar cláusulas o condiciones en los estudios previos para la suscripción de los convenios, acuerdos, contratos y/o actos administrativos asociados a beneficios para un tercero o para una ESP."/>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Formato FO-PE-20 - Compromiso de Integridad, Transparencia y Confidencialidad_x000a_9. Formato FO-PE-33 - Formato Consentimiento Informado SGAS"/>
    <n v="3"/>
    <n v="3"/>
    <n v="9"/>
    <s v="BAJO"/>
    <s v="El nivel de riesgo es bajo y no se requieren controles adicionales"/>
    <n v="0.1"/>
  </r>
  <r>
    <s v="CARACTERIZACIÓN"/>
    <s v="Un Drectivo del IDU solicita o acepta dádivas para incorporar cláusulas o condiciones en los estudios previos para la suscripción de los convenios, acuerdos, contratos y/o actos administrativos asociados a beneficios para un tercero o para una ESP."/>
    <x v="2"/>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 con aprobaciones según segregación de funciones._x000a_5. Memorando de solicitud  de elaboración acto administrativo para la intervención de la malla vial, con aprobaciones según segregación de funciones_x000a_6. Segregación de funciones para la supervisión del convenio a suscribir._x000a_7. Comité Coordinador (ESP)_x000a_8. Resolución de Delegación _x000a__x000a_"/>
    <n v="3"/>
    <n v="3"/>
    <n v="9"/>
    <s v="BAJO"/>
    <s v="El nivel de riesgo es bajo y no se requieren controles adicionales"/>
    <n v="0.1"/>
  </r>
  <r>
    <s v="CARACTERIZACIÓN"/>
    <s v="Que un Colaborador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1"/>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8. FO-PE-20 - Compromiso de Integridad, Transparencia y Confidencialidad_x000a_9. FO-PE-33 - Formato Consentimiento Informado SGAS_x000a_"/>
    <n v="3"/>
    <n v="3"/>
    <n v="9"/>
    <s v="BAJO"/>
    <s v="El nivel de riesgo es bajo y no se requieren controles adicionales"/>
    <n v="0.1"/>
  </r>
  <r>
    <s v="CARACTERIZACIÓN"/>
    <s v="Que un Tercero (funcionario de la Secretaría Distrital de Movilidad, Alcaldía Mayor de Bogotá del Sector Público, Privado, Empresas de Servicios Públicos, Entidades del Orden Nacional, Departamental o Distrital)  entregue o ofrezca dádivas a un Colaborador del IDU, para alterar los informes periódicos de seguimiento y evaluación de  acuerdos  o convenios."/>
    <x v="3"/>
    <s v="Reducción de capacidad institucional para responder a las necesidades de la ciudad en lo relacionado con infraestructura para la movilidad y espacio público._x000a_"/>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Segregación de funciones para la supervisión del convenio._x000a_7. Comité Coordinador (ESP)_x000a_"/>
    <n v="3"/>
    <n v="3"/>
    <n v="9"/>
    <s v="BAJO"/>
    <s v="El nivel de riesgo es bajo y no se requieren controles adicionales"/>
    <n v="0.1"/>
  </r>
  <r>
    <s v="CARACTERIZACIÓN"/>
    <s v="Que Directivo del IDU reciba o solicite dádivas de un funcionario de la Secretaría Distrital de Movilidad, Alcaldía Mayor de Bogotá, del Sector Público, Privado, Empresas de Servicios Públicos, Entidades del Orden Nacional, Departamental o Distrital, para alterar los informes periódicos de seguimiento y evaluación de acuerdos o convenios."/>
    <x v="2"/>
    <s v="Reducción de capacidad institucional para responder a las necesidades de la ciudad en lo relacionado con infraestructura para la movilidad y espacio público."/>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Informes de Seguimiento periódico a los convenios o acuerdos suscritos._x000a_6. Resoluciones de Delegación_x000a_7. Segregación de funciones para la supervisión del convenio._x000a_8. Comité Coordinador (ESP)_x000a__x000a_"/>
    <n v="3"/>
    <n v="3"/>
    <n v="9"/>
    <s v="BAJO"/>
    <s v="El nivel de riesgo es bajo y no se requieren controles adicionales"/>
    <n v="0.1"/>
  </r>
  <r>
    <s v="CARACTERIZACIÓN"/>
    <s v="Que un funcionario de la Secretaría Distrital de Movilidad, Alcaldía Mayor de Bogotá del Sector Público, Privado, Empresas de Servicios Públicos, Entidades del Orden Nacional, Departamental o Distrital entregue o ofrezca beneficios a un colaborador del IDU, para modificar o alterar las propuestas de convenios, acuerdos y/o actos administrativos."/>
    <x v="3"/>
    <s v="Deterioro de la reputación institucional que afecta su gobernanza."/>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
    <n v="3"/>
    <n v="3"/>
    <n v="9"/>
    <s v="BAJO"/>
    <s v="El nivel de riesgo es bajo y no se requieren controles adicionales"/>
    <n v="0.1"/>
  </r>
  <r>
    <s v="CARACTERIZACIÓN"/>
    <s v="Que un Colaborador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1"/>
    <s v="No logro total o parcial de los Objetivos del Instituto por falta de compromiso o apropiación de los Colaboradores del IDU."/>
    <s v="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Segregación de funciones para la supervisión del convenio a suscribir._x000a_7. Mesas de reunión o de trabajo_x000a_8. Oficios de radicación  con la propuestas de convenio_x000a_9. Formato FOPE20 - Compromiso de Integridad, Transparencia y Confidencialidad_x000a_10. Formato FOPE33 - Formato Consentimiento Informado SGAS"/>
    <n v="2"/>
    <n v="5"/>
    <n v="10"/>
    <s v="BAJO"/>
    <s v="El nivel de riesgo es bajo y no se requieren controles adicionales"/>
    <n v="0.1"/>
  </r>
  <r>
    <s v="CARACTERIZACIÓN"/>
    <s v="Que un Directivo del IDU reciba o solicite beneficios de un funcionario de la Secretaría Distrital de Movilidad, Alcaldía Mayor de Bogotá, del Sector Público, Privado, Empresas de Servicios Públicos, Entidades del Orden Nacional, Departamental o Distrital, para modificar o alterar las propuestas de convenios, acuerdos y/o actos administrativos."/>
    <x v="2"/>
    <s v="No logro total o parcial de los Objetivos del Instituto por falta de compromiso o apropiación de los Colaboradores del IDU."/>
    <s v="_x000a_1. GU-IN-02-Guía Coordinación IDU-ESP y TIC en proyectos de infraestructura de transporte vigente_x000a_2. GU-IN-03-Permisos para la Intervención de Infraestructura de Transporte por Terceros vigente_x000a_3. MG-GI-01-Manual de Intervención de Urbanizadores y/o Terceros vigente._x000a_4. Memorando de recomendación de suscripción del convenio o acuerdo._x000a_5. Memorando de solicitud  de elaboración acto administrativo para la intervención de la malla vial_x000a_6. Resoluciones de Delegación_x000a_7. Segregación de funciones para la supervisión del convenio a suscribir._x000a_8. Mesas de reunión o de trabajo_x000a_9. Oficios de radicación  con la propuestas de convenio_x000a_"/>
    <n v="2"/>
    <n v="5"/>
    <n v="10"/>
    <s v="BAJO"/>
    <s v="El nivel de riesgo es bajo y no se requieren controles adicionales"/>
    <n v="0.1"/>
  </r>
  <r>
    <s v="CARACTERIZACIÓN"/>
    <s v="Que un funcionario de la Secretaría Distrital de Movilidad, del Sector Público, Privado, Empresas de Servicios Públicos, Entidades del Orden Nacional, Departamental o Distrital entregue o ofrezca beneficios a un Colaborador del IDU, para aprobar y llevar a cabo la propuesta de proyectos de infraestructura que una de las posibles entidades han solicitado. "/>
    <x v="3"/>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visión de los proyectos definidos en el PDD (matriz proyectos PDD)_x000a_6. Oficio de respuesta a revisión propuesta del proyecto_x000a_7. Comités de seguimiento interno por el líder del proceso"/>
    <n v="2"/>
    <n v="5"/>
    <n v="10"/>
    <s v="BAJO"/>
    <s v="El nivel de riesgo es bajo y no se requieren controles adicionales"/>
    <n v="0.1"/>
  </r>
  <r>
    <s v="CARACTERIZACIÓN"/>
    <s v="Que un Colaborador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1"/>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Formato FO-PE-20 Compromiso de Integridad, Transparencia y Confidencialidad_x000a_6. 2Formato FO-PE-33 Formato Consentimiento Informado SGAS_x000a_7. Revisión de los proyectos definidos en el PDD (matriz proyectos PDD)_x000a_8. Oficio de respuesta a revisión propuesta del proyecto_x000a_9. Comités de seguimiento interno por el líder del proceso"/>
    <n v="2"/>
    <n v="5"/>
    <n v="10"/>
    <s v="BAJO"/>
    <s v="El nivel de riesgo es bajo y no se requieren controles adicionales"/>
    <n v="0.1"/>
  </r>
  <r>
    <s v="CARACTERIZACIÓN"/>
    <s v="Que un Directivo del IDU reciba o solicite beneficios de un funcionario de la Secretaría Distrital de Movilidad, del Sector Público, Privado, Empresas de Servicios Públicos, Entidades del Orden Nacional, Departamental o Distrital, para aprobar y llevar a cabo la propuesta de proyectos de infraestructura que una de las posibles entidades han solicitado."/>
    <x v="2"/>
    <s v="Deterioro de la reputación institucional que afecta su gobernanza."/>
    <s v="1. Convenios Suscritos con las ESP y Terceros_x000a_2. GU-IN-02-Guía Coordinación IDU-ESP y TIC en proyectos de infraestructura de transporte vigente_x000a_3. GU-IN-03-Permisos para la Intervención de Infraestructura de Transporte por Terceros vigente_x000a_4. MG-GI-01-Manual de Intervención de Urbanizadores y/o Terceros vigente._x000a_5. Resoluciones de Delegación_x000a_6. Formato FOPE20 - Compromiso de Integridad, Transparencia y Confidencialidad_x000a_7. Oficio de respuesta a revisión propuesta del proyecto_x000a_8. Comités de seguimiento interno por el líder del proceso"/>
    <n v="2"/>
    <n v="5"/>
    <n v="10"/>
    <s v="BAJO"/>
    <s v="El nivel de riesgo es bajo y no se requieren controles adicionales"/>
    <n v="0.1"/>
  </r>
  <r>
    <s v="CARACTERIZACIÓN"/>
    <s v="Un urbanizador ofrece o entrega dadivas a un Colaborador del IDU para omitir requisitos de cumplimiento o incluir condiciones ventajosas en la estructuración de los estudios previos relacionados con la ejecución de las obligaciones urbanísticas y de movilidad a través de convenio, generando favorecimiento al tercero."/>
    <x v="4"/>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Colaborador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1"/>
    <s v="Deterioro de la reputación institucional que afecta su capacidad de gestión."/>
    <s v="1. MG-GI-01-Manual de Intervención de Urbanizadores y/o Terceros vigente._x000a_2. Actos administrativos emitidos por las Entidades Distritales Competentes._x000a_3. Memorando de recomendación de suscripción del convenio o acuerdo._x000a_4. Estudios Previos"/>
    <n v="2"/>
    <n v="4"/>
    <n v="8"/>
    <s v="BAJO"/>
    <s v="El nivel de riesgo es bajo y no se requieren controles adicionales"/>
    <n v="0.1"/>
  </r>
  <r>
    <s v="CARACTERIZACIÓN"/>
    <s v="Un Directivo del IDU solicita o recibe dadivas de un Urbanizador para omitir requisitos de cumplimiento o incluir condiciones ventajosas en la estructuración de los estudios previos relacionados con la ejecución de las obligaciones urbanísticas y de movilidad a través de convenio, generando favorecimiento al tercero."/>
    <x v="2"/>
    <s v="Deterioro de la reputación institucional que afecta su capacidad de gestión."/>
    <s v="1. MG-GI-01-Manual de Intervención de Urbanizadores y/o Terceros vigente._x000a_2. Actos administrativos emitidos por las Entidades Distritales Competentes._x000a_3. Resoluciones de Delegación_x000a_4. Memorando de recomendación de suscripción del convenio o acuerdo._x000a_5. Estudios Previos_x000a_"/>
    <n v="2"/>
    <n v="4"/>
    <n v="8"/>
    <s v="BAJO"/>
    <s v="El nivel de riesgo es bajo y no se requieren controles adicionales"/>
    <n v="0.1"/>
  </r>
  <r>
    <s v="CARACTERIZACIÓN"/>
    <s v="Que un Colaborador del IDU reciba o solicite beneficios a un Originador, para emitir un concepto de viabilidad sobre una propuesta de APP Privada presentada ante el IDU generando un favorecimiento en el proyecto de APP."/>
    <x v="1"/>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6. Formato FO-PE-20 - Compromiso de Integridad, Transparencia y Confidencialidad_x000a_7. Formato FO-PE-33 - Formato Consentimiento Informado SGAS_x000a_"/>
    <n v="2"/>
    <n v="4"/>
    <n v="8"/>
    <s v="BAJO"/>
    <s v="El nivel de riesgo es bajo y no se requieren controles adicionales"/>
    <n v="0.1"/>
  </r>
  <r>
    <s v="CARACTERIZACIÓN"/>
    <s v="Que un Directivo del IDU reciba o solicite beneficios a un Originador, para emitir un concepto de viabilidad sobre una propuesta de APP Privada presentada ante el IDU generando un favorecimiento en el proyecto de APP."/>
    <x v="2"/>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Resoluciones de Delegación_x000a_6. Comité Distrital de APP_x000a__x000a_"/>
    <n v="2"/>
    <n v="4"/>
    <n v="8"/>
    <s v="BAJO"/>
    <s v="El nivel de riesgo es bajo y no se requieren controles adicionales"/>
    <n v="0.1"/>
  </r>
  <r>
    <s v="CARACTERIZACIÓN"/>
    <s v="Que un Originador entregue o ofrezca beneficios a un Colaborador del IDU, para emitir un concepto de viabilidad sobre una propuesta de APP Privada presentada ante el IDU generando un favorecimiento, en el proyecto de APP."/>
    <x v="5"/>
    <s v="No logro total o parcial de los Objetivos del Instituto por falta de compromiso o apropiación de los Colaboradores del IDU."/>
    <s v="1. Evaluación propuestas de APP_x000a_2. Directiva 004 Junio 18 de 2019 - Alcalde Mayor_x000a_3. Acto Administrativo_x000a_4. Propuesta de APP presentada al IDU por el Originador_x000a_5. Comité Distrital de APP_x000a_"/>
    <n v="2"/>
    <n v="4"/>
    <n v="8"/>
    <s v="BAJO"/>
    <s v="El nivel de riesgo es bajo y no se requieren controles adicionales"/>
    <n v="0.1"/>
  </r>
  <r>
    <s v="INSTRUCTIVO SOLICITUD DE CDP, CRP, Y AUTORIZACIÓN DE PAGO A TRANSMILENIO"/>
    <s v="Un funcionario de Transmilenio solicita o recibe dádivas de un Colaborador del IDU, para aprobar la solicitud del CDP y CRP y asignar la fuente de financiación, sin contar con los parámetros requeridos o de cumplimiento.  "/>
    <x v="6"/>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
    <n v="2"/>
    <n v="3"/>
    <n v="6"/>
    <s v="BAJO"/>
    <s v="El nivel de riesgo es bajo y no se requieren controles adicionales"/>
    <n v="0.1"/>
  </r>
  <r>
    <s v="INSTRUCTIVO SOLICITUD DE CDP, CRP, Y AUTORIZACIÓN DE PAGO A TRANSMILENIO"/>
    <s v="Un Colaborador del IDU ofrece o entregue dádivas al funcionario de Transmilenio, para que apruebe la solicitud del CDP y CRP y asignar la fuente de financiación, sin contar con los parámetros requeridos o de cumplimiento.  "/>
    <x v="1"/>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Segregación de funciones para la supervisión del convenio._x000a_6. Formato FO-PE-20 Compromiso de Integridad, Transparencia y Confidencialidad_x000a_7. Formato FO-PE-33 Formato Consentimiento Informado SGAS_x000a_"/>
    <n v="2"/>
    <n v="3"/>
    <n v="6"/>
    <s v="BAJO"/>
    <s v="El nivel de riesgo es bajo y no se requieren controles adicionales"/>
    <n v="0.1"/>
  </r>
  <r>
    <s v="INSTRUCTIVO SOLICITUD DE CDP, CRP, Y AUTORIZACIÓN DE PAGO A TRANSMILENIO"/>
    <s v="Un Directivo del IDU ofrece o entregue dádivas al funcionario de Transmilenio, para que apruebe la solicitud del CDP y CRP y asignar la fuente de financiación, sin contar con los parámetros requeridos o de cumplimiento.  "/>
    <x v="2"/>
    <s v="Deterioro de la reputación institucional que afecta su capacidad de gestión y el desfinanciamiento de otros proyectos a ejecutar."/>
    <s v="1. Convenios Suscritos con Transmilenio_x000a_2. IN-IN-02-Solicitud de CDP-CRP y autorización de  pago a Transmilenio vigente_x000a_3. Oficios de remisión de solicitudes de CDP y CRP._x000a_4. Seguimiento periódico al presupuesto aprobado para la ejecución de los convenios de Transmilenio a través del Comité IDU- Transmilenio._x000a_5. Resoluciones de Delegación_x000a_6. Segregación de funciones para la supervisión del convenio._x000a__x000a_"/>
    <n v="2"/>
    <n v="3"/>
    <n v="6"/>
    <s v="BAJO"/>
    <s v="El nivel de riesgo es bajo y no se requieren controles adicionales"/>
    <n v="0.1"/>
  </r>
  <r>
    <s v="INSTRUCTIVO SOLICITUD DE CDP, CRP, Y AUTORIZACIÓN DE PAGO A TRANSMILENIO"/>
    <s v="Un funcionario de Transmilenio solicite o reciba dádivas de un Colaborador del IDU, para modificar o alterar el convenio, en beneficio del contratista."/>
    <x v="6"/>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
    <n v="2"/>
    <n v="3"/>
    <n v="6"/>
    <s v="BAJO"/>
    <s v="El nivel de riesgo es bajo y no se requieren controles adicionales"/>
    <n v="0.1"/>
  </r>
  <r>
    <s v="INSTRUCTIVO SOLICITUD DE CDP, CRP, Y AUTORIZACIÓN DE PAGO A TRANSMILENIO"/>
    <s v="Que un Colaborador del IDU entregue u ofrezca dádivas a un funcionario de Transmilenio, para modificar o alterar el convenio, en beneficio del contratista."/>
    <x v="1"/>
    <s v="Deterioro de la reputación institucional que afecta su gobernanza."/>
    <s v="1. Convenios Suscritos con Transmilenio_x000a_2. IN-IN-02-Solicitud de CDP-CRP y autorización de  pago a Transmilenio vigente_x000a_3. Segregación de funciones para la supervisión del convenio._x000a_4. Comité IDU- Transmilenio_x000a_5. Formato FO-PE-20 Compromiso de Integridad, Transparencia y Confidencialidad_x000a_6. Formato FO-PE-33 Formato Consentimiento Informado SGAS_x000a_"/>
    <n v="2"/>
    <n v="3"/>
    <n v="6"/>
    <s v="BAJO"/>
    <s v="El nivel de riesgo es bajo y no se requieren controles adicionales"/>
    <n v="0.1"/>
  </r>
  <r>
    <s v="INSTRUCTIVO SOLICITUD DE CDP, CRP, Y AUTORIZACIÓN DE PAGO A TRANSMILENIO"/>
    <s v="Que un Directivo del IDU entregue u ofrezca dádivas a un funcionario de Transmilenio, para modificar o alterar el convenio, en beneficio del contratista."/>
    <x v="2"/>
    <s v="Deterioro de la reputación institucional que afecta su gobernanza."/>
    <s v="1. Convenios Suscritos con Transmilenio_x000a_2. IN-IN-02-Solicitud de CDP-CRP y autorización de  pago a Transmilenio vigente_x000a_3. Resoluciones de Delegación_x000a_4. Segregación de funciones para la supervisión del convenio._x000a_5. Comité IDU- Transmilenio_x000a__x000a_"/>
    <n v="2"/>
    <n v="3"/>
    <n v="6"/>
    <s v="BAJO"/>
    <s v="El nivel de riesgo es bajo y no se requieren controles adicionales"/>
    <n v="0.1"/>
  </r>
  <r>
    <s v="PERMISOS PARA LA INTERVENCIÓN DE INFRAESTRUCTURA DE TRANSPORTE POR TERCEROS"/>
    <s v="Un ciudadano interesado en solicitar un permiso para la intervención de infraestructura vial, ofrezca o entregue una dádiva a un Colaborador del IDU para que no efectué todas las exigencias de los anexos técnicos requeridos para la ejecución del proyecto."/>
    <x v="4"/>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y/o recibe una dádiva de un ciudadano interesado en la intervención de infraestructura vial para que este no efectué todas las exigencias de los anexos técnicos requeridos para la ejecución del proyecto."/>
    <x v="1"/>
    <s v="Deterioro de la reputación institucional que afecta su gobernanza por una baja calidad en la ejecución del proyecto."/>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nO-PE-20 Compromiso de Integridad, Transparencia y Confidencialidad_x000a_7. Formato FO-PE-33Formato Consentimiento Informado SGAS"/>
    <n v="3"/>
    <n v="3"/>
    <n v="9"/>
    <s v="BAJO"/>
    <s v="El nivel de riesgo es bajo y no se requieren controles adicionales"/>
    <n v="0.1"/>
  </r>
  <r>
    <s v="PERMISOS PARA LA INTERVENCIÓN DE INFRAESTRUCTURA DE TRANSPORTE POR TERCEROS"/>
    <s v="Un Directivo del IDU solicita y/o recibe una dádiva de un ciudadano interesado en la intervención de infraestructura vial para que este no efectué todas las exigencias de los anexos técnicos requeridos para la ejecución del proyecto."/>
    <x v="2"/>
    <s v="Deterioro de la reputación institucional que afecta su gobernanza por una baja calidad en la ejecución del proyecto."/>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acepte con la solicitud del permiso algunos estudios y diseños que no cumplan con lo defin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un ciudadano interesado en intervenir infraestructura de transporte para aceptar con la solicitud del permiso algunos estudios y diseños que no cumplan con lo defin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un ciudadano interesado en intervenir infraestructura de transporte para aceptar con la solicitud del permiso algunos estudios y diseños que no cumplan con lo definido en el artículo 3 del Decreto 942 de 2014."/>
    <x v="2"/>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Que un ciudadano interesado en intervenir infraestructura de transporte ofrezca o entregue una dádiva a un Colaborador del IDU para que no se le solicite la presentación de una propuesta de cómo se garantizará a los demás ciudadanos en igualdad de condiciones, el acceso a la infraestructura de transporte por ejecutarse."/>
    <x v="4"/>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Que un Colaborador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1"/>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Que un Directivo del IDU solicite o acepte una dádiva de ciudadano interesado en intervenir infraestructura de transporte, para que no se solicite la presentación de una propuesta de cómo se garantizará a los demás ciudadanos en igualdad de condiciones, el acceso a la infraestructura de transporte por ejecutarse."/>
    <x v="2"/>
    <s v="Deterioro de la reputación institucional que afecta su capacidad y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interesado en intervenir infraestructura de transporte ofrezca o entregue una dádiva a un Colaborador del IDU para que, con la información entregada por el solicitante y la que tenga disponible, evalúe la solicitud del permiso y dé un concepto de aprobación sin que estén armonizados con los planes, programas y proyectos del sector o de alguna otra manera no sea conveniente el proyecto propuesto por el interesado."/>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
    <n v="3"/>
    <n v="3"/>
    <n v="9"/>
    <s v="BAJO"/>
    <s v="El nivel de riesgo es bajo y no se requieren controles adicionales"/>
    <n v="0.1"/>
  </r>
  <r>
    <s v="PERMISOS PARA LA INTERVENCIÓN DE INFRAESTRUCTURA DE TRANSPORTE POR TERCEROS"/>
    <s v="Un Colaborador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1"/>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interesado en intervenir infraestructura de transporte para que, con la información entregada por el solicitante y la que tenga disponible, evalúe la solicitud del permiso y emita un concepto de aprobación sin que estén armonizados con los planes, programas y proyectos del sector o de alguna otra manera no sea conveniente el proyecto propuesto por el interesado."/>
    <x v="2"/>
    <s v="_x000a_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
    <n v="3"/>
    <n v="3"/>
    <n v="9"/>
    <s v="BAJO"/>
    <s v="El nivel de riesgo es bajo y no se requieren controles adicionales"/>
    <n v="0.1"/>
  </r>
  <r>
    <s v="PERMISOS PARA LA INTERVENCIÓN DE INFRAESTRUCTURA DE TRANSPORTE POR TERCEROS"/>
    <s v="Un ciudadano que interviene infraestructura de transporte ofrezca o entregue una dádiva a un Colaborador del IDU para que en el proceso de ejecución y entrega de la obra autorizada en el permiso se acepte la terminación y recibo de las obras ejecutadas sin cumplir con lo establecido en el artículo 3 del decreto 942 de 2014."/>
    <x v="4"/>
    <s v="Deterioro de la reputación institucional que afecta su gobernanza."/>
    <s v="_x000a_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_x000a_"/>
    <n v="3"/>
    <n v="3"/>
    <n v="9"/>
    <s v="BAJO"/>
    <s v="El nivel de riesgo es bajo y no se requieren controles adicionales"/>
    <n v="0.1"/>
  </r>
  <r>
    <s v="PERMISOS PARA LA INTERVENCIÓN DE INFRAESTRUCTURA DE TRANSPORTE POR TERCEROS"/>
    <s v="Un Colaborador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1"/>
    <s v="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Segregación de funciones para la supervisión de la ejecución del proyecto_x000a_6. Formato FO-PE-20 Compromiso de Integridad, Transparencia y Confidencialidad_x000a_7. Formato FO-PE-33 Consentimiento Informado SGAS"/>
    <n v="3"/>
    <n v="3"/>
    <n v="9"/>
    <s v="BAJO"/>
    <s v="El nivel de riesgo es bajo y no se requieren controles adicionales"/>
    <n v="0.1"/>
  </r>
  <r>
    <s v="PERMISOS PARA LA INTERVENCIÓN DE INFRAESTRUCTURA DE TRANSPORTE POR TERCEROS"/>
    <s v="Un Directivo del IDU solicita o recibe una dádiva de un ciudadano que interviene infraestructura de transporte para que en el proceso de ejecución y entrega de la obra autorizada en el permiso acepte la terminación y recibo de las obras ejecutadas sin cumplir con lo establecido en el artículo 3 del decreto 942 de 2014."/>
    <x v="2"/>
    <s v="_x000a_Deterioro de la reputación institucional que afecta su gobernanza."/>
    <s v="1. Acto Administrativo_x000a_2. GU-IN-03-Permisos para la intervención de infraestructura de transporte vigente_x000a_3. Memorando de solicitud de elaboración acto administrativo._x000a_4. Seguimiento periódico a los actos administrativos suscritos._x000a_5. Resoluciones de Delegación_x000a_6. Segregación de funciones para la supervisión de la ejecución del proyecto_x000a__x000a_"/>
    <n v="3"/>
    <n v="3"/>
    <n v="9"/>
    <s v="BAJO"/>
    <s v="El nivel de riesgo es bajo y no se requieren controles adicionales"/>
    <n v="0.1"/>
  </r>
  <r>
    <s v="MANUAL DE INTERVENCIÓN DE URBANIZADORES Y/O TERCEROS Y EL DOCUMENTO TÉCNICO DE INTERVENCIÓN DE INFRAESTRUCTURA VIAL Y ESPACIO PÚBLICO"/>
    <s v="Un urbanizador ofrece o entrega dadivas a un colaborador del IDU para que resuelva sus consultas en relación con la situación de los elementos de la infraestructura a intervenir en el marco del proceso de acompañamiento que realiza la SGDU a la DTAI para la ejecución de las obligaciones urbanísticas y de movilidad, eliminando o reduciendo sus obligaciones."/>
    <x v="4"/>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3"/>
    <n v="3"/>
    <n v="9"/>
    <s v="BAJO"/>
    <s v="El nivel de riesgo es bajo y no se requieren controles adicionales"/>
    <n v="0.1"/>
  </r>
  <r>
    <s v="MANUAL DE INTERVENCIÓN DE URBANIZADORES Y/O TERCEROS Y EL DOCUMENTO TÉCNICO DE INTERVENCIÓN DE INFRAESTRUCTURA VIAL Y ESPACIO PÚBLICO"/>
    <s v="Un Colaborador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1"/>
    <s v="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4. Formato FO-PE-20 Compromiso de Integridad, Transparencia y Confidencialidad_x000a_5. Formato FO-PE-33 Consentimiento Informado SGAS"/>
    <n v="2"/>
    <n v="3"/>
    <n v="6"/>
    <s v="BAJO"/>
    <s v="El nivel de riesgo es bajo y no se requieren controles adicionales"/>
    <n v="0.1"/>
  </r>
  <r>
    <s v="MANUAL DE INTERVENCIÓN DE URBANIZADORES Y/O TERCEROS Y EL DOCUMENTO TÉCNICO DE INTERVENCIÓN DE INFRAESTRUCTURA VIAL Y ESPACIO PÚBLICO"/>
    <s v="Un Directivo del IDU solicita o recibe dádivas de un urbanizador para que resuelva sus consultas en relación con la situación de los elementos de la infraestructura a intervenir en el marco del proceso de acompañamiento que realiza la SGDU a la DTAI para la ejecución de sus obligaciones urbanísticas y de movilidad, eliminando o reduciendo sus obligaciones."/>
    <x v="2"/>
    <s v="_x000a_Deterioro de la reputación institucional que afecta su capacidad de gestión."/>
    <s v="1. Actos administrativos emitidos por las Entidades Distritales Competentes._x000a_2. MG-GI-01-Manual de Intervención de Urbanizadores y/o Terceros vigente_x000a_3. Seguimiento Plataforma Bochica y de Urbanizadores_x000a_SIGIDU_x000a_"/>
    <n v="2"/>
    <n v="3"/>
    <n v="6"/>
    <s v="BAJO"/>
    <s v="El nivel de riesgo es bajo y no se requieren controles adicionales"/>
    <n v="0.1"/>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
  <r>
    <s v="GESTIÓN SOCIAL PREDIAL"/>
    <s v="Que el habitante o propietario de un predio ofrezca o entregue una dádiva a Colaboradores del IDU para que deje constancia en acta o formatos de censo, de que lo encontrado en terreno es diferente a lo real."/>
    <x v="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Que un Colaborador del IDU reciba o solicite una dádiva para alterar la información real de lo encontrado en el predio y altere el acta o formato de censo, de constancia del resultado de la visita."/>
    <x v="1"/>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Que Tercero (Propietario y/u otras tenencias), ofrece o entrega a un Colaborador del IDU dádivas para realizar una actualización censal con posterioridad al cierre censal."/>
    <x v="2"/>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
    <s v="Que un Colaborador del IDU solicite o reciba dádivas para realizar una actualización censal con posterioridad al cierre censal."/>
    <x v="3"/>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Carta suscrita por el Director General donde motiva a los propietarios de las unidades sociales a denunciar posibles hechos de soborno"/>
    <n v="2"/>
    <n v="5"/>
    <n v="10"/>
    <s v="BAJO"/>
    <s v="El nivel de riesgo es bajo y no se requieren controles adicionales"/>
    <n v="0.1"/>
  </r>
  <r>
    <s v="GESTIÓN SOCIAL PREDIAL_x000a_GESTIÓN ADQUISICIÓN PREDIAL"/>
    <s v="Un Colaborador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4"/>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Directivo del IDU soliciteo recibe dádivas a las personas de las Unidades Sociales con el pretexto de poder agilizar o mejorar el reconocimiento de indemnizaciones y compensaciones, o de los beneficios derivados del Plan de Reasentamiento y/o Gestión Social sin el cumplimiento total de los requisitos "/>
    <x v="5"/>
    <s v="Deterioro de la reputación institucional que afecta su capacidad y gobernanza."/>
    <s v="1. Validación con Vb de cada uno de los articuladores de los proyectos en el acto administrativo de reconocimientos económicos._x000a_2. Revisión y firma del acto administrativo de reconocimiento económico por parte de la DT de Predios._x000a_3. Publicación agendas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GESTIÓN SOCIAL PREDIAL_x000a_GESTIÓN ADQUISICIÓN PREDIAL"/>
    <s v="Un ciudadano ofrece o engtrega dádivas a un Colaborador del IDU con el pretexto de agilizar o mejorar el reconocimiento de indemnizaciones y compensaciones, o de los beneficios derivados del Plan de Reasentamiento y/o Gestión Social sin el cumplimiento total de los requisitos _x000a_"/>
    <x v="6"/>
    <s v="Sobrecostos, deficiencias en alcance y calidad en la ejecución en los proyectos, que reducen la capacidad de lograr objetivos._x000a_"/>
    <s v="1. Validación con Vb de cada uno de los articuladores de los proyectos en el acto administrativo de reconocimientos económicos._x000a_2. Revisión y firma del acto administrativo de reconocimiento económico por parte de la DT de Predio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GESTIÓN SOCIAL PREDIAL"/>
    <s v="Un Colaborador del IDU solicita o recibe dádivas para elaborar informes jurídicos para aprobación de vivienda de reposición en casos donde no hay un derecho o fuera de las condiciones."/>
    <x v="7"/>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recibe dádivas a un tercero para elaborar informes jurídicos para aprobación de vivienda de reposición en casos donde no hay un derecho o fuera de las condiciones."/>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oseedor, habitante o propietario de predio ofrezce o entrega dádivas a un Colaborador del IDU  para que elabore informes jurídicos para aprobación de vivienda de reposición en casos donde no hay un derecho o fuera de las condiciones."/>
    <x v="8"/>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poseedor o habitante de un predio para que se declare su predio como vulnerable o crítico."/>
    <x v="9"/>
    <s v="Sobrecostos, deficiencias en alcance y calidad en la ejecución en los proyectos, que reducen la capacidad de lograr objetivos."/>
    <s v="_x000a_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poseedor o habitante de un predio para que se declare su predio como vulnerable o crítico."/>
    <x v="5"/>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_x000a_5. Publicación agendas de directiv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propietario, poseedor o habitante de un predio ofrece o entrega dádivas a un Colaborador del IDU para que se declare su predio como vulnerable o crítico."/>
    <x v="10"/>
    <s v="Sobrecostos, deficiencias en alcance y calidad en la ejecución en los proyectos, que reducen la capacidad de lograr objetivos."/>
    <s v="1. Base de control de validaciones llevada por el articulador  de restablecimiento de condicionesde cada proyecto_x000a_2. Tablero de control de cada proyecto_x000a_3. Validación con Vb de cada uno de los articuladores de los proyectos en el acto administrativo de reconocimientos económicos._x000a_4.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PREDIAL"/>
    <s v="Un Colaborador del IDU solicita o acepta dádivas de un propietario reasentado para que le declare la necesidad de ajustes en la evaluación expost."/>
    <x v="11"/>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FO-PE-020 Compromiso de Integridad, Transparencia y Cofidencialidad, para PSP"/>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Directivo del IDU solicita o acepta dádivas de un propietario reasentado para que le declare la necesidad de ajustes en la evaluación expost."/>
    <x v="5"/>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_x000a_6. Publicación agendas de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PREDIAL"/>
    <s v="Un ciudadano reasentado ofrece o entrega a un Colaborador del IDU dádivas para que le declare la necesidad de ajustes en la evaluación expost."/>
    <x v="12"/>
    <s v="Sobrecostos, deficiencias en alcance y calidad en la ejecución en los proyectos, que reducen la capacidad de lograr objetivos."/>
    <s v="1. Radicado en Orfeo de la reclamación_x000a_2. Acta de visita en campo_x000a_3. Si amerita ajuste se emite el acto administrativo de reconocimiento_x000a_4. Validación con Vb de cada uno de los articuladores de los proyectos en el acto administrativo de reconocimientos económicos._x000a_5. Revisión y firma del acto administrativo de reconocimiento económico por parte de la DT de Predi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tercero ofrece o entrega dádivas a los Colaboradores IDU estructuradores de la contratación de servicios de demolición, mantenimiento, interventoría o vigilancia de predios para favorecer aun posible oferente en el proceso de selección."/>
    <x v="12"/>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o acepta dádivas para favorecer a un proponente en el proceso de selección para la contratación de servicios de demolición, mantenimiento, interventoría o vigilancia de predios."/>
    <x v="13"/>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o acepta dádivas para favorecer a un proponente en el proceso de selección para la contratación de servicios de demolición, mantenimiento, interventoría o vigilancia de predios."/>
    <x v="14"/>
    <s v="Deterioro de la reputación institucional que afecta su capacidad y gobernanza."/>
    <s v="1. Elaboración del estudio de mercado para establecer el presupuesto del proceso a contratar._x000a_2. Elaboración de los estudios previos del proceso de contratación_x000a_3. Segregación de funciones en la elaboración de los estudios predios (Estructuraador - D/T de Predios /S/General de Desarrollo Urbano_x000a_4. Publicación adendas de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dádicvas a un Colaborador del IDU para que altere el avalúo de predios objeto de venta desde el componente de administración predial "/>
    <x v="12"/>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
    <n v="2"/>
    <n v="5"/>
    <n v="10"/>
    <s v="BAJO"/>
    <s v="El nivel de riesgo es bajo y no se requieren controles adicionales"/>
    <n v="0.1"/>
  </r>
  <r>
    <s v="ADMINISTRACIÓN Y VENTA DE PREDIOS"/>
    <s v="Un Colaborador del IDU ofrece o entregua dádivas a una persona de la entidad competente del avalúo comercial de predios para que altere el avalúo de predios objeto de venta desde el componente de administración predial "/>
    <x v="15"/>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FO-PE-020 Compromiso de Integridad, Transparencia y Cofidencialidad, para PSP"/>
    <n v="2"/>
    <n v="5"/>
    <n v="10"/>
    <s v="BAJO"/>
    <s v="El nivel de riesgo es bajo y no se requieren controles adicionales"/>
    <n v="0.1"/>
  </r>
  <r>
    <s v="ADMINISTRACIÓN Y VENTA DE PREDIOS"/>
    <s v="Un Directivo del IDU Solicita o recibe dádicvas a un tercero para alterar el avalúo de predios objeto de venta desde el componente de administración predial con el fin de favorecerlo"/>
    <x v="16"/>
    <s v="No logro total o parcial de los Objetivos del Instituto por falta de compromiso o apropiación de los Colaboradores del IDU."/>
    <s v="1. Revisión del infrome técnico recibido por la Entidad valuadora por parte del Articulador de Avalúos_x000a_2. Proyección de documento de venta ajustado a las condiciones económicas que refiera el avalúo_x000a_3. Vb del documento de venta por parte del DTDP - SGDU - DTGC_x000a_4. Publicación agendas directivos IDU "/>
    <n v="2"/>
    <n v="5"/>
    <n v="10"/>
    <s v="BAJO"/>
    <s v="El nivel de riesgo es bajo y no se requieren controles adicionales"/>
    <n v="0.1"/>
  </r>
  <r>
    <s v="ADMINISTRACIÓN Y VENTA DE PREDIOS"/>
    <s v="Un contratista de mantenimiento o demolición de predios ofrece o entrega dádivas a un Colaborador del IDU para que éste declare la necesidad inexistente de mantenimiento en uno o varios predios."/>
    <x v="17"/>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solicita a un contratista de mantenimiento o demolición de predios dádivas para que declarar la necesidad inexistente de mantenimiento en uno o varios predios."/>
    <x v="13"/>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solicita a un contratista de mantenimiento o demolición de predios dádivas para que declarar la necesidad inexistente de mantenimiento en uno o varios predios."/>
    <x v="5"/>
    <s v="Sobrecostos, deficiencias en alcance y calidad en la ejecución en los proyectos, que reducen la capacidad de lograr objetivos."/>
    <s v="1. Informes de Interventoría_x000a_2. Revisión del informe de interventoría por el articulador del componente de administración de predios_x000a_3. Informe de seguimiento rendido por el apoyo a la supervisión del contrato de interventoría._x000a_4. Oficio mediante el cual se acepta el informe de interventoría_x000a_5. Publicación de agendas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tercero ofrece o entrega a un Colaborador del IDU una dádiva o beneficio para que se modifique o altere la información que soporta el inventario de predios con el fin de obtener la titularidad sobre un predio ya adquirido u obtener beneficios adicionales a los ya reconocidos "/>
    <x v="12"/>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MINISTRACIÓN Y VENTA DE PREDIOS"/>
    <s v="Un colaborador del IDU solicita o acepta a un tercero una dádiva o beneficio para que modificar o alterar el inventario de predios   con el fin de obtener la titularidad sobre un predio ya adquirido u obtener beneficioa adicionales a los ya reconocidos "/>
    <x v="18"/>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FO-PE-020 Compromiso de Integridad, Transparencia y Cofidencialidad, para PSP"/>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Directivo del IDU solicita o acepta a un tercero una dádiva o beneficio para que modificar o alterar el inventario de predios   con el fin de obtener la titularidad sobre un predio ya adquirido u obtener beneficioa adicionales a los ya reconocidos "/>
    <x v="5"/>
    <s v="Deterioro de la reputación institucional que afecta su capacidad y gobernanza."/>
    <s v="1. Radicación de la reclamación de un tercero en el sistema ORFEO_x000a_2. Revisión de la trazabilidad de la documentación por parte del Gestor asignado_x000a_3. Oficio de respuesta a través del ORFEO_x000a_4. Publicación de agendas de Directivos IDU"/>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MINISTRACIÓN Y VENTA DE PREDIOS"/>
    <s v="Un Colaborador del IDU recibe o solicita una dádiva para autorizar la entrega de un predio en comodato  o el instrumento contractual determinado por la Ley,  sin el lleno de los requisitos. "/>
    <x v="19"/>
    <s v="Deterioro de la reputación institucional que afecta su capacidad y gobernanza."/>
    <s v="_x000a_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FO-PE-020 Compromiso de Integridad, Transparencia y Cofidencialidad, para PSP"/>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autorizar la entrega de un predio en comodato o el instrumento contractual determinado por la Ley,  sin el lleno de los requisitos. "/>
    <x v="20"/>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_x000a_5. Publicación agenda Directivos IDU"/>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 servidor de otra entidad ofrece o entrega a un Colaborador del IDU una dádiva para que autorice la entrega de un predio en comodato o el instrumento contractual determinado por la Ley,  sin el lleno de los requisitos."/>
    <x v="12"/>
    <s v="Deterioro de la reputación institucional que afecta su capacidad y gobernanza."/>
    <s v="1. Solicitud de suscripción de comodato o el instrumento contractual determinado por la Ley,  radicada en el ORFEO_x000a_2. Elaboración de los estudios previos requeridos_x000a_3. Segregación de funciones en las validaciones de los Estudios previos (Estructurador - D/T de Predios - S/General de Desarrollo Urbano - D7T Gestión Contractual - Director General_x000a_4. Contrato de comodato o el instrumento contractual determinado por la Ley"/>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Y VENTA DE PREDIOS"/>
    <s v="Un Colaborador del IDU recibe o solicita una dádiva para proporcionar información privilegiada a terceros cuando hay oferta pública de predios."/>
    <x v="21"/>
    <s v="Deterioro de la reputación institucional que afecta su capacidad y gobernanza."/>
    <s v="_x000a_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FO-PE-020 Compromiso de Integridad, Transparencia y Cofidencialidad, para PSP"/>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Directivo del IDU recibe o solicita una dádiva para proporcionar información privilegiada a terceros cuando hay oferta pública de predios."/>
    <x v="20"/>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_x000a_6.  Publicación agendas directivos IDU_x000a_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Y VENTA DE PREDIOS"/>
    <s v="Un ciudadano ofrece o entrega a un Colaborador del IDU una dádiva para recibir información privilegiada en la oferta pública de predios."/>
    <x v="12"/>
    <s v="Deterioro de la reputación institucional que afecta su capacidad y gobernanza."/>
    <s v="1. Informe de venta de predios que se presenta al Comité de Gestión Y Desempeño_x000a_2. Acta del Comité de Gestión y Desempeño donde se aprueba la venta de predios_x000a_3. Elaboración de los Estudios previos para la venta de predios autorizados_x000a_4. Segregación de funciones en los estudios previos (Estructurador - DT de Predios - SGeneral de Desarrollo Urbano)_x000a_5. Minuta de venta de predi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
    <s v="Un Colaborador del IDU solicita o recibe una dádiva de un tercero con el fin de registrar un pago inexistente o incompleto, a cambio de un beneficio que recibe del comprador de un predio."/>
    <x v="22"/>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FO-PE-020 Compromiso de Integridad, Transparencia y Cofidencialidad, para PSP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
    <s v="Un Directivo del IDU solicita o recibe una dádiva de un tercero con el fin de registrar un pago inexistente o incompleto, a cambio de un beneficio que recibe del comprador de un predio."/>
    <x v="23"/>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5.  Publicación agendas directivos IDU_x000a_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 ADQUISICIÓN PREDIAL "/>
    <s v="Un comprador de predio ofrece o entrega a un Colaborador del IDU una dádiva para registrar un pago inexistente o incompleto, como completo del predio adquirido."/>
    <x v="24"/>
    <s v="Deterioro de la reputación institucional que afecta su capacidad y gobernanza."/>
    <s v="1. Contrato de promesa de compraventa_x000a_2. Revisión de la documentación en los archivos drive del equipo financiero_x000a_3. Se incorpora el pago en el sistema SIGPAGOS_x000a_4. Aprogaciones en el sistema SIGPAGOS de acuerdo con los roles asignados_x000a_"/>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Que el propietario de un predio ofrezca o entregue a un colaborador del IDU (Gestor Técnico) una dádiva para que altere los registros topográficos y/o cualquier otra información del predio"/>
    <x v="0"/>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Que un Colaborador del IDU (Gestor Técnico) encargado del registro topográfico solicite o reciba una dádiva a un propietario de predio para alterar la información del registro fotográfico."/>
    <x v="2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Que un Directivo del IDU solicite o reciba una dádiva a un propietario de predio para alterar la información del registro fotográfico."/>
    <x v="26"/>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s directivos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ta o recibe una dádiva para alterar la información de la oferta de compra del predio, mejorando su valor de compra."/>
    <x v="27"/>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FO-PE-020 Compromiso de Integridad, Transparencia y Cofidencialidad, para PSP_x000a__x000a_"/>
    <n v="4"/>
    <n v="5"/>
    <n v="20"/>
    <s v="ALT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Directivo del IDU solicta o recibe una dádiva para alterar la información de la oferta de compra del predio, mejorando su valor de compra."/>
    <x v="5"/>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_x000a_7. Publicación agenda directivos_x000a_"/>
    <n v="4"/>
    <n v="5"/>
    <n v="20"/>
    <s v="ALT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5"/>
  </r>
  <r>
    <s v="ADQUISICIÓN PREDIAL"/>
    <s v="Un Tercero (propietario de predio, tenedor o habitante), ofrece o entrega dádivas a un Colaborador del IDU para mejorar la oferta de compra"/>
    <x v="28"/>
    <s v="Sobrecostos, deficiencias en alcance y calidad en la ejecución en los proyectos, que reducen la capacidad de lograr objetivos."/>
    <s v="1. Base de datos del Sistema de información geografico de Catastro Distrital_x000a_2. Reuniones con Catastro Distrital para identificar rutas de gestión de los procesos valuatorios y responsables_x000a_3. Generar alertas a la comunidad sobre estas situaciones, mediante volantes._x000a_4. Escrituras que hacen parte del estudio de títulos del predio_x000a_5. Informe técnico de visita a terreno_x000a_6. Acto administrativo de oferta de compra del predio con la debida segregación de funciones"/>
    <n v="4"/>
    <n v="5"/>
    <n v="20"/>
    <s v="ALT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5"/>
  </r>
  <r>
    <s v="ADQUISICIÓN PREDIAL"/>
    <s v="Un Tercero ofrece o entrega dádivas o beneficios a una empresa avaluadora contratada por el IDU para alterar los avalúos comerciales de los predios  y/o las correcciones de los mismos."/>
    <x v="29"/>
    <s v="Sobrecostos, deficiencias en alcance y calidad en la ejecución en los proyectos, que reducen la capacidad de lograr objetivos."/>
    <s v="_x000a_1.   Contrato y/o convenio para la práctica de avalúos_x000a_2.  Formato FO-DTGC-034 Pacto excelencia_x000a_3. Lista de chequeo de revisión de avalúo _x000a_4. Informe Técnico del avalúo_x000a_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QUISICIÓN PREDIAL"/>
    <s v="Un Colaborador del IDU solicita o recibe dádivas o beneficios para alterar los avalúos comerciales de los predios y/o las correcciones de los mismos."/>
    <x v="30"/>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FO-PE-020 Compromiso de Integridad, Transparencia y Cofidencialidad, para PSP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Directivo del IDU solicita o recibe  dádivas o beneficios para alterar los avalúos comerciales de los predios  y/o las correcciones de los mismos."/>
    <x v="5"/>
    <s v="_x000a_Sobrecostos, deficiencias en alcance y calidad en la ejecución en los proyectos, que reducen la capacidad de lograr objetivos."/>
    <s v="1.   Contrato y/o convenio para la práctica de avalúos_x000a_2.  Formato FO-DTGC-034 Pacto excelencia_x000a_3. Lista de chequeo de revisión de avalúo _x000a_4. Informe Técnico del avalúo_x000a_5.  Publicación agendas directivos IDU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QUISICIÓN PREDIAL"/>
    <s v="Un Colaborador del IDU solicita o recibe dadivas o beneficios de un propietario de un predio para agilizar el proceso de compraventa de su predio."/>
    <x v="31"/>
    <s v="Deterioro de la reputación institucional que afecta su capacidad y gobernanza."/>
    <s v="1. Tablero de control del equipo de seguimiento del proyecto_x000a_2. Reuniones de seguimiento por parte del Director Técnico de Predios_x000a_3. FO-PE-020 Compromiso de Integridad, Transparencia y Cofidencialidad, para PSP_x000a_"/>
    <n v="3"/>
    <n v="3"/>
    <n v="9"/>
    <s v="BAJO"/>
    <s v="El nivel de riesgo es bajo y no se requieren controles adicionales"/>
    <n v="0.1"/>
  </r>
  <r>
    <s v="ADQUISICIÓN PREDIAL"/>
    <s v="Un Directivo del IDU solicita o recibe dadivas o beneficios de un propietario de un predio para agilizar el proceso de compraventa de su predio."/>
    <x v="5"/>
    <s v="Deterioro de la reputación institucional que afecta su capacidad y gobernanza."/>
    <s v="1. Tablero de control del equipo de seguimiento del proyecto_x000a_2. Reuniones de seguimiento por parte del Director Técnico de Predios_x000a_3.  Publicación agendas directivos IDU_x000a__x000a_"/>
    <n v="3"/>
    <n v="3"/>
    <n v="9"/>
    <s v="BAJO"/>
    <s v="El nivel de riesgo es bajo y no se requieren controles adicionales"/>
    <n v="0.1"/>
  </r>
  <r>
    <s v="ADQUISICIÓN PREDIAL"/>
    <s v="Un Tercero (propietario) ofrece o entrega una dádiva a un Colaborador del IDU para que agilice el proceso de compraventa del predio."/>
    <x v="0"/>
    <s v="Deterioro de la reputación institucional que afecta su capacidad y gobernanza."/>
    <s v="_x000a_1. Tablero de control del equipo de seguimiento del proyecto_x000a_2. Reuniones de seguimiento por parte del Director Técnico de Predios_x000a__x000a_"/>
    <n v="3"/>
    <n v="3"/>
    <n v="9"/>
    <s v="BAJO"/>
    <s v="El nivel de riesgo es bajo y no se requieren controles adicionales"/>
    <n v="0.1"/>
  </r>
  <r>
    <s v="ADQUISICIÓN PREDIAL"/>
    <s v="Un propietario de un predio ofrece o entrega dádivas a un Colaborador del IDU para resuelva favorablemente el recurso de reposición  interpuesto contra el acto administrativo que ordena la expropiación."/>
    <x v="0"/>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_x000a_Vaidaciones por parte de articulador jurídico"/>
    <n v="2"/>
    <n v="5"/>
    <n v="10"/>
    <s v="BAJO"/>
    <s v="El nivel de riesgo es bajo y no se requieren controles adicionales"/>
    <n v="0.1"/>
  </r>
  <r>
    <s v="ADQUISICIÓN PREDIAL"/>
    <s v="Un Colaborador del IDU solicita o recibe dádivas para resolver en favor de un tercero el recurso de reposición  interpuesto contra el acto administrativo que ordena la expropiación."/>
    <x v="32"/>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FO-PE-020 Compromiso de Integridad, Transparencia y Cofidencialidad, para PSP_x000a_"/>
    <n v="2"/>
    <n v="5"/>
    <n v="10"/>
    <s v="BAJO"/>
    <s v="El nivel de riesgo es bajo y no se requieren controles adicionales"/>
    <n v="0.1"/>
  </r>
  <r>
    <s v="ADQUISICIÓN PREDIAL"/>
    <s v="Un Directivo del del IDU solicita o recibe dádivas para resolver en favor de un tercero el recurso de reposición  interpuesto contra el acto administrativo que ordena la expropiación."/>
    <x v="5"/>
    <s v="Deterioro de la reputación institucional que afecta su capacidad y gobernanza."/>
    <s v="1. Radicación en ORFEO del recurso de reposición interpuesto_x000a_2. Asignación del recurso de reposición en el ORFEO al Gestor jurídico_x000a_3. De ser necesario se emite auto de practica de pruebas_x000a_4. En el evento de recaer el recurso sobre el valor del avalúo se remite a la Unidad Administrativa de Catastro Distrital para lo pertinente_x000a_5. Acto administrativo que resuleve el recurso de reposición con los vb de segregación de funciones_x000a_6.  Publicación agendas directivos IDU"/>
    <n v="2"/>
    <n v="5"/>
    <n v="10"/>
    <s v="BAJO"/>
    <s v="El nivel de riesgo es bajo y no se requieren controles adicionales"/>
    <n v="0.1"/>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s v="Construcción de proyectos"/>
    <s v="Un contratista o interventor del IDU  ofrece una dádiva para designar al profesional de apoyo a la supervisión o al supervisor del contrato de Interventoría, que favorezca al contratista para su ejecución"/>
    <x v="0"/>
    <s v="Sobrecostos, deficiencias en alcance y calidad en la ejecución en los proyectos, que reducen la capacidad de lograr objetivos."/>
    <s v="1. Manual de Gestión Contractual._x000a_2. Manual de Interventoría y supervisión de contratos._x000a_3. Procedimiento PRC044 -EJECUCION DE PROYECTOS DE CONSTRUCCION DE INFRAESTRUCTURA VIAL Y ESPACIO PUBLICO._x000a_4. Comunicación de asignación de apoyo a la supervisión 5. Contrato _x000a_6. Declaración de conflicto de intereses a la suscripción del contrato y la publicación de la declaración de bienes y rentas de conformidad con la ley 2013 de 2016 y al decreto Distrital 189 de 2020."/>
    <n v="1"/>
    <n v="3"/>
    <n v="3"/>
    <s v="BAJO"/>
    <s v="El nivel de riesgo es bajo y no se requieren controles adicionales"/>
    <n v="0.1"/>
  </r>
  <r>
    <s v="Construcción de proyectos"/>
    <s v="Un Directivo del IDU solicita una dádiva para Designar a un profesional de apoyo a la Supervisión o un supervisor, que va a ser el encargado de realizar el seguimiento del contrato de Interventoría."/>
    <x v="1"/>
    <s v="Sobrecostos, deficiencias en alcance y calidad en la ejecución en los proyectos, que reducen la capacidad de lograr objetivos._x000a__x000a_"/>
    <s v="1. Manual de Gestión Contractual._x000a_2. Manual de Interventoría y supervisión de contratos._x000a_3. Procedimiento PRC044 -EJECUCION DE PROYECTOS DE CONSTRUCCION DE INFRAESTRUCTURA VIAL Y ESPACIO PUBLICO._x000a_4. Comunicación de asignación de apoyo a la supervisión_x000a_5. Contrato _x000a_6. Resolución de delegación de funciones."/>
    <n v="1"/>
    <n v="3"/>
    <n v="3"/>
    <s v="BAJO"/>
    <s v="El nivel de riesgo es bajo y no se requieren controles adicionales"/>
    <n v="0.1"/>
  </r>
  <r>
    <s v="Construcción de proyectos"/>
    <s v="Un Colaborador del IDU solicita una dádiva o una comisión  para favorecer a un contratista con la revisión de los Estudios previos y demás documentos de un proceso de selección."/>
    <x v="2"/>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Colaboradores del IDU no Directivos (incluyendo protocolos desde el proceso de selección, vinculación, desempeño periódico y retiro)."/>
    <n v="0.1"/>
  </r>
  <r>
    <s v="Construcción de proyectos"/>
    <s v="Un Directivo del IDU solicita una dádiva o una comisión  para favorecer a un contratista con la revisión de los Estudios previos y demás documentos de un proceso de selección."/>
    <x v="1"/>
    <s v="Deterioro de la reputación institucional que afecta su capacidad y gobernanza."/>
    <s v="1. Modelo pliego tipo  tipo según Colombia Compra Eficiente._x000a_2. Comité de Gestión Precontractual._x000a_3. Manual de Gestión Contractual._x000a_4. Segregación de funciones en la revisión de los estudios previos y demás documentos"/>
    <n v="1"/>
    <n v="4"/>
    <n v="4"/>
    <s v="BAJO"/>
    <s v="Programa de Fortalecimiento de la Cultura Ética para Directivos en el IDU (incluyendo protocolos desde el proceso de selección, vinculación, desempeño periódico y retiro)."/>
    <n v="0.1"/>
  </r>
  <r>
    <s v="Construcción de proyectos"/>
    <s v="Un Colaborador del IDU solicita una dádiva o una comisión para  recibir y/o aprobar de la Interventoría las hojas de vida para la ejecución del contrato, sin el perfil requerido en el anexo técnico de personal"/>
    <x v="3"/>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Directivo del IDU solicita una dádiva o una comisión para  recibir y/o aprobar de la Interventoría las hojas de vida para la ejecución  del contrato, sin el perfil requerido en el anexo técnico de persona con los términos de referencia."/>
    <x v="4"/>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2"/>
    <n v="2"/>
    <n v="4"/>
    <s v="BAJO"/>
    <s v="El nivel de riesgo es bajo y no se requieren controles adicionales"/>
    <n v="0.1"/>
  </r>
  <r>
    <s v="Construcción de proyectos"/>
    <s v="Un Contratista o Interventor, ofrece o promete una dádiva o una comisión para  que se les reciba las hojas de vida para la ejecución  del contrato, sin el perfil requerido en los términos de referencia."/>
    <x v="0"/>
    <s v="Sobrecostos, deficiencias en alcance y calidad en la ejecución en los proyectos, que reducen la capacidad de lograr objetivos."/>
    <s v="1. Anexo técnico de personal._x000a_2. Manual de Interventoría y supervisión de contratos._x000a_3. Verificación en el SIAC de las dedicaciones del personal_x000a_4. Oficios de aprobación del personal requerido_x000a_5. Actas de inicio_x000a_6. Segregación de funciones."/>
    <n v="3"/>
    <n v="2"/>
    <n v="6"/>
    <s v="BAJO"/>
    <s v="El nivel de riesgo es bajo y no se requieren controles adicionales"/>
    <n v="0.1"/>
  </r>
  <r>
    <s v="Construcción de proyectos"/>
    <s v="Un Colaborador del IDU solicita una dádiva o una comisión  para Suscribir el Acta de Inicio del Contrato de interventoría, SIN EL CUMPLIMIENTO DE LOS REQUISITOS establecidos contractualmente"/>
    <x v="3"/>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Directivo del IDU solicita una dádiva o una comisión  para Suscribir el Acta de Inicio del Contrato de interventoría, SIN EL CUMPLIMIENTO DE LOS REQUISITOS establecidos contractualmente"/>
    <x v="5"/>
    <s v="Menor periodo de vida útil de la infraestructura de la ciudad por falta de apropiación ciudadana."/>
    <s v="1. Manual de Interventoría y supervisión de contratos_x000a_2. Procedimiento PRC044 -EJECUCION DE PROYECTOS DE CONSTRUCCION DE INFRAESTRUCTURA VIAL Y ESPACIO PUBLICO._x000a_4. Contrato._x000a_5. Segregación de funciones en la revisión del acta de inicio."/>
    <n v="1"/>
    <n v="4"/>
    <n v="4"/>
    <s v="BAJO"/>
    <s v="El nivel de riesgo es bajo y no se requieren controles adicionales"/>
    <n v="0.1"/>
  </r>
  <r>
    <s v="Construcción de proyectos"/>
    <s v="Un Colaborador del IDU solicita una dádiva o una comisión  para favorecer al constructor al momento de realizar seguimiento a la gestión adelantada, en la fase de preliminares o en la etapa de preconstrucción"/>
    <x v="3"/>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Directivo del IDU solicita una dádiva o una comisión  para favorecer al constructor al momento de realizar seguimiento a la gestión adelantada por el contratista, en la fase de preliminares o en la etapa de preconstruccion"/>
    <x v="5"/>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 Un Tercero contratista o interventor ofrece una dádiva o una comisión  a un Colaborador del IDU para obtener beneficios al momento de realizar seguimiento a  su gestión adelantada  en la fase de preliminares o en la etapa de preconstruccion"/>
    <x v="0"/>
    <s v="Deterioro de la reputación institucional que afecta su capacidad de gestión."/>
    <s v="1. Diseños entregados por el IDU, aprobados por terceros._x000a_2. Contrato y demás documentos._x000a_3. Manual de Interventoría y supervisión de contratos._x000a_4. Actas de seguimiento de contrato_x000a_5. Formato FO-EO-12 - LISTA DE CHEQUEO VERIFICACIÓN DE REQUISITOS PARA INICIO DE LA FASE DE EJECUCIÓN DE OBRA o formato FO-EO-17 ACTA DE CAMBIO DE ETAPA _x000a_7. Segregación de funciones._x000a_8. Manual Único de Control y seguimiento ambiental y de SST del IDU"/>
    <n v="2"/>
    <n v="3"/>
    <n v="6"/>
    <s v="BAJO"/>
    <s v="El nivel de riesgo es bajo y no se requieren controles adicionales"/>
    <n v="0.1"/>
  </r>
  <r>
    <s v="Construcción de proyectos"/>
    <s v="Un Contratista ofrece o promete una dádiva o una comisión  para iniciar la etapa de construcción sin el cumplimiento de los requisitos establecidos."/>
    <x v="6"/>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acepta o recibe una dádiva o una comisión  para iniciar la etapa de construcción sin el cumplimiento de los requisitos establecidos."/>
    <x v="3"/>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Directivo del IDU acepta o recibe una dádiva o una comisión  para iniciar la etapa de construcción sin el cumplimiento de los requisitos establecidos."/>
    <x v="7"/>
    <s v="Deterioro de la reputación institucional que afecta su capacidad de gestión."/>
    <s v="1. Diseños entregados por el IDU, aprobados por terceros._x000a_2. Manual de Interventoría y supervisión de contratos._x000a_3. Contrato y demás documentos._x000a_4. Formato FO-EO-12 - LISTA DE CHEQUEO VERIFICACIÓN DE REQUISITOS PARA INICIO DE LA FASE DE EJECUCIÓN DE OBRA o el formato FO-EO-17 ACTA DE CAMBIO DE ETAPA_x000a_5. Segregación de funciones _x000a_6. Informe a la Dirección General sobre el ejercicio de funciones delegadas."/>
    <n v="3"/>
    <n v="3"/>
    <n v="9"/>
    <s v="BAJO"/>
    <s v="El nivel de riesgo es bajo y no se requieren controles adicionales"/>
    <n v="0.1"/>
  </r>
  <r>
    <s v="Construcción de proyectos"/>
    <s v="Un Colaborador del IDU solicita una dádiva o una comisión para recibir el MAO  sin llenar los requisitos, o que puede afectar los intereses del IDU"/>
    <x v="8"/>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Directivo del IDU solicita una dádiva o una comisión para recibir el MAO  sin llenar los requisitos, o que puede afectar los intereses del IDU"/>
    <x v="9"/>
    <s v="Sobrecostos, deficiencias en alcance y calidad en la ejecución en los proyectos, que reducen la capacidad de lograr objetivos."/>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que reciba el MAO sin llenar los requisitos, o que puede afectar los intereses del IDU."/>
    <x v="10"/>
    <s v="Sobrecostos, deficiencias en alcance y calidad en la ejecución en los proyectos, que reducen la capacidad de lograr objetivos._x000a__x000a_"/>
    <s v="1. Manual Único de Control y seguimiento ambiental y de SST del IDU_x000a_2. Manual de Interventoría y supervisión de contratos_x000a_3. Lista de chequeo para el Inicio de la Fase de Construcción y terminación de la fase de  Preliminares_x000a_4. Formato Acta de cambio de etapa_x000a_5. Segregación de funciones"/>
    <n v="1"/>
    <n v="4"/>
    <n v="4"/>
    <s v="BAJO"/>
    <s v="El nivel de riesgo es bajo y no se requieren controles adicionales"/>
    <n v="0.1"/>
  </r>
  <r>
    <s v="Construcción de proyectos"/>
    <s v="Un contratista ofrece y/o entrega a un Colaborador del IDU una comisión o dádiva para Recibir, revisar y aprobar el producto SST  entregado por la Interventoría en cualquier fase o etapa, sin llenar los requisitos, o que puede afectar los intereses del IDU"/>
    <x v="11"/>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Recibir de la Interventoría los documentos soporte de los productos SST del Contratista, sin llenar los requisitos, o que puede afectar los intereses del IDU"/>
    <x v="12"/>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Recibir de la Interventoría los documentos soporte de los productos SST as afiliaciones al Sistema General de Seguridad Social integral del Contratista, sin llenar los requisitos, o que puede afectar los intereses del IDU"/>
    <x v="9"/>
    <s v="Reducción de capacidad institucional para responder a las necesidades de la ciudad en lo relacionado con infraestructura para la movilidad y espacio público."/>
    <s v="1. Manual Único de Control y seguimiento ambiental y de SST del IDU_x000a_2. Manual de Interventoría y supervisión de contratos._x000a_3. Contrato y demás documentos_x000a_4. Informe mensual de Interventoría_x000a_5. Oficio de aprobación u observaciones del informe mensual del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laborador del IDU solicita una dádiva o una comisión para Recibir de la interventoría los ajustes a los diseños (si se presentan), sin los soportes correspondientes , o que puede afectar los intereses del IDU."/>
    <x v="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GUDP01- GUIA ALCANCES ENTREGABLES DISEN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aprobados los ajustes a los diseños (si se presentan),  sin llenar los requisitos, o que puede afectar los intereses del IDU."/>
    <x v="13"/>
    <s v="Sobrecostos, deficiencias en alcance y calidad en la ejecución en los proyectos, que reducen la capacidad de lograr objetivos."/>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de la interventoría los ajustes a los diseños (si se presentan), sin llenar los requisitos y que pueden afectar los intereses del IDU"/>
    <x v="6"/>
    <s v="Sobrecostos, deficiencias en alcance y calidad en la ejecución en los proyectos, que reducen la capacidad de lograr objetivos._x000a__x000a_"/>
    <s v="1. Manual de Interventoría y supervisión de contratos._x000a_2. Procedimiento PRDP080 CAMBIO DE ESTUDIOS Y DISENOS APROBADOS EN ETAPA DE CONSTRUCCION Y/O CONSERVACION_x000a_3. Procedimiento PRC044 -EJECUCION DE PROYECTOS DE CONSTRUCCION DE INFRAESTRUCTURA VIAL Y ESPACIO PUBLICO._x000a_4. GUDP01- GUIA ALCANCES ENTREGABLES DISEN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ntratista ofrece y/o entrega a un Colaborador del IDU una comisión o dádiva para No Participar en las reuniones de seguimiento y/o visitas conjuntamente con la Interventoría y el constructor, y Suscribir el Acta de Seguimiento al Contrato, y/o suscribirla con información que pueda afectar los intereses del IDU."/>
    <x v="6"/>
    <s v="Sobrecostos, deficiencias en alcance y calidad en la ejecución en los proyectos, que reducen la capacidad de lograr objetivos."/>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Colaborador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3"/>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 Un Directivo del IDU solicita una dádiva o una comisión para no Participar en las reuniones de seguimiento y/o visitas conjuntamente con la Interventoría y el constructor, y Suscribir el Acta de Seguimiento al Contrato y/o suscribirla con información que pueda afectar los intereses del IDU."/>
    <x v="9"/>
    <s v="_x000a_Sobrecostos, deficiencias en alcance y calidad en la ejecución en los proyectos, que reducen la capacidad de lograr objetivos._x000a__x000a_"/>
    <s v="1. Manual de Interventoría y supervisión de contratos._x000a_2. Informes mensuales y semanales de interventoría._x000a_3. Actas de seguimiento en el Idu y Comités de obra."/>
    <n v="1"/>
    <n v="3"/>
    <n v="3"/>
    <s v="BAJO"/>
    <s v="El nivel de riesgo es bajo y no se requieren controles adicionales"/>
    <n v="0.1"/>
  </r>
  <r>
    <s v="Construcción de proyectos"/>
    <s v="Un contratista ofrece y/o entrega a un Colaborador del IDU una comisión o dádiva para que no se revise si  la interventoría esta ejecutando o no el plan de acción que presentó para hacer el seguimiento, control y evaluación de las actividades de gestión ambiental y SST a desarrollar por parte del constructor."/>
    <x v="10"/>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laborador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4"/>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Directivo del IDU  solicita o recibe de un tercero  una comisión o dádiva para que no se revise si  la interventoría esta ejecutando o no el plan de acción que presentó para hacer el seguimiento, control y evaluación de las actividades de gestión ambiental y SST a desarrollar por parte del constructor."/>
    <x v="15"/>
    <s v="Deterioro de la reputación institucional que afecta su capacidad y gobernanza."/>
    <s v="1. Manual Único de Control y seguimiento ambiental y de SST del IDU_x000a_2. Manual de Interventoría y supervisión de contratos._x000a_3. Informe mensual de Interventoría_x000a_4. Segregación de funciones"/>
    <n v="3"/>
    <n v="3"/>
    <n v="9"/>
    <s v="BAJO"/>
    <s v="El nivel de riesgo es bajo y no se requieren controles adicionales"/>
    <n v="0.1"/>
  </r>
  <r>
    <s v="Construcción de proyectos"/>
    <s v="Un contratista ofrece y entrega a un Colaborador del IDU una comisión o dádiva para manipular información de las reuniones de seguimiento e inspecciones de campo programadas conjuntamente con la Interventoría, el Constructor y los delegados de las diferentes ESP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3"/>
    <n v="3"/>
    <n v="9"/>
    <s v="BAJO"/>
    <s v="El nivel de riesgo es bajo y no se requieren controles adicionales"/>
    <n v="0.1"/>
  </r>
  <r>
    <s v="Construcción de proyectos"/>
    <s v="Un Colaborador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3"/>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Directivo del IDU solicita una dádiva o una comisión para manipular información de las reuniones dé seguimiento e inspecciones de campo programadas conjuntamente con la Interventoría, el Constructor y los delegados de las diferentes ESP sin llenar los requisitos, o que puede afectar los intereses del IDU."/>
    <x v="13"/>
    <s v="Sobrecostos, deficiencias en alcance y calidad en la ejecución en los proyectos, que reducen la capacidad de lograr objetivos._x000a_"/>
    <s v="1. Convenios vigentes con las ESP_x000a_2. Manual de Interventoría y supervisión de contratos._x000a_3. Acta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tercero ofrece o entrega a un Colaborador del IDU una comisión o dádiva para que la ejecución de maniobras a cargo de la ESP queden a cargo IDU"/>
    <x v="16"/>
    <s v="Sobrecostos, deficiencias en alcance y calidad en la ejecución en los proyectos, que reducen la capacidad de lograr objetivos."/>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colaborador del IDU solicita  a un tercer una comisión o dádiva para que la ejecución de maniobras a cargo de la ESP queden a cargo IDU"/>
    <x v="17"/>
    <s v="Sobrecostos, deficiencias en alcance y calidad en la ejecución en los proyectos, que reducen la capacidad de lograr objetivos._x000a__x000a_"/>
    <s v="1. Convenios vigentes con las ESP_x000a_2. Manual de Interventoría y supervisión de contratos._x000a_3. Actas de seguimiento en el IDU y Comités de obra._x000a_4. Actas de Seguimiento e inspección de campo._x000a_5. Segregación de funciones en los requerimientos de las ESP._x000a_6. Actas de competencia de pago"/>
    <n v="1"/>
    <n v="3"/>
    <n v="3"/>
    <s v="BAJO"/>
    <s v="El nivel de riesgo es bajo y no se requieren controles adicionales"/>
    <n v="0.1"/>
  </r>
  <r>
    <s v="Construcción de proyectos"/>
    <s v="Un Directivo IDU solicita o recibe de un  tercero  una comisión o dádiva para que la ejecución de maniobras a cargo de la ESP queden a cargo IDU"/>
    <x v="18"/>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y suscribir documento de avance de Obra de redes de Servicios Públicos, sin llenar los requisitos, o que puede afectar los intereses del IDU."/>
    <x v="10"/>
    <s v="Sobrecostos, deficiencias en alcance y calidad en la ejecución en los proyectos, que reducen la capacidad de lograr objetivos._x000a__x000a_"/>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2"/>
    <n v="3"/>
    <n v="6"/>
    <s v="BAJO"/>
    <s v="El nivel de riesgo es bajo y no se requieren controles adicionales"/>
    <n v="0.1"/>
  </r>
  <r>
    <s v="Construcción de proyectos"/>
    <s v="Un Colaborador del IDU solicita una dádiva o una comisión para recibir revisar y suscribir de la Interventoría documento de avance de Obra de  redes de Servicios Públicos, sin llenar los requisitos, o que puede afectar los intereses del IDU."/>
    <x v="3"/>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Directivo del IDU solicita una dádiva o una comisión para recibir revisar y suscribir de la Interventoría documento de avance de Obra de  redes de Servicios Públicos, sin llenar los requisitos, o que puede afectar los intereses del IDU."/>
    <x v="19"/>
    <s v="Sobrecostos, deficiencias en alcance y calidad en la ejecución en los proyectos, que reducen la capacidad de lograr objetivos."/>
    <s v="1. Convenios vigentes con las ESP_x000a_2. Manual de Interventoría y supervisión de contratos._x000a_3. Reuniones de seguimiento en el Idu y Comités de obra._x000a_4. Actas de Seguimiento e inspección de campo._x000a_5. Registros en la bitácora._x000a_6. Segregación de funciones en los requerimientos de las ESP"/>
    <n v="1"/>
    <n v="3"/>
    <n v="3"/>
    <s v="BAJO"/>
    <s v="El nivel de riesgo es bajo y no se requieren controles adicionales"/>
    <n v="0.1"/>
  </r>
  <r>
    <s v="Construcción de proyectos"/>
    <s v="Un contratista ofrece y entrega a un Colaborador del IDU una comisión o dádiva para recibir de la interventoría los informes presentados sin llenar los requisitos, o que puede afectar los intereses del IDU."/>
    <x v="6"/>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probar de la interventoría los informes presentados sin llenar los requisitos, o que puede afectar los intereses del IDU."/>
    <x v="3"/>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los informes presentados sin llenar los requisitos, o que puede afectar los intereses del IDU."/>
    <x v="7"/>
    <s v="Deterioro de la reputación institucional que afecta su capacidad y gobernanza."/>
    <s v="1. Manual de Interventoría y supervisión de contratos._x000a_2. Informes mensuales y semanales de interventoría y su cargue en el ZIPA_x000a_3. Actas de seguimiento en el IDU y Comités de obra._x000a_4. Segregación de funciones en la revisión de los informes._x000a_5. Oficios de aprobación de los informes mensuales de interventoría"/>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cibir de la Interventoría los formatos Análisis de  precios unitarios no previstos, o el Acta de fijación de precios no previstos, para tramitarlos al interior del IDU sin llenar los requisitos, o que puede afectar los intereses del IDU."/>
    <x v="10"/>
    <s v="Sobrecostos, deficiencias en alcance y calidad en la ejecución en los proyectos, que reducen la capacidad de lograr objetivos._x000a_"/>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de la Interventoría los formatos Análisis de  precios unitarios no previstos o el Acta de fijación de precios no previstos, para tramitarlos al interior del IDU , sin llenar los requisitos, o que puede afectar los intereses del IDU."/>
    <x v="20"/>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de la Interventoría debidamente suscritos y aprobados los formatos Análisis de  precios unitarios no previstos o el Acta de fijación de precios no previstos, para tramitarlos al interior del IDU  sin llenar los requisitos, o que puede afectar los intereses del IDU."/>
    <x v="19"/>
    <s v="Sobrecostos, deficiencias en alcance y calidad en la ejecución en los proyectos, que reducen la capacidad de lograr objetivos."/>
    <s v="1. Manual de Interventoría y supervisión de contratos._x000a_2. Contrato_x000a_3. Listado de precios oficial del IDU_x000a_4. Lista de chequeo para la objeción o no de los APU no previstos en contratos de obra._x000a_5. Segregación de funciones y/o obligaciones en la revisión de los APUS_x000a_6. Manual de gestión contractual."/>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o entrega a un Colaborador del IDU una comisión o dádiva para recibir y aceptar de la Interventoría los resultados de los ensayos de laboratorio, sin llenar los requisitos, o que puede afectar los intereses del IDU."/>
    <x v="10"/>
    <s v="Deterioro de la reputación institucional que afecta su capacidad y gobernanza."/>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cibir y aceptar los resultados de los ensayos de laboratorio, sin llenar los requisitos, o que puede afectar los intereses del IDU."/>
    <x v="21"/>
    <s v="Deterioro de la reputación institucional que afecta su capacidad y gobernanza.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cibir Y aceptar los resultados de los ensayos de laboratorio, sin llenar los requisitos, o que puede afectar los intereses del IDU."/>
    <x v="22"/>
    <s v="Deterioro de la reputación institucional que afecta su capacidad y gobernanza._x000a__x000a_"/>
    <s v="1. Manual de Interventoría y supervisión de contratos._x000a_2. Informes mensuales _x000a_3. Procedimiento PRC044 -EJECUCION DE PROYECTOS DE CONSTRUCCION DE INFRAESTRUCTURA VIAL Y ESPACIO PUBLICO._x000a_4. bitácora de obra_x000a_5. Segregación de funciones y/o obligaciones en la revisión de los inform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alizar y gestionar el trámite para los pagos correspondientes, sin llenar los requisitos establecidos, o que puede afectar los intereses del IDU."/>
    <x v="23"/>
    <s v="Deterioro de la reputación institucional que afecta su capacidad y gobernanza._x000a__x000a_"/>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el trámite para los pagos correspondientes, sin llenar los requisitos, o que puede afectar los intereses del IDU."/>
    <x v="3"/>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el trámite para los pagos correspondientes, sin llenar los requisitos, o que puede afectar los intereses del IDU."/>
    <x v="24"/>
    <s v="Deterioro de la reputación institucional que afecta su capacidad y gobernanza."/>
    <s v="1. Manual de Interventoría y supervisión de contratos._x000a_2. Guía de pago a terceros_x000a_3. Procedimiento PRC044 -EJECUCION DE PROYECTOS DE CONSTRUCCION DE INFRAESTRUCTURA VIAL Y ESPACIO PUBLICO._x000a_4. Actas de recibo parcial de obra y de pago de interventoría._x000a_5. Segregación de funciones y/o obligaciones en la revisión de los informes._x000a_6. Acta de pago de anticip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 entrega a un Colaborador del IDU una comisión o dádiva para realizar las acciones necesarias para solucionar inconvenientes presentados durante el desarrollo de la obra solicitando adición y/o prórroga del contrato, sin que se requiera o que puede afectar los intereses del IDU."/>
    <x v="10"/>
    <s v="Sobrecostos, deficiencias en alcance y calidad en la ejecución en los proyectos, que reducen la capacidad de lograr objetivos."/>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alizar las acciones necesarias para solucionar los inconvenientes presentados durante el desarrollo de la obra, gestionando adición y/o prórroga del contrato, sin que se requiera o que puede afectar los intereses del IDU."/>
    <x v="3"/>
    <s v="_x000a_Sobrecostos, deficiencias en alcance y calidad en la ejecución en los proyectos, que reducen la capacidad de lograr objetivos.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alizar las acciones necesarias para solucionar los inconvenientes presentados durante el desarrollo de la obra, gestionando adición y/o prórroga del contrato, sin que se requiera o que puede afectar los intereses del IDU."/>
    <x v="25"/>
    <s v="_x000a_Sobrecostos, deficiencias en alcance y calidad en la ejecución en los proyectos, que reducen la capacidad de lograr objetivos._x000a__x000a_"/>
    <s v="1. Manual de Interventoría y supervisión de contratos._x000a_2. Manual de gestión Contractual_x000a_3. Procedimiento PRC044 -EJECUCION DE PROYECTOS DE CONSTRUCCION DE INFRAESTRUCTURA VIAL Y ESPACIO PUBLICO._x000a_4. Formato FO-GC-27 SOLICITUD DE ADICIÓN Y/O PRORROGA._x000a_5. Procedimiento PRGC14 - MODIFICACIÓN Y CESIÓN A CONTRATOS ESTATALES._x000a_6. Segregación de funciones y/o obligaciones en la revisión de soportes para modificación de contrat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que incida sobre la interventoría para el recibo de las obras productos de un recorrido de verificación del estado de las obras, sin llenar los requisitos, o que puede afectar los intereses del IDU."/>
    <x v="10"/>
    <s v="Deterioro de la reputación institucional que afecta su capacidad y gobernanza."/>
    <s v="1. Manual de Interventoría y supervisión de contratos._x000a_2. Especificaciones Técnicas del IDU_x000a_3. Cartilla de espacio público.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incidir en la interventoría para el recibo de las obras productos de un recorrido de verificación del estado de las obras, sin llenar los requisitos, o que puede afectar los intereses del IDU."/>
    <x v="3"/>
    <s v="_x000a_Deterioro de la reputación institucional que afecta su capacidad y gobernanza._x000a_"/>
    <s v="1. Manual de Interventoría y supervisión de contratos._x000a_2. Especificaciones Técnicas del IDU_x000a_3. Cartilla de espacio público.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incidir en la interventoría para el recibo de las obras productos de un recorrido de verificación del estado de las obras, sin llenar los requisitos, o que puede afectar los intereses del IDU."/>
    <x v="9"/>
    <s v="_x000a_Deterioro de la reputación institucional que afecta su capacidad y gobernanza._x000a__x000a_"/>
    <s v="1. Manual de Interventoría y supervisión de contratos._x000a_2. Especificaciones Técnicas del IDU_x000a_3. Cartilla de espacio público.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o entrega a un Colaborador del IDU una comisión o dádiva para incidir en la Interventoría en la aprobación del Informe de las no conformidades u obras pendientes, ajustes y correcciones, solicitados al Contratista, sin llenar los requisitos, o que puede afectar los intereses del IDU."/>
    <x v="10"/>
    <s v="Deterioro de la reputación institucional que afecta su capacidad y gobernanza._x000a__x000a_"/>
    <s v="1. Manual de Interventoría y supervisión de contratos._x000a_2. Especificaciones Técnicas del IDU_x000a_3. Informes mensuales_x000a_4. Segregación de funciones_x000a_5. Plan de calidad"/>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incidir en la Interventoría en la aprobación del Informe de las no conformidades u obras pendientes, ajustes y correcciones, solicitados al Contratista, sin llenar los requisitos, o que puede afectar los intereses del IDU."/>
    <x v="3"/>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incidir en la Interventoría en la aprobación del Informe de las no conformidades u obras pendientes, ajustes y correcciones, solicitados al Contratista, sin llenar los requisitos, o que puede afectar los intereses del IDU."/>
    <x v="25"/>
    <s v="Deterioro de la reputación institucional que afecta su capacidad y gobernanza."/>
    <s v="1. Manual de Interventoría y supervisión de contratos._x000a_2. Especificaciones Técnicas del IDU_x000a_3. Informes mensuales_x000a_4. Segregación de funciones_x000a_5. Plan de calidad"/>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contratista ofrece y entrega a un Colaborador del IDU una comisión o dádiva para  Recibir y suscribir el acta de recibo final de obra, sin llenar los requisitos, o que puede afectar los intereses del IDU."/>
    <x v="10"/>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Colaborador del IDU solicita una dádiva o una comisión para  Recibir y suscribir el acta de recibo final de obra, sin llenar los requisitos, o que puede afectar los intereses del IDU."/>
    <x v="3"/>
    <s v="Sobrecostos, deficiencias en alcance y calidad en la ejecución en los proyectos, que reducen la capacidad de lograr objetivos."/>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 Un Directivo del IDU solicita una dádiva o una comisión para  Recibir y suscribir el acta de recibo final de obra, sin llenar los requisitos, o que puede afectar los intereses del IDU."/>
    <x v="9"/>
    <s v="Sobrecostos, deficiencias en alcance y calidad en la ejecución en los proyectos, que reducen la capacidad de lograr objetivos._x000a__x000a__x000a_"/>
    <s v="1. Manual de Interventoría y supervisión de contratos._x000a_2. Especificaciones Técnicas del IDU_x000a_3. Acta de recibo de obra_x000a_4. Segregación de funciones"/>
    <n v="2"/>
    <n v="5"/>
    <n v="10"/>
    <s v="BAJO"/>
    <s v="El nivel de riesgo es bajo y no se requieren controles adicionales"/>
    <n v="0.1"/>
  </r>
  <r>
    <s v="Construcción de proyectos"/>
    <s v="Un contratista ofrece y entrega a un Colaborador del IDU una comisión o dádiva para que le permitan presentar  los planos récord de las ESP, sin llenar los requisitos, o que puede afectar los intereses del IDU."/>
    <x v="10"/>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laborador del IDU solicita una dádiva o una comisión para  que permita al interventor y al contratista, la presentación de los planos récord de las ESP, sin llenar los requisitos, o que puede afectar los intereses del IDU."/>
    <x v="3"/>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Directivo del IDU solicita una dádiva o una comisión para  que permita al interventor y al contratista, la presentación de en medio físico los planos récord de las ESP, sin llenar los requisitos, o que puede afectar los intereses del IDU."/>
    <x v="9"/>
    <s v="Sobrecostos, deficiencias en alcance y calidad en la ejecución en los proyectos, que reducen la capacidad de lograr objetivos."/>
    <s v="1. Manual de Interventoría y supervisión de contratos._x000a_2. Convenios vigentes con las ESP_x000a_3. Segregación de funciones"/>
    <n v="1"/>
    <n v="3"/>
    <n v="3"/>
    <s v="BAJO"/>
    <s v="El nivel de riesgo es bajo y no se requieren controles adicionales"/>
    <n v="0.1"/>
  </r>
  <r>
    <s v="Construcción de proyectos"/>
    <s v="Un contratista ofrece y/o entrega a un Colaborador del IDU una comisión o dádiva para permitir que queden pasivos ambientales en los frentes intervenidos."/>
    <x v="10"/>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laborador del IDU solicita una dádiva o una comisión para permitir que queden pasivos ambientales en los frentes intervenidos. "/>
    <x v="3"/>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Directivo del IDU solicita una dádiva o una comisión para permitir que queden pasivos ambientales en los frentes intervenidos. "/>
    <x v="9"/>
    <s v="Sobrecostos, deficiencias en alcance y calidad en la ejecución en los proyectos, que reducen la capacidad de lograr objetivos."/>
    <s v="1. Manual Único de Control y seguimiento ambiental y de SST del IDU_x000a_2. Manual de Interventoría y supervisión de contratos._x000a_3. Recorridos de obra con la Autoridad Ambiental"/>
    <n v="3"/>
    <n v="3"/>
    <n v="9"/>
    <s v="BAJO"/>
    <s v="El nivel de riesgo es bajo y no se requieren controles adicionales"/>
    <n v="0.1"/>
  </r>
  <r>
    <s v="Construcción de proyectos"/>
    <s v="Un contratista ofrece y entrega a un Colaborador del IDU una comisión o dádiva para entrega de los individuos arbóreos al Jardín Botánico de Bogotá o al ente competente, sin llenar los requisitos, o que puede afectar los intereses del IDU. "/>
    <x v="10"/>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Colaborador del IDU solicita una dádiva o una comisión para  realizar la entrega de los individuos arbóreos al Jardín Botánico de Bogotá o al ente competente, sin llenar los requisitos, o que puede afectar los intereses del IDU. "/>
    <x v="3"/>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Un Directivo del IDU solicita una dádiva o una comisión para  realizar la entrega de los individuos arbóreos al Jardín Botánico de Bogotá o al ente competente, sin llenar los requisitos, o que puede afectar los intereses del IDU. "/>
    <x v="9"/>
    <s v="Deterioro de la reputación institucional que afecta su capacidad y gobernanza."/>
    <s v="1. Manual Único de Control y seguimiento ambiental y de SST del IDU_x000a_2. Manual de Interventoría y supervisión de contratos._x000a_3. Recorridos de obra con la Autoridad Ambiental"/>
    <n v="1"/>
    <n v="3"/>
    <n v="3"/>
    <s v="BAJO"/>
    <s v="El nivel de riesgo es bajo y no se requieren controles adicionales"/>
    <n v="0.1"/>
  </r>
  <r>
    <s v="Construcción de proyectos"/>
    <s v=" Un interventor ofrece y entrega a un Colaborador del IDU una comisión o dádiva para  dar por recibido el Informe final SSTMA, sin llenar los requisitos, o que puede afectar los intereses del IDU. "/>
    <x v="11"/>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dar por recibido el Informe final SSTM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dar por recibido el Informe final SSTMA sin llenar los requisitos, o que puede afectar los intereses del IDU. "/>
    <x v="9"/>
    <s v="Sobrecostos, deficiencias en alcance y calidad en la ejecución en los proyectos, que reducen la capacidad de lograr objetivos."/>
    <s v="1. Manual Único de Control y seguimiento ambiental y de SST del IDU_x000a_2. Manual de Interventoría y supervisión de contratos._x000a_3. Apéndices del Proces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recibir y suscribir el Acta de Cierre Ambiental de obra, sin llenar los requisitos, o que puede afectar los intereses del IDU. "/>
    <x v="10"/>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laborador del IDU solicita una dádiva o una comisión para recibir y suscribir el Acta Cierre Ambiental de obra, sin llenar los requisitos, o que puede afectar los intereses del IDU. "/>
    <x v="3"/>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Directivo del IDU solicita una dádiva o una comisión para recibir y suscribir el Acta Cierre Ambiental de obra, sin llenar los requisitos, o que puede afectar los intereses del IDU. "/>
    <x v="25"/>
    <s v="Sobrecostos, deficiencias en alcance y calidad en la ejecución en los proyectos, que reducen la capacidad de lograr objetivos."/>
    <s v="1. Manual Único de Control y seguimiento ambiental y de SST del IDU_x000a_2. Manual de Interventoría y supervisión de contratos._x000a_3. Formato acta de Liquidación de contratos._x000a_4. Segregación de funciones"/>
    <n v="1"/>
    <n v="3"/>
    <n v="3"/>
    <s v="BAJO"/>
    <s v="El nivel de riesgo es bajo y no se requieren controles adicionales"/>
    <n v="0.1"/>
  </r>
  <r>
    <s v="Construcción de proyectos"/>
    <s v="Un contratista ofrece y/o entrega a un Colaborador del IDU una comisión o dádiva para  recibir de la Interventoría el Acta de Recibo por parte de la ESP, sin llenar los requisitos, o que puede afectar los intereses del IDU. "/>
    <x v="23"/>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Colaborador del IDU solicita una dádiva o una comisión para   recibir de la Interventoría el Acta de Recibo por parte de la ESP, sin llenar los requisitos, o que puede afectar los intereses del IDU. "/>
    <x v="26"/>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Un Directivo del IDU solicita una dádiva o una comisión para   recibir de la Interventoría el Acta de Recibo por parte de la ESP, sin llenar los requisitos, o que puede afectar los intereses del IDU. "/>
    <x v="9"/>
    <s v="Deterioro de la reputación institucional que afecta su capacidad y gobernanza."/>
    <s v="1. Manual de Interventoría y supervisión de contratos._x000a_2. Convenios vigentes con las ESP_x000a_3. Recorridos de obra_x000a_4. Segregación de funciones"/>
    <n v="1"/>
    <n v="1"/>
    <n v="1"/>
    <s v="BAJO"/>
    <s v="El nivel de riesgo es bajo y no se requieren controles adicionales"/>
    <n v="0.1"/>
  </r>
  <r>
    <s v="Construcción de proyectos"/>
    <s v=" Un contratista ofrece y/o entrega a un Colaborador del IDU una comisión o dádiva para recibir de la Interventoría el Acta de Recibo de Obra por parte de la SDM, sin llenar los requisitos, o que puede afectar los intereses del IDU. "/>
    <x v="10"/>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laborador del IDU solicita una dádiva o una comisión para  recibir de la Interventoría el Acta de Recibo de Obra por parte de la SDM, sin llenar los requisitos, o que puede afectar los intereses del IDU. "/>
    <x v="3"/>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Directivo del IDU solicita una dádiva o una comisión para  recibir de la Interventoría el Acta de Recibo de Obra por parte de la SDM, sin llenar los requisitos, o que puede afectar los intereses del IDU. "/>
    <x v="25"/>
    <s v="Sobrecostos, deficiencias en alcance y calidad en la ejecución en los proyectos, que reducen la capacidad de lograr objetivos."/>
    <s v="1. Manual de Interventoría y supervisión de contratos._x000a_2. Estudios y Diseños de señalización y semaforización_x000a_3. Recorridos de obra_x000a_4. Segregación de funciones"/>
    <n v="1"/>
    <n v="3"/>
    <n v="3"/>
    <s v="BAJO"/>
    <s v="El nivel de riesgo es bajo y no se requieren controles adicionales"/>
    <n v="0.1"/>
  </r>
  <r>
    <s v="Construcción de proyectos"/>
    <s v=" Un contratista ofrece y entrega a un Colaborador del IDU una comisión o dádiva para dar por recibido el informe final de Interventoría para seguimiento a la Garantía Única, sin llenar los requisitos, o que puede afectar los intereses del IDU. "/>
    <x v="10"/>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laborador del IDU solicita una dádiva o una comisión para dar por recibido el informe final de Interventoría para seguimiento a la Garantía Única, sin llenar los requisitos, o que puede afectar los intereses del IDU. "/>
    <x v="3"/>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Directivo del IDU solicita una dádiva o una comisión para dar por recibido el informe final de Interventoría para seguimiento a la Garantía Única, sin llenar los requisitos, o que puede afectar los intereses del IDU. "/>
    <x v="9"/>
    <s v="Sobrecostos, deficiencias en alcance y calidad en la ejecución en los proyectos, que reducen la capacidad de lograr objetivos."/>
    <s v="1. Manual de Interventoría y supervisión de contratos._x000a_2. Informe de seguimiento a la garantía Única_x000a_3. Procedimiento PRC044 -EJECUCION DE PROYECTOS DE CONSTRUCCION DE INFRAESTRUCTURA VIAL Y ESPACIO PUBLICO_x000a_4. Segregación de funciones"/>
    <n v="2"/>
    <n v="4"/>
    <n v="8"/>
    <s v="BAJO"/>
    <s v="El nivel de riesgo es bajo y no se requieren controles adicionales"/>
    <n v="0.1"/>
  </r>
  <r>
    <s v="Construcción de proyectos"/>
    <s v=" Un contratista ofrece y/o entrega a un Colaborador del IDU una comisión o dádiva para que se den por cumplidas las obligaciones asociadas a la liquidación del contrato que puede afectar los intereses del IDU. "/>
    <x v="10"/>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den por cumplidas las obligaciones asociadas a la liquidación del contrat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den por cumplidas las obligaciones asociadas a la liquidación del contrat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_x000a_5. contrato."/>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interventor ofrece y entrega a un Colaborador del IDU una comisión o dádiva para suscribir el Acta  de Recibo Final y Liquidación del Contrato de Interventoría, sin llenar los requisitos, o que puede afectar los intereses del IDU. "/>
    <x v="11"/>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Recibo Final y Liquidación del Contrato de Interventoría, sin llenar los requisitos, o que puede afectar los intereses del IDU. "/>
    <x v="3"/>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 Un Directivo del IDU solicita una dádiva o una comisión para suscribir el Acta  de Recibo Final y Liquidación del Contrato de Interventoría, sin llenar los requisitos, o que puede afectar los intereses del IDU. "/>
    <x v="25"/>
    <s v="Sobrecostos, deficiencias en alcance y calidad en la ejecución en los proyectos, que reducen la capacidad de lograr objetivos."/>
    <s v="1. Manual de Interventoría y supervisión de contratos._x000a_2. Manual de gestión Contractual_x000a_3. Acta de liquidación de contratos_x000a_4. Segr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suscribir el acta de cambio de etapa, sin llenar los requisitos, o que puede afectar los intereses del IDU. "/>
    <x v="27"/>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 Un Colaborador del IDU solicita una dádiva o una comisión para suscribir el acta de cambio de etapa, sin llenar los requisitos, o que puede afectar los intereses del IDU. "/>
    <x v="3"/>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suscribir el acta de cambio de etapa, sin llenar los requisitos, o que puede afectar los intereses del IDU. "/>
    <x v="25"/>
    <s v="Sobrecostos, deficiencias en alcance y calidad en la ejecución en los proyectos, que reducen la capacidad de lograr objetivos."/>
    <s v="1. Manual de Interventoría y supervisión de contratos._x000a_2. Formato FO-EO-17 - Acta cambio de etapa_x000a_3. Formato FO-EO-12 Lista de chequeo verificación requisitos inicio fase construcción_x000a_4. Segregación de funciones_x000a_5. contrato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poder reprogramar la ejecución de la obra, sin llenar los requisitos, o que puede afectar los intereses del IDU."/>
    <x v="27"/>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strucción de proyectos"/>
    <s v="Un Colaborador del IDU solicita una dádiva o una comisión para reprogramar la ejecución de la obra, sin llenar los requisitos, o que puede afectar los intereses del IDU."/>
    <x v="3"/>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Directivo del IDU solicita una dádiva o una comisión para reprogramar la ejecución de la obra, sin llenar los requisitos, o que puede afectar los intereses del IDU."/>
    <x v="25"/>
    <s v="Sobrecostos, deficiencias en alcance y calidad en la ejecución en los proyectos, que reducen la capacidad de lograr objetivos."/>
    <s v="1. Manual de Interventoría y supervisión de contratos._x000a_2. Seguimiento al contrato ZIPA_x000a_3. PDT_x000a_4.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trucción de proyectos"/>
    <s v="Un contratista ofrece y/o entrega a un Colaborador del IDU una comisión o dádiva para que permita cambiar o modificar los diseños aprobados, sin llenar los requisitos, o que puede afectar los intereses del IDU. "/>
    <x v="27"/>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Colaborador del IDU solicita una dádiva o una comisión para permitir cambios o modificaciones en los diseños aprobados, sin llenar los requisitos, o que puede afectar los intereses del IDU. "/>
    <x v="3"/>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r>
    <s v="Construcción de proyectos"/>
    <s v="Un Directivo del IDU solicita una dádiva o una comisión para permitir cambios o modificaciones en los diseños aprobados, sin llenar los requisitos, o que puede afectar los intereses del IDU. "/>
    <x v="25"/>
    <s v="Sobrecostos, deficiencias en alcance y calidad en la ejecución en los proyectos, que reducen la capacidad de lograr objetivos."/>
    <s v="1. Manual de Interventoría y supervisión de contratos._x000a_2. Procedimiento PR-DP-080 - Cambio de estudios y diseños aprobados en etapa de construcción y/o conservación._x000a_3. Recorridos de obra_x000a_4. Segregación de funciones y/o obligaciones en la revisión o cambio de diseños"/>
    <n v="2"/>
    <n v="5"/>
    <n v="10"/>
    <s v="BAJO"/>
    <s v="El nivel de riesgo es bajo y no se requieren controles adicionales"/>
    <n v="0.1"/>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4">
  <r>
    <s v="CONCILIACIÓN BANCARIA"/>
    <s v="Colaborador del IDU  a cargo de la conciliacion bancaria ofrece o entrega a empleado bancario una comisión o dádiva para que altere el valor real del saldo disponible en bancos con el fin de hacer maniobras ilegales temporales con los recursos públicos en un periodo de tiempo corto."/>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Un Directivo del IDU ofrece o entrega a empleado bancario una comisión o dádiva para que altere el valor real del saldo disponible en bancos con el fin de hacer maniobras ilegales temporales con los recursos públicos en un periodo de tiempo corto."/>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a cargo de la conciliación bancaria, una comisión para que no genere alertas por información de saldos alterados temporalmente."/>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ONCILIACIÓN BANCARIA"/>
    <s v="Colaborador del IDU le ofrece o entrega a un empleado bancario una comisión o dádiva para que altere o modifique la conciliación bancaria, para el cierre de diferencias de saldo existentes."/>
    <x v="0"/>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Colaborador del IDU le ofrece o entrega a un empleado bancario una comisión o dádiva para que altere o modifique la conciliación bancaria, para el cierre de diferencias de saldo existentes."/>
    <x v="1"/>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CILIACIÓN BANCARIA"/>
    <s v="Empleado bancario le ofrece o entrega a un Colaborador del IDU una comisión para altere o modifique la conciliación para el cierre de diferencias de saldos existentes."/>
    <x v="2"/>
    <s v="Menor disponibilidad de recursos para reinvertir en la obras, perdida de credibilidad al interior y exterior del Instituto"/>
    <s v="1.Conciliación diaria_x000a_2.Conciliacion Mensual - Revisión y firma del Jefe._x000a_3. Segregación de funciones en las labores de tesorería._x000a_4. Documento de verificación diaria de saldos bancari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Un contratista con orden de embargo ofrece y entrega una comisión o dádiva a un Colaborador del IDU para que no se apliquen los embargos que tenga el contratista."/>
    <x v="3"/>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embargos, solicita al contratista con orden de embargo, una comisión o dádiva para no aplicar los embargos que tenga el contratista."/>
    <x v="4"/>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 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Directivo IDU, solicita al contratista con orden de embargo, una comisión o dádiva para no aplicar los embargos que tenga el contratista."/>
    <x v="1"/>
    <s v="Menor disponibilidad de recursos para reinvertir en la obras, perdida de credibilidad al interior y exterior del Instituto"/>
    <s v="1.Revisión de embargos y medidas cautelares (Aplicativo Embargos-  Sistema Stone)  _x000a_2.Revision y firma de actas de liquidacion de aplicación de embargos efectuada por el  abogado que aplico y Tesorero.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Un contratista ofrece y entrega a un Colaborador del IDU una dádiva para que ingrese una cesión de derechos económicos antes de una orden de embargo."/>
    <x v="3"/>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MBARGOS Y CESIONES"/>
    <s v="Colaborador del IDU -  cesiones solicita al contratista una dádiva para aplicar la cesión de derechos económicos, antes de una orden de embargo."/>
    <x v="0"/>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MBARGOS Y CESIONES"/>
    <s v="Colaborador del IDU -  cesiones solicita al contratista una dádiva para aplicar la cesión de derechos económicos, antes de una orden de embargo."/>
    <x v="1"/>
    <s v="Menor disponibilidad de recursos para reinvertir en la obras, perdida de credibilidad al interior y exterior del Instituto"/>
    <s v="1. Traza en Orfeo, revisión de embargos y medidas cautelares (Aplicativo Embargos-  Sistema Stone). _x000a_2. Revisión y firma del oficio de aprobación de la cesión de derechos económicos por parte de STTR y DTAF._x000a_3. Procedimiento PR-GF-12 EMBARGOS Y CESIONES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favorezca su cotización para inversiones de excedentes de liquidez."/>
    <x v="5"/>
    <s v="Menor disponibilidad de recursos para reinvertir en la obras, perdida de credibilidad al interior y exterior del Instituto"/>
    <s v="1.Formato Resumen de cotización de Tasas aprobado por el Tesorero_x000a_2. Formato Resumen de cotización de Tasas aprobado por el Director Tecnico Administrativo y Financiero_x000a_3.Políticas de Secretaría Distrital de Hacienda._x000a_4.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 Inversiones, solicita o recibe de un empleado del sector financiero, una comisión por favorecimiento en la colocación de excedentes de liquidez de tesorería del IDU."/>
    <x v="4"/>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 Inversiones, solicita o recibe de un empleado del sector financiero, una comisión por favorecimiento en la colocación de excedentes de liquidez de tesorería del IDU."/>
    <x v="6"/>
    <s v="Menor disponibilidad de recursos para reinvertir en la obras, perdida de credibilidad al interior y exterior del Instituto"/>
    <s v="1- Formato Resumen de cotizacion de Tasas aprobado por el Tesorero_x000a_2. Formato Resumen de cotizacion de Tasas aprobado por el Director Tecnico Administrativo y Financiero._x000a_3.Políticas de Secretaría Distrital de Hacienda._x000a_4.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empleado del sector financiero ofrece o entrega a un Colaborador del IDU una comisión o dádiva para que mantenga los recursos en las cuentas bancarias."/>
    <x v="5"/>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DE INVERSIONES DE TESORERÍA"/>
    <s v="Un Colaborador del IDU solicita o recibe de un empleado del sector financiero una comisión o dádiva para mantener los recursos en las cuentas bancarias."/>
    <x v="4"/>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DE INVERSIONES DE TESORERÍA"/>
    <s v="Un Directivo del IDU solicita o recibe de un empleado del sector financiero una comisión o dádiva para mantener los recursos en las cuentas bancarias."/>
    <x v="7"/>
    <s v="Menor disponibilidad de recursos para reinvertir en la obras, perdida de credibilidad al interior y exterior del Instituto"/>
    <s v="1. Valoracion diaria del portafolio_x000a_2. Conciliación díaria._x000a_3. Conciliación de los saldos de inversion entre la STTR y la STPC, _x000a_4.Cumplimiento de Procedimiento &quot;Administración de inversiones de tesoreria&quot;, regido por la política de inversiones de la SDH._x000a_5.Informe diario de tesorería._x000a_6. Actas diarias de cada operación_x000a_7. Análisis y revisión del profesional de la DTAF_x000a_8- Grabacion de videollamada del Comite  de Inversiones._x000a_9. Informe diario de tesoreria generado a partir del SIGE"/>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colaborador del IDU - profesional de recaudo  ofrece o promete una comisión o dádiva al empleado bancario, para que cuando reciba dinero en efectivo del contribuyente, no lo registre en linea a favor del IDU."/>
    <x v="4"/>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empleado bancario ofrece o promete una comisión o dádiva al colaborador del IDU para cuando reciba dinero en efectivo del contribuyente, no lo registre en linea a favor del IDU. "/>
    <x v="2"/>
    <s v="Que no se cuente con el recurso monetario suficiente para la ejecucion de los proyectos de infraestructura._x000a_Daño a la cultura "/>
    <s v="1.Pagos electrónicos en línea y PSE._x000a_2. Fomento del pago electrónico.  _x000a_3. Conciliacion diaria de cintas de recaudo emitidas por la entidades bancarias.vs archivo de recaudo IMOP de aplicacion de pagos en linea del sistema valoricemos._x000a_4. Realizar la gestión, necesaria ante el banco, luego de recibir una reclamación del contribuyente.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empleado bancario o  un contribuyente, ofrece o entrega una dádiva a un Colaborador del IDU para que aplique manualmente recaudos sin que el recurso ingrese a las cuentas del IDU y posteriormente reversarlo en el sistema Valoricemos."/>
    <x v="8"/>
    <s v="Que no se cuente con el recurso monetario suficiente para la ejecucion de los proyectos de infraestructura._x000a_Daño a la cultura "/>
    <s v="1.Conciliaciones bancarias_x000a_2.Cruce de registro de paz y salvos generados en sistema valoricemos ( STOP)_x000a_3. Memorando de autoriza0cion del Tesorero._x000a_3.Consulta en módulo de cartera del sistema Valoricemos.( STOP)_x000a_4. Segregación de funciones en la aplicación y desaplicación de recaud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CAUDO"/>
    <s v="Un colaborador del IDU solicita o recibe una dádiva a un empleado bancario o contribuyente para que aplique manualmente recaudos sin que el recurso ingrese a las cuentas del IDU y posteriormente reversarlo en el sistema Valoricemos."/>
    <x v="4"/>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CAUDO"/>
    <s v="Un Directivo del IDU solicita o recibe una dádiva a un empleado bancario o contribuyente para que aplique manualmente recaudos sin que el recurso ingrese a las cuentas del IDU y posteriormente reversarlo en el sistema Valoricemos."/>
    <x v="1"/>
    <s v="Que no se cuente con el recurso monetario suficiente para la ejecucion de los proyectos de infraestructura._x000a_Daño a la cultura "/>
    <s v="1.Conciliaciones bancarias_x000a_2.Cruce de registro de paz y salvos generados en sistema valoricemos ( STOP)_x000a_3. Memorando de autorización del Tesorero._x000a_3.Consulta en módulo de cartera del sistema Valoricemos.( STOP)_x000a_4. Segregación de funciones en la aplicación y desaplicación de recaudo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Colaborador del IDU del procedimiento de pagos solicita o recibe una dádiva de un tercero, por realizar traslado (Giro) de recursos de cuentas del IDU, a una cuenta de un tercero con la intención de hacer un fraude."/>
    <x v="9"/>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del procedimiento de pagos solicita o recibe una dádiva de un tercero, por realizar traslado (Giro) de recursos de cuentas del IDU, a una cuenta de un tercero con la intención de hacer un fraude."/>
    <x v="6"/>
    <s v="Que no se contribuya en el mejoramiento de la calidad de vida de los habitantes de la ciudad, respondiendo a las necesidades de la ciudad."/>
    <s v="1 .Memorandos correos de solictud y autorizacion de movientos bancarios._x000a_2.Conciliaciones bancarias diarias Vs  Sistema Stone_x000a_3.Segregación de actividades en el proceso de pagos y en el proceso de giro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tercero ofrece o entrega una dádiva a un Colaborador del IDU por realizar traslado (Giro) de recursos de cuentas del IDU a una cuenta del tercero, con la intención de hacer un fraude."/>
    <x v="10"/>
    <s v="Que no se contribuya en el mejoramiento de la calidad de vida de los habitantes de la ciudad, respondiendo a las necesidades de la ciudad."/>
    <s v="1 .Memorandos , correos de solictud y autorizacion de movientos bancarios._x000a_2.Conciliaciones bancarias diarias Vs  Sistema Stone_x000a_3.Segregación de actividades en el proceso de pagos y en el proceso de giros."/>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Hacker ofrece o entrega a un Colaborador del IDU una dádiva para que le entregue las claves y tokens para que se hurten los dineros de las cuentas del IDU."/>
    <x v="11"/>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_x000a__x000a_ "/>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ASLADOS"/>
    <s v="Un Colaborador del IDU solicita o acepta de un Hacker una dádiva para entregarle las claves y tokens, para que se hurten los dineros de las cuentas del IDU."/>
    <x v="4"/>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ASLADOS"/>
    <s v="Un Directivo del IDU solicita o acepta de un Hacker una dádiva para entregarle las claves y tokens, para que se hurten los dineros de las cuentas del IDU."/>
    <x v="6"/>
    <s v="Que no se contribuya en el mejoramiento de la calidad de vida de los habitantes de la ciudad, respondiendo a las necesidades de la ciudad."/>
    <s v="1. Custodia personal de dispositivos electronicos y claves de acceso._x000a_2. Home Bankin con IP restringidas,_x000a_3. perfiles de usuario - preparador, autorizador dual y  Administrador. "/>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contratista, tercero, o contribuyente ofrece o entrega a un Colaborador  del IDU una dadiva para que se realice el pago, sin el lleno de los requisitos."/>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recibe de un tercero, una dadiva para que se realice el pago, sin el lleno de los requisitos."/>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recibe de un tercero, una dadiva para que se realice el pago, sin el lleno de los requisi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 Beneficiario de depósito judicial o su representante, ofrece o entrega a un Colaborador del IDU una dadiva para que se realice el pago de un depósito judicial, sin el lleno de los requisitos o con información inconsistente."/>
    <x v="15"/>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IDU solicita o recibe de un tercero - Beneficiario de depósito judicial o su representante, una dadiva para que se realice el pago de un depósito judicial, sin el lleno de los requisitos o con información inconsistente."/>
    <x v="13"/>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IDU solicita o recibe de un tercero - Beneficiario de depósito judicial o su representante, una dadiva para que se realice el pago de un depósito judicial, sin el lleno de los requisitos o con información inconsistente."/>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Tercero (Contratista o contribuyente) ofrece o entrega a un Colaborador  del IDU una dadiva para  agilizar el pago."/>
    <x v="12"/>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AGO A TERCEROS"/>
    <s v="Un Colaborador del IDU solicita o acepta de un Contratista o tercero una dádiva para agilizar el pago o para que se realice el pago, sin el lleno de los requistos."/>
    <x v="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AGO A TERCEROS"/>
    <s v="Un Directivo del IDU solicita o acepta de un Contratista o tercero una dádiva para agilizar el pago o para que se realice el pago, sin el lleno de los requistos."/>
    <x v="14"/>
    <s v="Deterioro de la reputación institucional que afecta su gobernanza"/>
    <s v="1. Sistema SIGPAGOS._x000a_2. Guía GU-GF-01 Guía de Pago a terceros_x000a_3. Segregación de funciones en el proceso de pagos a terceros._x000a_3. Seguimiento y revisión de documentos soporte de la orden de pag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dadivas al Colaborador del IDU para cambiar el valor de la liquidación en la resolución para la compensación de cupos de estacionamiento u obligaciones urbanisticas."/>
    <x v="16"/>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solicita o acepta dadivas de un constructor para cambiar el valor de la liquidación en la resolución para la compensación de cupos de estacionamiento u obligaciones urbanisticas."/>
    <x v="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solicita o acepta dadivas de un constructor para cambiar el valor de la liquidación en la resolución para la compensación de cupos de estacionamiento u obligaciones urbanisticas."/>
    <x v="14"/>
    <s v="Pérdida de capacidad institucional para responder a las necesidades de la ciudad en lo relacionado con infraestructura para la movilidad y espacio público"/>
    <s v="1. Verificación del valor, con base en las formulas determinadas en el Decreto 323 de 2004._x000a_2. Revisión del Jefe de STPC y aprobación por DTAF."/>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constructor ofrece o entrega una dádiva a un Colaborador del IDU para que evite el proceso de cobro persuasivo o retrase el proceso de cobro coactivo por el área competente,  por concepto de compensación de cupos de estacionamiento u obligaciones urbanisticas."/>
    <x v="16"/>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FONDO DE CESIONES PÚBLICAS"/>
    <s v="Un Colaborador del IDU recibe de un constructor una dádiva para que evite el proceso de cobro persuasivo o retrase el proceso de cobro coactivo, por el área competente,  por concepto de la compensación de cupos de estacionamiento u obligaciones urbanisticas."/>
    <x v="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FONDO DE CESIONES PÚBLICAS"/>
    <s v="Un Directivo del IDU recibe de un constructor una dádiva para que evite el proceso de cobro persuasivo o retrase el proceso de cobro coactivo, por el área competente,  por concepto de la compensación de cupos de estacionamiento u obligaciones urbanisticas."/>
    <x v="14"/>
    <s v="Pérdida de capacidad institucional para responder a las necesidades de la ciudad en lo relacionado con infraestructura para la movilidad y espacio público"/>
    <s v="1. Registro del oficio en Orfeo._x000a_2. Revisión de la base de datos y del oficio por parte del profesional encargado._x000a_3. Revisión de los oficios y memorandos de incumplimientos a cobro coactivo."/>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0"/>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Publicación de agendas Directivos IDU_x000a_5. Resolución de Delegación de funciones"/>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colaborador del IDU recibe o solicita dádivas de un posible contratista o proveedor, para estructurar los documentos de la etapa precontractual y favorecer a un tercero, en relación con la adquisición de bienes y servicios, asociados al proceso"/>
    <x v="1"/>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5. Formato FO-PE-20 - Compromiso de Integridad, Transparencia y Confidencialidad_x000a_6. Formato FO-PE-33 - Formato Consentimiento Informado SGAS"/>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osible contratista o proveedor ofrece o entrega dádivas a un colaborador del IDU, para estructurar los documentos de la etapa precontractual que lo favorezcan en relación con la adquisición de bienes y servicios, asociados al proceso"/>
    <x v="2"/>
    <s v="Deterioro de la reputación institucional que afecta su capacidad y gobernanza."/>
    <s v="1. Diferentes revisiones legales y técnicas a los estudios y documentos previos, con segregación de funciones_x000a_2. Publicación de la trazabilidad de los procesos en el portal de contratación SECOP._x000a_3. Comité precontractual._x000a_4. Resolución de Delegación de funciones_x000a_"/>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recibe o solicita dádivas de un tercero para   certifique  mayores cantidades de B&amp;S a los efectivamente recibidos, a cambio de un beneficio propio o de un tercero "/>
    <x v="3"/>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Formato FO-PE-20 - Compromiso de Integridad, Transparencia y Confidencialidad_x000a_5. Formato FO-PE-33 - Formato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Directivo IDU, recibe o solicita dádivas de un tercero para   certifique  mayores cantidades de B&amp;S a los efectivamente recibidos, a cambio de un beneficio propio o de un tercero "/>
    <x v="4"/>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JECUCIÓN DE COMPRAS"/>
    <s v="Un proveedor ofrezca o entregue una dádiva a un Colaborador del IDU para que certifique mayores cantidades de B&amp;S a los efectivamente recibidos a cambio de un beneficio o satisfacción personal"/>
    <x v="5"/>
    <s v="Deterioro de la reputación institucional que afecta su capacidad y gobernanza."/>
    <s v="1.Arqueos y revisión por parte del Ordenador del gasto y la Subdirección Técnica de Presupuesto y Contabilidad._x000a_2. Entrada de los bienes al almacén general del IDU._x000a_3. Para las compras por caja menor, solicitud firmada por el jefe del área que la solicita; se verifica que el bien no está en el almacén ni tenga contrato; se hacen arqueos._x000a_4. Publicación de agendas Directivos IDU"/>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JECUCIÓN DE COMPRAS"/>
    <s v="Un Colaborador del IDU, encargado de realizar el estudio de mercado telefónico o solicitar cotizaciones, solicita o recibe dádivas de uno de esos posibles proveedores, para otorgarle dicha negociación.                                                                                                                                             "/>
    <x v="6"/>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Formato FO-PE-20 - Compromiso de Integridad, Transparencia y Confidencialidad_x000a_5. Formato FO-PE-33 - Formato Consentimiento Informado SGAS"/>
    <n v="3"/>
    <n v="3"/>
    <n v="9"/>
    <s v="BAJO"/>
    <s v="El nivel de riesgo es bajo y no se requieren controles adicionales"/>
    <n v="0.1"/>
  </r>
  <r>
    <s v="EJECUCIÓN DE COMPRAS"/>
    <s v="UnDirectivo del IDU, encargado de realizar el estudio de mercado telefónico o solicitar cotizaciones, solicita o recibe dádivas de uno de esos posibles proveedores, para otorgarle dicha negociación.                                                                                                                                             "/>
    <x v="0"/>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Un posible proveedor entregua u ofrece dádivas a un Colaborador del IDU encargado de realizar el estudio de mercado telefónico o de solicitar cotizaciones, para pedirle el favor le otorgue dicha negociación. "/>
    <x v="2"/>
    <s v="Deterioro de la reputación institucional que afecta su capacidad y gobernanza"/>
    <s v="1. Diferentes revisiones legales y técnicas a los estudios y documentos previos, con segregación de funciones_x000a_2. Fichas técnicas para la solicitud de cotizaciones._x000a_3. Comité precontractual._x000a_4. Pulicación de agendas Directivos _x000a_5. Resolución de delegación de funciones"/>
    <n v="3"/>
    <n v="3"/>
    <n v="9"/>
    <s v="BAJO"/>
    <s v="El nivel de riesgo es bajo y no se requieren controles adicionales"/>
    <n v="0.1"/>
  </r>
  <r>
    <s v="EJECUCIÓN DE COMPRAS"/>
    <s v="Que un tercero ( Proveedor) entregue u ofrezca dádivas a un Colaborador del IDU , paramodificar o alterar el valor de la facturación y/u orden de pago "/>
    <x v="5"/>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
    <n v="3"/>
    <n v="3"/>
    <n v="9"/>
    <s v="BAJO"/>
    <s v="El nivel de riesgo es bajo y no se requieren controles adicionales"/>
    <n v="0.1"/>
  </r>
  <r>
    <s v="EJECUCIÓN DE COMPRAS"/>
    <s v="Que un Colaborador del IDU  reciba o solicite dádivas a un proveedor, para  modificar o alterar el valor de la facturación y/u orden de pago"/>
    <x v="7"/>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_x000a_7. Formato FOPE20 - Compromiso de Integridad, Transparencia y Confidencialidad_x000a_8. Formato FOPE33 - Formato Consentimiento Informado SGAS_x000a_"/>
    <n v="3"/>
    <n v="3"/>
    <n v="9"/>
    <s v="BAJO"/>
    <s v="El nivel de riesgo es bajo y no se requieren controles adicionales"/>
    <n v="0.1"/>
  </r>
  <r>
    <s v="EJECUCIÓN DE COMPRAS"/>
    <s v="Que un Directivo del IDU reciba o solicite dádivas a un proveedor, para  modificar o alterar el valor de la facturación y u orden de pago"/>
    <x v="8"/>
    <s v="Deterioro de la reputación institucional que afecta su capacidad y gobernanza."/>
    <s v="1. Arqueos de Caja menor_x000a_2. Revisiones con segregación de funciones_x000a_3. Cuadro de control financiero_x000a_4. Acta de recibo a satisfacción._x000a_5. Comprobantes de ingreso al almacén_x000a_6. Control automático en el aplicativo SIGPAGOS."/>
    <n v="3"/>
    <n v="3"/>
    <n v="9"/>
    <s v="BAJO"/>
    <s v="El nivel de riesgo es bajo y no se requieren controles adicionales"/>
    <n v="0.1"/>
  </r>
  <r>
    <s v="MANTENIMIENTO PREVENTIVO Y CORRECTIVO"/>
    <s v="Un Colaborador del IDU (Apoyo a la supervisión) solicita o recibe dádivas de un proveedor bienes y servicios, para aceptar productos y servicios que no cumplan con las especificaciones técnicas contractuales."/>
    <x v="3"/>
    <s v="Sobrecostos, deficiencias en alcance y calidad en la ejecución en los proyectos, que reducen la capacidad de lograr objetivos."/>
    <s v="1. Contrato_x000a_2. Plan de mantenimiento _x000a_3. Informe de apoyo a la superv isión del contrato y recibo a satisfacciónón"/>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Apoyo a la supervisión) solicita o recibe dádivas de un proveedor bienes y servicios, para aceptar productos y servicios que no cumplan con las especificaciones técnicas contractuales."/>
    <x v="9"/>
    <s v="Sobrecostos, deficiencias en alcance y calidad en la ejecución en los proyectos, que reducen la capacidad de lograr objetivos."/>
    <s v="1. Contrato_x000a_2. Plan de mantenimiento _x000a_3. Informe de apoyo a la superv isión del contrato y recibo a satisfacciónón_x000a_"/>
    <n v="4"/>
    <n v="4"/>
    <n v="16"/>
    <s v="MEDIO"/>
    <s v="Programa de Fortalecimiento de la Cultura Ética para Colaboradores del IDU no Directivos (incluyendo protocolos desde el proceso de selección, vinculación, desempeño periódico y retiro)."/>
    <n v="3"/>
  </r>
  <r>
    <s v="MANTENIMIENTO PREVENTIVO Y CORRECTIVO"/>
    <s v="Un tercero (contratista de mantenimiento) entregue u ofrece dádivas a un Colaborador del IDUpara que acepte productos y servicios que no cumplan con las especificaciones técnicas contractuales"/>
    <x v="10"/>
    <s v="Sobrecostos, deficiencias en alcance y calidad en la ejecución en los proyectos, que reducen la capacidad de lograr objetivos."/>
    <s v="1. Contrato_x000a_2. Plan de mantenimiento _x000a_3. Informe de apoyo a la superv isión del contrato y recibo a satisfacción"/>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Un Colaborador del IDU encargado de la supervisión del contrato de mantenimiento solicita o recibe dádivas de un tercero para beneficiarlo con una  adición o prórroga del contrato."/>
    <x v="11"/>
    <s v="Sobrecostos, deficiencias en alcance y calidad en la ejecución en los proyectos, que reducen la capacidad de lograr objetivos."/>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Directivo del IDU encargado de la supervisión del contrato de mantenimiento solicita o recibe dádivas de un tercero para beneficiarlo con una  adición o prórroga del contrato."/>
    <x v="12"/>
    <s v="Sobrecostos, deficiencias en alcance y calidad en la ejecución en los proyectos, que reducen la capacidad de lograr objetivos._x000a_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_x000a_6. Formato FOPE20 - Compromiso de Integridad, Transparencia y Confidencialidad_x000a_7. Formato FOPE33 - Formato Consentimiento Informado SGAS_x000a__x000a__x000a_"/>
    <n v="4"/>
    <n v="3"/>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MANTENIMIENTO PREVENTIVO Y CORRECTIVO"/>
    <s v="Un tercero (contratista de mantenimiento) ofrece o entrega dádivas 'a un Colaborador del IDU  para  beneficiarse de  la adición o prórroga del contrato."/>
    <x v="10"/>
    <s v="Sobrecostos, deficiencias en alcance y calidad en la ejecución en los proyectos, que reducen la capacidad de lograr objetivos._x000a_"/>
    <s v="1. Acta de solicitud de adición y/o prórroga_x000a_2. Procedimiento &quot;PR-GC-14 Modificación y cesión de contratos estatales&quot;_x000a_3. Resolución de delegación_x000a_4. Revisiones con segregación de funciones_x000a_5. Memorando de solicitud de adición y/o prórroga suscrito por el ordenador del gasto"/>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MANTENIMIENTO PREVENTIVO Y CORRECTIVO"/>
    <s v="Que un Colaborador del IDU (Conductor) solicite o reciba una dádiva para modificar  los comprobantes de suministro de combustible a"/>
    <x v="13"/>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_x000a_4. Formato FOPE20 - Compromiso de Integridad, Transparencia y Confidencialidad_x000a_5. Formato FOPE33 - Formato Consentimiento Informado SGAS_x000a__x000a_"/>
    <n v="2"/>
    <n v="3"/>
    <n v="6"/>
    <s v="BAJO"/>
    <s v="El nivel de riesgo es bajo y no se requieren controles adicionales"/>
    <n v="0.1"/>
  </r>
  <r>
    <s v="MANTENIMIENTO PREVENTIVO Y CORRECTIVO"/>
    <s v="Que un Directivo del IDU solicite o reciba una dádiva para modificar  los comprobantes de suministro de combustible "/>
    <x v="9"/>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MANTENIMIENTO PREVENTIVO Y CORRECTIVO"/>
    <s v="Que un Tercero ofrece o entrega una dádiva a un Colaborador del IDU para modificar  los comprobantes de suministro de combustible "/>
    <x v="14"/>
    <s v="Sobrecostos, deficiencias en alcance y calidad en la ejecución en los proyectos, que reducen la capacidad de lograr objetivos."/>
    <s v="1. Reportes de consumo enviados por el contratista y verificación del mismo por parte del apoyo a la supervisión y la supervisiónd el contrato._x000a_2. Reportes en línea en tiempo real al IDU (monitoreo satelital)_x000a_3. Chip maestro para c ontrol de combustible"/>
    <n v="2"/>
    <n v="3"/>
    <n v="6"/>
    <s v="BAJO"/>
    <s v="El nivel de riesgo es bajo y no se requieren controles adicionales"/>
    <n v="0.1"/>
  </r>
  <r>
    <s v="ADMINISTRACIÓN INVENTARIO DE BIENES MUEBLES"/>
    <s v="Un Colaborador del IDU encargado de revisar y recibir los documentos y elementos entregados por el proveedor y/o contratista modifique o altere el soporte de recibo e ingreso al almacén "/>
    <x v="1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_x000a_4. Formato FOPE20 - Compromiso de Integridad, Transparencia y Confidencialidad_x000a_5. Formato FOPE33 - Formato Consentimiento Informado SGAS_x000a__x000a_"/>
    <n v="3"/>
    <n v="3"/>
    <n v="9"/>
    <s v="BAJO"/>
    <s v="El nivel de riesgo es bajo y no se requieren controles adicionales"/>
    <n v="0.1"/>
  </r>
  <r>
    <s v="ADMINISTRACIÓN INVENTARIO DE BIENES MUEBLES"/>
    <s v="Un proveedor ofrece o entrega dádivas a un colaborador del IDU encargado de revisar y recibir los documentos y elementos entregados para que  modifique a altere el soporte de recibo  e ingreso al almacén "/>
    <x v="5"/>
    <s v="Deterioro de la reputación institucional que afecta su capacidad y gobernanza."/>
    <s v="1. Arqueos los elementos de almacén_x000a_2. Reportes del sistema de información de inventarios._x000a_3. Verificación de las especificaciones técnicas por parte del área responsable de la compra y de almacén."/>
    <n v="3"/>
    <n v="3"/>
    <n v="9"/>
    <s v="BAJO"/>
    <s v="El nivel de riesgo es bajo y no se requieren controles adicionales"/>
    <n v="0.1"/>
  </r>
  <r>
    <s v="ADMINISTRACIÓN INVENTARIO DE BIENES MUEBLES"/>
    <s v="Un Colaborador del IDU encargado de atender a posibles compradores de los bienes dados de baja, solicite o reciba dádivas para entregar los bienes sin el cumplimiento de los requisitos."/>
    <x v="16"/>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5. Formato FOPE20 - Compromiso de Integridad, Transparencia y Confidencialidad_x000a_6. Formato FOPE33 - Formato Consentimiento Informado SGAS_x000a__x000a_"/>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Colaborador del IDU encargado de atender a posibles compradores de los bienes dados de baja, solicite o reciba dádivas para entregar los bienes sin el cumplimiento de los requisitos."/>
    <x v="17"/>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ADMINISTRACIÓN INVENTARIO DE BIENES MUEBLES"/>
    <s v="Un tercero, posible comprador de los bienes dados de baja, ofrece o entrega dadivas para que le entreguen los bienes dados de baja sin el cumplimiento de los requisitos."/>
    <x v="18"/>
    <s v="Deterioro de la reputación institucional que afecta su capacidad y gobernanza."/>
    <s v="1. Comité de seguimiento y control financiero y de inventarios_x000a_2. Fichas técnicas de identificación de lementos obsoletos_x000a_3.  Acta de Comité seguimiento y control financiero y de inventarios_x000a_4. Acto administrativo que da de baja los elementos obsoletos o inservibles con segregación de funciones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ADMINISTRACIÓN INVENTARIO DE BIENES MUEBLES"/>
    <s v="Un Colaborador del IDU,  solicita o recibe dádivas de un comprador para no exigir los certificados y permisos ambientales "/>
    <x v="16"/>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r>
    <s v="ADMINISTRACIÓN INVENTARIO DE BIENES MUEBLES"/>
    <s v="Un Terceroentregue o ofrezca dádivas al Colaborador del IDU para que no exija los permisos y certificados "/>
    <x v="19"/>
    <s v="Deterioro de la reputación institucional que afecta su capacidad y gobernanza."/>
    <s v="1. Auditoria periódica al Sistema de Gestión Ambiental_x000a_2. Formato FOPE20 - Compromiso de Integridad, Transparencia y Confidencialidad_x000a_3. Formato FOPE33 - Formato Consentimiento Informado SGAS_x000a_"/>
    <n v="3"/>
    <n v="2"/>
    <n v="6"/>
    <s v="BAJO"/>
    <s v="El nivel de riesgo es bajo y no se requieren controles adicionales"/>
    <n v="0.1"/>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
  <r>
    <s v="TRÁMITE DE RECLAMACIONES_x000a_INTERPUESTAS CON OCASIÓN DE LA ASIGNACIÓN DE LA_x000a_CONTRIBUCIÓN DE VALORIZACIÓN"/>
    <s v="Un contribuyente ofrece o entrega dádivas a un Colaborador del IDU, para que proyecte un acto administrativo que reduzca o elimine una contribución por valorización."/>
    <x v="0"/>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Que un Colaborador del IDU solicite o reciba una dádiva de un contribuyente para proyectar un acto administrativo que reduzca o elimine una contribución por valorización."/>
    <x v="1"/>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Que un Directivo del IDU solicite o reciba una dádiva de un contribuyente para proyectar un acto administrativo que reduzca o elimine una contribución por valorización."/>
    <x v="2"/>
    <s v="Deterioro de la reputación institucional que afecta su capacidad y gobernanza."/>
    <s v="_x000a_1.  Proyección del acto administrativo por parte del abogado sustanciador_x000a_2. Revisión del acto administrativo por parte del abogado revisor_x000a_3. Revisión del asesor de la SGJ_x000a_4 Validación y firma por parte del Subdirector General Jurídic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contribuyente ofrezca o entregue dádivas a un Colaborador del IDU para demorar el trámite de notificación, con respecto a un acto administrativo."/>
    <x v="0"/>
    <s v="Deterioro de la reputación institucional que afecta su capacidad y gobernanza."/>
    <s v="1. A través de correo electrónico el técnico del grupo de notificaciones informa a: líder grupo de reclamaciones,  líder grupo de notificaciones,  subdirectora,  técnica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TRÁMITE DE RECLAMACIONES_x000a_INTERPUESTAS CON OCASIÓN DE LA ASIGNACIÓN DE LA_x000a_CONTRIBUCIÓN DE VALORIZACIÓN"/>
    <s v="Un Colaborador del IDU reciba o solicite dádivas de un contribuyente, para que demorar el tramite de notificación, con respecto a un acto administrativo."/>
    <x v="1"/>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TRÁMITE DE RECLAMACIONES_x000a_INTERPUESTAS CON OCASIÓN DE LA ASIGNACIÓN DE LA_x000a_CONTRIBUCIÓN DE VALORIZACIÓN"/>
    <s v="Un Directivo del IDU reciba o solicite dádivas de un contribuyente, para que demorar el tramite de notificación, con respecto a un acto administrativo."/>
    <x v="2"/>
    <s v="Deterioro de la reputación institucional que afecta su capacidad y gobernanza."/>
    <s v="1. A través de correo electrónico el técnico del grupo de notificaciones informa a: líder grupo de reclamaciones,  líder grupo de notificaciones,  subdirectora,  técnico y secretaria de la STJEF sobre la entrega de las resoluciones que han sido firmadas por la SGJ _x000a_2. Técnico de la STJEF actualiza la recepción de los actos administrativos firmados por la SGJ, en el sistema de información Valoricemos_x000a_3. Mediante el reporte REC5 se valida periódicamente por parte del grupo de reclamaciones  la iniciación del trámite de notificación _x000a_4.  A través del sistema Valoricemos en el módulo ICDS se realiza seguimiento validando que  tenga la actividad de citación, igualmente se  verifica en el sistema de Gestión Documental ORFEO que la entrega haya sido efectiv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SOLUCIÓN POR CONCEPTO DE CONFUSIONES"/>
    <s v="Un ciudadano ofrece o entrega dádivas a un Colaborador del IDU, para que modifique datos del predio o pagos por confusión en los aplicativos del IDU. "/>
    <x v="3"/>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Colaborador del IDU reciba o solicite dádivas de un ciudadano, para que modifique datos del predio o pagos por confusión en los aplicativos del IDU."/>
    <x v="1"/>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SOLUCIÓN POR CONCEPTO DE CONFUSIONES"/>
    <s v="Un Directivo del IDU reciba o solicite dádivas de un ciudadano, para que modifique datos del predio o pagos por confusión en los aplicativos del IDU."/>
    <x v="2"/>
    <s v="Deterioro de la reputación institucional que afecta su capacidad y gobernanza."/>
    <s v="1.  Instructivo  IN-VF-29 CONFUSIONES_x000a_2. Cualquier movimiento queda registrado en el sistema valoricemos_x000a_3. Parametrización en el sistema valoricemos para realizar la figura de confusión, como el requerimiento de que el predio debió ser adquirido por el IDU antes de la fecha de exigibilidad de la deuda_x000a_4. El trámite solo se realiza a solicitud por escrito y en el sistema orfeo, de las áreas encargadas de adquirir predios o áreas jurídicas"/>
    <n v="2"/>
    <n v="4"/>
    <n v="8"/>
    <s v="BAJO"/>
    <s v="El nivel de riesgo es bajo y no se requieren controles adicionales"/>
    <n v="0.1"/>
  </r>
  <r>
    <s v="COMPENSACIONES"/>
    <s v="Que un ciudadadano ofrezca o entregue una dádiva a un Colaborador del IDU para que altere la información de estado de deuda de un predio y lo haga aparecer sin deuda por concepto de valorización y / o aplique una compensación indebida"/>
    <x v="3"/>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Colaborador del IDU solicite o reciba una dádiva para alterar la información de estado de deuda de un predio y lo haga aparecer sin deuda por concepto de valorización  y / o aplique una compensación indebida"/>
    <x v="1"/>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COMPENSACIONES"/>
    <s v="Un Directivo del IDU solicite o reciba una dádiva para alterar la información de estado de deuda de un predio y lo haga aparecer sin deuda por concepto de valorización  y / o aplique una compensación indebida"/>
    <x v="2"/>
    <s v="Deterioro de la reputación institucional que afecta su capacidad y gobernanza."/>
    <s v="1.  Intructivo IN-VF-28 COMPENSACIONES_x000a_2. Parametrización del sistema Valoricemos para que el valor de la contirbución no se pueda eliminar o modificar._x000a_3. Para realizar la compensación el predio debe estar con estado de cartera activo y con estado de gestión ejecutoriado"/>
    <n v="2"/>
    <n v="4"/>
    <n v="8"/>
    <s v="BAJO"/>
    <s v="El nivel de riesgo es bajo y no se requieren controles adicionales"/>
    <n v="0.1"/>
  </r>
  <r>
    <s v="GESTIÓN DEL COBRO COACTIVO_x000a_"/>
    <s v="Un ciudadano ofrezca o entregue dádivas a un Colaborador del IDU para que altere la información en el aplicativo Valoricemos que genera el Certificado de Deuda Actual."/>
    <x v="3"/>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DEL COBRO COACTIVO"/>
    <s v="Un Colaborador del IDU solicita o recibe dádivas de un ciudadano para alterar la información en el aplicativo Valoricemos que altera el Certificado de Deuda Actual."/>
    <x v="1"/>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Directivo del IDU solicita o recibe dádivas de un ciudadano para alterar la información en el aplicativo Valoricemos que altera el Certificado de Deuda Actual."/>
    <x v="2"/>
    <s v="Deterioro de la reputación institucional que afecta su capacidad y gobernanza."/>
    <s v="1. El sistema Valoricemos  no permite que se modifique el valor de la deuda en el CDA._x000a_2. Las revisiones tecnicas del CDA por parte de la STOP, las realiza un profesional, luego un revisor y por último  el coordinador que aprueba y genera el CDA. _x000a_3. La  STJEF realiza frente al mismo un análisis jurídico para determinar que se está frente a un título ejecutivo que permite la iniciación del cobro coactivo.  En aquellos casos en que esta condición no se cumpla se solicita la modificación al CDA  a través de memorando en el sistema de Gestión Documental ORFEO, para que la STOP valide mediante estudio técnico su pertinencia "/>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DEL COBRO COACTIVO"/>
    <s v="Un ciudadano ofrezca o entregue dádivas a un Colaborador del IDU para que altere el mandamiento de pago."/>
    <x v="3"/>
    <s v="Deterioro de la reputación institucional que afecta su capacidad y gobernanza."/>
    <s v=" _x000a_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2"/>
    <n v="4"/>
    <n v="8"/>
    <s v="BAJO"/>
    <s v="El nivel de riesgo es bajo y no se requieren controles adicionales"/>
    <n v="0.1"/>
  </r>
  <r>
    <s v="GESTIÓN DEL COBRO COACTIVO"/>
    <s v="Un Colaborador del IDU solicite o reciba dádivas de un ciudadano para alterar el mandamiento de pago."/>
    <x v="1"/>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Directivo del IDU solicite o reciba dádivas de un ciudadano para alterar el mandamiento de pago."/>
    <x v="2"/>
    <s v="Deterioro de la reputación institucional que afecta su capacidad y gobernanza."/>
    <s v=" _x000a_ 1.  El abogado sustanciador verifica en Valoricemos los CDA´S y sus correspondientes soportes a fin de realizar el estudio de títulos y proyectar el correspondiente Mandamiento de pago (MP)_x000a_2. Revisión del mandamiento de pago por parte del abogado revisor_x000a_3. Validación y firma del mandamiento de pago por parte del abogado ejecutor_x000a_"/>
    <n v="1"/>
    <n v="2"/>
    <n v="2"/>
    <s v="BAJO"/>
    <s v="El nivel de riesgo es bajo y no se requieren controles adicionales"/>
    <n v="0.1"/>
  </r>
  <r>
    <s v="GESTIÓN DEL COBRO COACTIVO"/>
    <s v="Un Contribuyente ofrece o enntrega dadivas a un colaborador del IDU  para aceptar excepciones previas inválidas al  mandamiento de pago."/>
    <x v="0"/>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laborador del IDU solicite o reciba dádivas de un ciudadano para aceptar excepciones previas inválidas al  mandamiento de pago."/>
    <x v="1"/>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Directivo del IDU solicite o reciba dádivas de un ciudadano para aceptar excepciones previas inválidas al  mandamiento de pago."/>
    <x v="2"/>
    <s v="Deterioro de la reputación institucional que afecta su capacidad y gobernanza."/>
    <s v="1. Verificación del acto administrativo por parte del abogado sustanciador,  validación por el revisor y la firma del ejecutor. _x000a_2. Adicionalmente  se tiene una segunda instancia por parte del Subdirector "/>
    <n v="1"/>
    <n v="3"/>
    <n v="3"/>
    <s v="BAJO"/>
    <s v="El nivel de riesgo es bajo y no se requieren controles adicionales"/>
    <n v="0.1"/>
  </r>
  <r>
    <s v="GESTIÓN DEL COBRO COACTIVO"/>
    <s v="Un Contribuyente  ofrece o entrega davivas a un colaborador del IDU para realizar un pago a favor de uno o varios terceros por concepto de devolución de los títulos de depósitos judiciales en los procesos de cobro coactivo "/>
    <x v="0"/>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Colaborador del IDU solicita o acepta  dádivas para realizar un pago a favor de uno o varios terceros por concepto de devolución de los títulos de depósitos judiciales en los procesos de cobro coactivo "/>
    <x v="1"/>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GESTIÓN DEL COBRO COACTIVO"/>
    <s v="Un Directivo del IDU solicita o acepta  dádivas para realizar un pago a favor de uno o varios terceros por concepto de devolución de los títulos de depósitos judiciales en los procesos de cobro coactivo "/>
    <x v="2"/>
    <s v="Deterioro de la reputación institucional que afecta su capacidad y gobernanza."/>
    <s v="1. Se tiene restringida la administración de la información para el control de la misma, con autorizaciones y permisos en el manejo de las bases de datos que remite la STTR. _x000a_2. Dentro del proceso de devolución de titulos de depósitos judiciales al enviar los memorando a la STTR, es necesario anexar como soporte la cédula de ciudadanía o en su defecto  el reporte de la consulta  realizada en la página de la Procuraduría y/o Policia Nacional,  lo cual garantiza que no se realicen  devoluciones a personas diferentes a las legitimadas para reclamarlos._x000a__x000a_"/>
    <n v="1"/>
    <n v="3"/>
    <n v="3"/>
    <s v="BAJO"/>
    <s v="El nivel de riesgo es bajo y no se requieren controles adicionales"/>
    <n v="0.1"/>
  </r>
  <r>
    <s v="CERTIFICADO DE ESTADO DE CUENTA PARA TRAMITE NOTARIAL-PAZ Y SALVOS"/>
    <s v="Un ciudadano ofrece o entrega dádivas a un Colaborador del IDU, para que generen el paz y salvo sin hacer las respectivas validaciones "/>
    <x v="3"/>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ERTIFICADO DE ESTADO DE CUENTA PARA TRAMITE NOTARIAL-PAZ Y SALVOS"/>
    <s v="Un Colaborador del IDU reciba o solicite dádivas de un ciudadano, para que generen  el paz y salvo sin hacer las respectivas validaciones "/>
    <x v="1"/>
    <s v="Deterioro de la reputación institucional que afecta su capacidad y gobernanza."/>
    <s v="1. Identificación del ususario quedando la impronta de quíen genera el CECTN (paz y salvo) en el sistema valoricemos._x000a_2.Traza de las formas utilizadas en el sistema valoricemos para la validación del predio  *Utilización del bloque de homologación con el fin de validadar todos los acuerdos de valorización_x000a_3. Activación de alertas en el aplicativo VALORICEMOS de la expedición de paz y salvos._x000a_4. Revisión períodica de una muestra representativa de los paz y salvos emitidos, para verificar que todo se realice según los parámetros establecidos._x000a_5. Promulgación por todos los canales de comunicación de las políticas de antisoborno establecidas por la entidad_x000a_"/>
    <n v="2"/>
    <n v="5"/>
    <n v="10"/>
    <s v="BAJO"/>
    <s v="El nivel de riesgo es bajo y no se requieren controles adicionales"/>
    <n v="0.1"/>
  </r>
  <r>
    <s v="CONCEPTOS TÉCNICOS"/>
    <s v="Un ciudadano ofrece o entrega dádivas a un Colaborador del IDU, para que se hagan ajustes a los conceptos técnicos según la conveniencia del solicitante"/>
    <x v="3"/>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
    <n v="2"/>
    <n v="5"/>
    <n v="10"/>
    <s v="BAJO"/>
    <s v="El nivel de riesgo es bajo y no se requieren controles adicionales"/>
    <n v="0.1"/>
  </r>
  <r>
    <s v="CONCEPTOS TÉCNICOS"/>
    <s v="Un Colaborador del IDU reciba o solicite dádivas de un ciudadano,para que se hagan ajustes a los conceptos técnicos según la conveniencia del solicitante"/>
    <x v="1"/>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
    <n v="2"/>
    <n v="5"/>
    <n v="10"/>
    <s v="BAJO"/>
    <s v="El nivel de riesgo es bajo y no se requieren controles adicionales"/>
    <n v="0.1"/>
  </r>
  <r>
    <s v="CONCEPTOS TÉCNICOS"/>
    <s v="Un Directivo del IDU reciba o solicite dádivas de un ciudadano,para que se hagan ajustes a los conceptos técnicos según la conveniencia del solicitante"/>
    <x v="2"/>
    <s v="Deterioro de la reputación institucional que afecta su capacidad y gobernanza."/>
    <s v="1. Se realiza la proyección del control técnico por parte del profesional _x000a_2. Validación por parte del revisor del concepto técnico_x000a_3. Aprobación  por un supervisor, del concepto técnico _x000a_4. Parametrización  en el sistema Valoricemos para que el valor de la contribución no se pueda eliminar o modificar._x000a_5. Promulgación por todos los canales de comunicación, las políticas de antioborno establecidas por la entidad_x000a__x000a_"/>
    <n v="2"/>
    <n v="5"/>
    <n v="10"/>
    <s v="BAJO"/>
    <s v="El nivel de riesgo es bajo y no se requieren controles adicionales"/>
    <n v="0.1"/>
  </r>
  <r>
    <s v="COBRO ORDINARIO Y PERSUASIVO"/>
    <s v="Un contribuyente ofrece o entrega una dádiva a un Colaborador del IDU para alterar la liquidación de los predios por concepto de valorización  en las diferentes etapas de cobro"/>
    <x v="3"/>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Colaborador del IDU solicita o recibe una dádiva de un contribuyente para alterar la liquidación de los predios por concepto de valorización en las diferentes etapas de cobro"/>
    <x v="1"/>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COBRO ORDINARIO Y PERSUASIVO"/>
    <s v="Un Directivo del IDU solicita o recibe una dádiva de un contribuyente para alterar la liquidación de los predios por concepto de valorización en las diferentes etapas de cobro"/>
    <x v="2"/>
    <s v="Deterioro de la reputación institucional que afecta su capacidad y gobernanza."/>
    <s v="1. Todas las actividades realizadas en el proceso de cobro ordinario se hacen través del sistema de información Valoricemos de forma individual y masiva_x000a_2. Se ejecutan controles de calidad de la información, de modo que no presenten diferencias en la liquidación de la contribución de valorización. _x000a_3. Revisión detallada de la base de datos de los contribuyentes por parte del grupo de liquidación y facturación y por el gruo de persuasivo _x000a_4. El Sistema de Información Valoricemos se encuentra parametrizado para que  el valor de la deuda actual de los predios en las diferentes etapas de cobro, no pueda ser modificado _x000a_5. Las modificaciones diferentes a la actualización muensual de la deuda, quedan documentadas en el histórico del estado de cuenta dentro del sistema Valoricemos_x000a_6. El sistema valoricemos no permite eliminar movimientos previamente ejcutados en el estado de cuenta de lo predios, se deben hacer mediante un movimiento crédito o débito, dependiendo de la actuación solicitada_x000a_7. Se da cumplimiento a lo establecido en el procedimiento PR-VF-14 COBRO ORDINARIO Y PERSUASIVO _x000a__x000a_"/>
    <n v="1"/>
    <n v="5"/>
    <n v="5"/>
    <s v="BAJO"/>
    <s v="El nivel de riesgo es bajo y no se requieren controles adicionales"/>
    <n v="0.1"/>
  </r>
  <r>
    <s v="GUIA LINEAS DE DEFENSA"/>
    <s v="Un Colaborador del UDU solicita o recibe dádivas de un Tercero  para que atienda o se comunique de forma directa con los Grandes Contribuyentes  y realizar un trámite especifico según conveniencia."/>
    <x v="1"/>
    <s v="Deterioro de la reputación institucional que afecta su capacidad y gobernanza._x000a__x000a_"/>
    <s v="1. La respuesta a solicitudes de los contribuyentes son verificados por los asesores jurídicos del proceso previa validación de antecedentes y en el sistema. _x000a_2. En los oficios de respuesta a solicitudes de los contribuyentes se incluyó la información de los canales de denuncia en busca de prevenir, detectar  y enfrentar el soborno, ante posibles solicitudes indebidas por los colaboradores _x000a__x000a_"/>
    <n v="2"/>
    <n v="4"/>
    <n v="8"/>
    <s v="BAJO"/>
    <s v="El nivel de riesgo es bajo y no se requieren controles adicionales"/>
    <n v="0.1"/>
  </r>
  <r>
    <s v="GUIA LINEAS DE DEFENSA"/>
    <s v="Un Tercero ofrezca o entregue dádivas a un colaborador del IDU para ser atendido y realizar un trámite especifico según conveniencia."/>
    <x v="4"/>
    <s v="Deterioro de la reputación institucional que afecta su capacidad y gobernanza."/>
    <s v="1. La atención y respuesta a las solicitudes de los contribuyentes se centraliza en los lideres operativos del proceso, quienes determinan por medio del sistema orfeo la asignación para el trámite correspondiente sin que esto se convierta en linea directa y  exclusiva con el colaborador._x000a_2. Los canales de atención se han fortalecido informando la iniciativa de la entidad en prevenir, detectar y enfrentar el soborno con el objetivo de desincentivar las posibles propuestas a los colaboradores.  "/>
    <n v="2"/>
    <n v="2"/>
    <n v="4"/>
    <s v="BAJO"/>
    <s v="El nivel de riesgo es bajo y no se requieren controles adicionales"/>
    <n v="0.1"/>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1">
  <r>
    <s v="ELABORACIÓN DE LA PREFACTIBILIDAD O FACTIBILIDAD DE PROYECTOS INTERNA "/>
    <s v="El Supervisor del IDU encargado de recopilar y/o desarrollar la información del proyecto, solicite o acepte de un tercero una dádiva para alterar el resultado de los estudios."/>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3"/>
    <n v="3"/>
    <n v="9"/>
    <s v="BAJO"/>
    <s v="El nivel de riesgo es bajo y no se requieren controles adicionales"/>
    <n v="0.1"/>
  </r>
  <r>
    <s v="ELABORACIÓN DE LA PREFACTIBILIDAD O FACTIBILIDAD DE PROYECTOS INTERNA "/>
    <s v="El Colaborador del IDU encargado de recopilar y/o desarrollar la información del proyecto, solicite o acepte de un tercero una dádiva para alterar el resultado de los estudios."/>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3"/>
    <n v="3"/>
    <n v="9"/>
    <s v="BAJO"/>
    <s v="El nivel de riesgo es bajo y no se requieren controles adicionales"/>
    <n v="0.1"/>
  </r>
  <r>
    <s v="ELABORACIÓN DE LA PREFACTIBILIDAD O FACTIBILIDAD DE PROYECTOS INTERNA "/>
    <s v="Un tercero ofrece o promete dádivas al Colaborador del IDU encargado de recopilar y/o desarrollar la información del proyecto, para que altere el resultado de los estudios."/>
    <x v="2"/>
    <s v="Deterioro de la reputación institucional que afecta su capacidad de gestión."/>
    <s v="1. Formato FO-FP-01 productos de estudios de prefactibilidad lista de chequeo y/o Formato FO-FP-04 Lista de productos del proceso factibilidad de proyectos, según aplique. _x000a_2. Acta Comité Dirección Técnica de Proyectos."/>
    <n v="2"/>
    <n v="3"/>
    <n v="6"/>
    <s v="BAJO"/>
    <s v="El nivel de riesgo es bajo y no se requieren controles adicionales"/>
    <n v="0.1"/>
  </r>
  <r>
    <s v="ELABORACIÓN DE LA PREFACTIBILIDAD O FACTIBILIDAD DE PROYECTOS INTERNA "/>
    <s v="Un supervisor del IDU solicita, recibe dadivas o beneficios para que se estructure el proyecto en la etapa de prefactibilidad, beneficiando a terceros."/>
    <x v="0"/>
    <s v="Sobrecostos, deficiencias en alcance y calidad en la ejecución en los proyectos, que reducen la capacidad de lograr objetivos."/>
    <s v="1. Socialización del SGAS para el grupo de preinversión de la Dirección Técnica de Proyectos _x000a_2. Formato FO-FP-01 productos de estudios de prefactibilidad lista de chequeo._x000a_3. Formato FO-FP-04 Lista de productos del proceso factibilidad de proyectos, según aplique._x000a_4.  Acta Comité Dirección Técnica de Proyectos."/>
    <n v="2"/>
    <n v="4"/>
    <n v="8"/>
    <s v="BAJO"/>
    <s v="El nivel de riesgo es bajo y no se requieren controles adicionales"/>
    <n v="0.1"/>
  </r>
  <r>
    <s v="ELABORACIÓN DE LA PREFACTIBILIDAD O FACTIBILIDAD DE PROYECTOS INTERNA "/>
    <s v="Un colaborador del IDU solicita, acepta dadivas o beneficios para que se estructure el proyecto en la etapa de prefactibilidad, beneficiando a terceros."/>
    <x v="1"/>
    <s v="Sobrecostos, deficiencias en alcance y calidad en la ejecución en los proyectos, que reducen la capacidad de lograr objetivos."/>
    <s v="_x000a_1.  Socialización del SGAS para el grupo de preinversión de la Dirección Técnica de Proyectos _x000a_2. Formato  FO-FP-01 productos de estudios de prefactibilidad lista de chequeo_x000a_3. Formato  FO-FP-04 Lista de productos del proceso factibilidad de proyectos, según aplique. _x000a_4. Formato FO-PE-20 Compromiso de integridad, transparencia y confidencialidad_x000a_5. Formato FO-PE-33 Consentimiento informado SGAS._x000a_6. Acta Comité Dirección Técnica de Proyectos."/>
    <n v="2"/>
    <n v="4"/>
    <n v="8"/>
    <s v="BAJO"/>
    <s v="El nivel de riesgo es bajo y no se requieren controles adicionales"/>
    <n v="0.1"/>
  </r>
  <r>
    <s v="ELABORACIÓN DE LA PREFACTIBILIDAD O FACTIBILIDAD DE PROYECTOS INTERNA "/>
    <s v="Un tercero ofrece, promete dadivas o beneficios al colaborador del IDU para que se estructure el proyecto en la etapa de prefactibilidad, beneficiando a terceros. "/>
    <x v="2"/>
    <s v="Reducción de capacidad institucional para responder a las necesidades de la ciudad en lo relacionado con infraestructura para la movilidad y espacio público."/>
    <s v="1. Formato FO-FP-01 productos de estudios de prefactibilidad lista de chequeo y/o Formato  FO-FP-04 Lista de productos del proceso factibilidad de proyectos, según aplique. _x000a_2. Acta Comité Dirección Técnica de Proyectos._x000a_"/>
    <n v="2"/>
    <n v="4"/>
    <n v="8"/>
    <s v="BAJO"/>
    <s v="El nivel de riesgo es bajo y no se requieren controles adicionales"/>
    <n v="0.1"/>
  </r>
  <r>
    <s v="ELABORACIÓN DE ESTRUCTURACIÓN DEL PROCESO EN ETAPA DE FACTIBILIDAD_x000a_(CONTRATADA)"/>
    <s v="Un supervisor del IDU recibe o solicita dádivas de un contratista, para entregar información del proyecto, que favorezca al tercero."/>
    <x v="0"/>
    <s v="Deterioro de la reputación institucional que afecta su capacidad de gestión."/>
    <s v="1. Socialización del SGAS para el grupo de preinversión de la Dirección Técnica de Proyectos _x000a_2. . Formato FO-FP-01 productos de estudios de prefactibilidad lista de chequeo y/o Formato FO-FP-04 Lista de productos del proceso factibilidad de proyectos, según aplique. _x000a_3.  Acta Comité Dirección Técnica de Proyectos."/>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laborador del IDU recibe o solicita dádivas de un contratista, para entregar información del proyecto, que favorezca al tercero."/>
    <x v="1"/>
    <s v="Deterioro de la reputación institucional que afecta su capacidad de gestión."/>
    <s v="_x000a_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p5. Acta Comité Dirección Técnica de Proyecto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ESTRUCTURACIÓN DEL PROCESO EN ETAPA DE FACTIBILIDAD_x000a_(CONTRATADA)"/>
    <s v="Un contratista ofrece o promete dádivas a un colaborador del IDU para conseguir información del proyecto que favorezca al contratista tercero."/>
    <x v="2"/>
    <s v="Deterioro de la reputación institucional que afecta su capacidad y gobernanza."/>
    <s v="1. Socialización del SGAS para el grupo de preinversión de la Dirección Técnica de Proyectos _x000a_2. Formato FO-FP-01 productos de estudios de prefactibilidad lista de chequeo y/o Formato FO-FP-04 Lista de productos del proceso factibilidad de proyectos, según aplique. _x000a_3. Formato FO-PE-20 Compromiso de integridad, transparencia y confidencialidad_x000a_4. Formato FO-PE-33 Consentimiento informado SGAS._x000a_5. Acta Comité Dirección Técnica de Proyectos."/>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Que un Colaborador del IDU reciba o solicite dádivas de un contratista externo (topografo, geotecnico, inspector de redes) consultor o interventor para alterar y/o agilizar la liquidación del contrato."/>
    <x v="0"/>
    <s v="Deterioro de la reputación institucional que afecta su capacidad de gestión."/>
    <s v="1 .Formato FO-FP-04 Lista de productos del proceso factibilidad de proyectos_x000a_2.  Acta Comité Dirección Técnica de Proyectos._x000a_3. Acta de recibo final y liquidación de Consultoria e Interventoria FO-DP-05 , con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laborador del IDU reciba o solicite dádivas de un contratista externo (topografo, geotecnico, inspector de redes) consultor o interventor para alterar y/o agilizar la liquidación del contrato."/>
    <x v="1"/>
    <s v="Deterioro de la reputación institucional que afecta su capacidad de gestión."/>
    <s v="1. Acta de seguimiento a Comité donde se socializa el SGAS_x000a_2. Formato  FO-FP-04 Lista de productos del proceso factibilidad de proyectos_x000a_3. Formato FO-PE-20 Compromiso de integridad, transparencia y confidencialidad_x000a_4. Formato FO-PE-33 Consentimiento informado SGAS._x000a_5. Acta Comité Dirección Técnica de Proyectos._x000a_6. Acta de recibo final y liquidación de Consultoria e Interventoria FO-DP-05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u otros) consultor o interventor entregue u ofrezca dádivas o beneficios a un Colaborador del IDU, para alterar y/o agilizar la liquidación del contrato."/>
    <x v="3"/>
    <s v="Sobrecostos, deficiencias en alcance y calidad en la ejecución en los proyectos, que reducen la capacidad de lograr objetivos."/>
    <s v="1. Acta de seguimiento a Comité donde se socializa el SGAS_x000a_2. Formato  FO-FP-04 Lista de productos del proceso factibilidad de proyectos_x000a_3. Suscripción del formato FO-GC-34 Pacto de excelencia _x000a_4. FO-PE-20 Compromiso de integridad, transparencia y confidencialidad_x000a_5. . Acta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reciba o solicite dádivas de un contratista externo (topografo, geotecnico, inspección de redes), consultor y/o inteerventor para aprobar los estudios de factibiliad realizados por el contratista sin éstos cumplir con las exigencias requeridas."/>
    <x v="0"/>
    <s v="Deterioro de la reputación institucional que afecta su capacidad de gestión."/>
    <s v="1. Acta de seguimiento a Comité donde se socializa el SGAS_x000a_2. Formato FO-FP-04 Lista de productos del proceso factibilidad de proyectos, según aplique. _x000a_3.  Acta Comité Dirección Técnica de Proyectos y/o seguimiento del contrato"/>
    <n v="4"/>
    <n v="4"/>
    <n v="16"/>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Un Colaborador del IDU reciba o solicite dádivas de un contratista externo (topografo, geotecnico, inspección de redes), consultory/o interventor para aprobar los estudios de factibiliad realizados por el contratista sin estos cumplir con las exigencias requeridas."/>
    <x v="1"/>
    <s v="Deterioro de la reputación institucional que afecta su capacidad de gestión."/>
    <s v="1. Acta de seguimiento a Comité donde se socializa el SGAS_x000a_2. Formato  FO-FP-04 Lista de productos del proceso factibilidad de proyectos, según aplique. _x000a_3. Formato FO-PE-20 Compromiso de integridad, transparencia y confidencialidad_x000a_4. Formato FO-PE-33 Consentimiento informado SGAS._x000a_5. Comité Dirección Técnica de Proyectos o acta de comité de seguimiento al contrat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Que un contratista externo (topografo, geotecnico, inspector de redes) entregue o ofrezca dádivas a un Colaborador del IDU, interventor y/o consultor  para aprobar los estudios de factibilidad realizados por el contratista sin estos cumplir con las exigencias requeridas.  "/>
    <x v="3"/>
    <s v="Deterioro de la reputación institucional que afecta su capacidad de gestión."/>
    <s v="1. . Acta de seguimiento a Comité donde se socializa el SGAS_x000a_2. Suscripción del formato FO-GC-34 Pacto de excelencia _x000a_2. Aplicación del formato FO-FP-04 Lista de productos del proceso Factibilidad de proyectos._x000a_3.Acta de comité de seguimiento al contrato._x000a_"/>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acepte o solicite dádivas a un Interventor, para aprobar o modificar la documentación de su recurso humano sin dar cumplimiento a las exigencias requeridas."/>
    <x v="0"/>
    <s v="Deterioro de la reputación institucional que afecta su capacidad de gestión."/>
    <s v="1. Acta de seguimiento a Comité donde se socializa el SGAS_x000a_2. Oficio de aprobación de las hojas de vida del contrato de interventoría_x000a_3. Oficio de aceptación de las hojas de vida del consultor"/>
    <n v="3"/>
    <n v="3"/>
    <n v="9"/>
    <s v="BAJO"/>
    <s v="El nivel de riesgo es bajo y no se requieren controles adicionales"/>
    <n v="0.1"/>
  </r>
  <r>
    <s v="ELABORACIÓN DE LA FACTIBILIDAD_x000a_CONTRATADA"/>
    <s v="Un Colaborador del IDU, acepte o solicite dádivas a un Interventor, para aprobar o modificar la documentación de su recurso humano sin dar cumplimiento a las exigencias requeridas."/>
    <x v="1"/>
    <s v="Deterioro de la reputación institucional que afecta su capacidad de gestión."/>
    <s v="1. Acta de seguimiento a Comité donde se socializa el SGAS_x000a_2.  Formato FO-PE-20 Compromiso de integridad, transparencia y confidencialidad_x000a_3. Formato FO-PE-33 Consentimiento informado SGAS._x000a_4. Oficio de aprobación de las hojas de vida del contrato de interventoría_x000a_5. Oficio de aceptación de las hojas de vida del consultor"/>
    <n v="3"/>
    <n v="3"/>
    <n v="9"/>
    <s v="BAJO"/>
    <s v="El nivel de riesgo es bajo y no se requieren controles adicionales"/>
    <n v="0.1"/>
  </r>
  <r>
    <s v="ELABORACIÓN DE LA FACTIBILIDAD_x000a_CONTRATADA"/>
    <s v="Que el interventor ofrezca o entregue dádivas a un colaborador del IDU, para aprobar o modificar la documentación de su recurso humano sin dar cumplimiento a las exigencias requeridas."/>
    <x v="3"/>
    <s v="Deterioro de la reputación institucional que afecta su capacidad de gestión."/>
    <s v="1. Acta de seguimiento a Comité donde se socializa el SGAS_x000a_2.Suscripción del formato FO-GC-34 Pacto de excelencia _x000a_3.Oficio de aprobación de las hojas de vida del contrato de interventoría_x000a_4. Oficio de aceptación de las hojas de vida del consultor"/>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0"/>
    <s v="Deterioro de la reputación institucional que afecta su capacidad de gestión."/>
    <s v="1. Contrato donde se establece término y requisitos para suscribir el acta de inicio_x000a_2. Procedimiento PR-FP-02 &quot;Elaboración de factibilidad&quot;_x000a_3.  Formato FO-GC-24 Acta de inicio  del contrato con segregación de funciones_x000a_4. Comité Dirección Técnica de Proyectos o acta de comité de seguimiento al contrato."/>
    <n v="3"/>
    <n v="3"/>
    <n v="9"/>
    <s v="BAJO"/>
    <s v="El nivel de riesgo es bajo y no se requieren controles adicionales"/>
    <n v="0.1"/>
  </r>
  <r>
    <s v="ELABORACIÓN DE LA FACTIBILIDAD_x000a_CONTRATADA"/>
    <s v="Un Colaborador del IDU reciba o solicite dádivas de un contratista, para que agilice el proceso y firma del acta de inicio de los contratos sin el cumplimiento de los requistos necesarios."/>
    <x v="1"/>
    <s v="Deterioro de la reputación institucional que afecta su capacidad de gestión."/>
    <s v="1. .Contrato donde se establece término y requisitos para suscribir el acta de inicio_x000a_2. Procedimiento PR-FP-02 &quot;Elaboración de factibilidad&quot;_x000a_3. Formato FO-PE-20 Compromiso de integridad, transparencia y confidencialidad_x000a_4. Formato FO-PE-33 Consentimiento informado SGAS.. _x000a_5. Formato FO-GC-24 Acta de inicio  del contrato con segregación de funciones_x000a_6. Acta Comité Dirección Técnica de Proyectos o acta de Seguimiento de comité del contrato."/>
    <n v="3"/>
    <n v="3"/>
    <n v="9"/>
    <s v="BAJO"/>
    <s v="El nivel de riesgo es bajo y no se requieren controles adicionales"/>
    <n v="0.1"/>
  </r>
  <r>
    <s v="ELABORACIÓN DE LA FACTIBILIDAD_x000a_CONTRATADA"/>
    <s v="Un contratista del proyecto entregue u ofrezca dádivas a un Colaborador del IDU, para que agilice el proceso y firma del acta de inicio de los contratos, sin el cumplimiento de los requistos necesarios."/>
    <x v="3"/>
    <s v="Deterioro de la reputación institucional que afecta su capacidad de gestión."/>
    <s v="1. Formato  FO- GC-34 Pacto de excelencia _x000a_2. Contrato donde se establece término y requisitos para suscribir el acta de inicio_x000a_3. Procedimiento PR-FP-02 &quot;Elaboración de factibilidad&quot;_x000a_4. Formato FO-GC-24 Acta de inicio  del contrato con segregación de funciones_x000a_5. Acta Comité Dirección Técnica de Proyectos o acta de Seguimiento de comité del contrato._x000a_"/>
    <n v="3"/>
    <n v="3"/>
    <n v="9"/>
    <s v="BAJO"/>
    <s v="El nivel de riesgo es bajo y no se requieren controles adicionales"/>
    <n v="0.1"/>
  </r>
  <r>
    <s v="ELABORACIÓN DE LA FACTIBILIDAD_x000a_CONTRATADA"/>
    <s v="Un supervisor del IDU reciba o solicite dádiva al consultor, para alterar o modificar las propuestas que exponen las entidades distritales y/o empresas de servicios públicos."/>
    <x v="0"/>
    <s v="Deterioro de la reputación institucional que afecta su capacidad de gestión."/>
    <s v="1. Aplicación del formato FO-FP-04 Lista de productos del proceso Factibilidad de proyectos._x000a_2.Comunicaciones oficiales y/o Acta Comité Dirección Técnica de Proyectos o acta de comité de seguimiento al contrato."/>
    <n v="2"/>
    <n v="3"/>
    <n v="6"/>
    <s v="BAJO"/>
    <s v="El nivel de riesgo es bajo y no se requieren controles adicionales"/>
    <n v="0.1"/>
  </r>
  <r>
    <s v="ELABORACIÓN DE LA FACTIBILIDAD_x000a_CONTRATADA"/>
    <s v="Un colaborador del IDU reciba o solicite dádiva al consultor, para alterar o modificar las propuestas que exponen las entidades distritales y/o empresas de servicios públicos."/>
    <x v="1"/>
    <s v="Deterioro de la reputación institucional que afecta su capacidad de gestión."/>
    <s v="1. Aplicación del formato FO-FP-04 Lista de productos del proceso Factibilidad de proyectos._x000a_2. Formato FO-PE-20 Compromiso de integridad, transparencia y confidencialidad;_x000a_3. Sucripción FO-PE-33 Consentimiento informado SGAS. _x000a_4.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consultor y/o interventor entregue u ofrezca dádivas al supervisor  a un colaborador del IDU, para alterar o modificar las propuestas que exponen las entidades distritales y/o empresas de servicios públicos."/>
    <x v="3"/>
    <s v="Deterioro de la reputación institucional que afecta su capacidad de gestión."/>
    <s v="1. Aplicación del formato FO-FP-04 Lista de productos del proceso Factibilidad de proyectos._x000a_2.Suscripción del formato FO-GC-34 Pacto de excelencia_x000a_3. Comunicaciones oficiales (Segregación de funciones) y/o Acta Comité Dirección Técnica de Proyectos o acta de comité de seguimiento al contrato."/>
    <n v="2"/>
    <n v="3"/>
    <n v="6"/>
    <s v="BAJO"/>
    <s v="El nivel de riesgo es bajo y no se requieren controles adicionales"/>
    <n v="0.1"/>
  </r>
  <r>
    <s v="ELABORACIÓN DE LA FACTIBILIDAD_x000a_CONTRATADA"/>
    <s v="El Supervisor del IDU recibe o solicita dádivas del consultor o interventor, para aprobar la lista de chequeo y recibo de productos de la etapa de estudios y diseños sin el lleno de requisitos."/>
    <x v="0"/>
    <s v="Deterioro de la reputación institucional que afecta su capacidad de gestión."/>
    <s v="1. Aplicación del formato FO-FP-04 Lista de productos del proceso Factibilidad de proyectos._x000a_2. Comunicaciones  a la interventoría sobre el estado del producto_x000a_3. Acta Comité Dirección Técnica de Proyectos o acta de comité de seguimiento al contrato."/>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consultor o interventor, para aprobar la lista de chequeo y recibo de productos de la etapa de estudios y diseños sin el lleno de requisitos"/>
    <x v="1"/>
    <s v="Deterioro de la reputación institucional que afecta su capacidad de gestión."/>
    <s v="1. Formato FO-FP-04 Lista de productos del proceso Factibilidad de proyectos._x000a_2. Formato FO-PE-20 Compromiso de integridad, transparencia y confidencialidad_x000a_3. Formato FO-PE-33 Consentimiento informado SGAS.._x000a_4. Acta Comité Dirección Técnica de Proyectos o acta de comité de seguimiento al contrato."/>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 consultor entrega o ofrece dádivas a un funcionario IDU, para que apruebe la lista de chequeo y recibo de productos de la etapa de estudios y diseños sin el lleno de requisitos"/>
    <x v="3"/>
    <s v="Deterioro de la reputación institucional que afecta su capacidad de gestión."/>
    <s v="1. Aplicación del formato FO-FP-04 Lista de productos del proceso Factibilidad de proyectos._x000a_2.Suscripción del formato FOGC34 Pacto de excelencia _x000a_3.Comunicaciones oficiales (Segregación de funciones) y/o Acta Comité Dirección Técnica de Proyectos o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Un Supervisor del IDU permite se altere o modifique los informes de seguimiento de consultoría e interventoría, a cambio de una dádiva."/>
    <x v="0"/>
    <s v="Deterioro de la reputación institucional que afecta su capacidad de gestión."/>
    <s v="1.  Manual de Supervisión e inteventoría el cual establece los requisitos para presentar  los informes mensuales._x000a_2. Oficio de aceptación del informe mensual de interventoría (Segregación de funciones)_x000a_3. Acta Comité Dirección Técnica de Proyectos o acta de comité de seguimiento al contrato."/>
    <n v="2"/>
    <n v="3"/>
    <n v="6"/>
    <s v="BAJO"/>
    <s v="El nivel de riesgo es bajo y no se requieren controles adicionales"/>
    <n v="0.1"/>
  </r>
  <r>
    <s v="ELABORACIÓN DE LA FACTIBILIDAD_x000a_CONTRATADA"/>
    <s v="Un Colaborador del IDU permite se altere o modifique el informes de seguimiento de consultoría e interventoría, a cambio de una dádiva."/>
    <x v="1"/>
    <s v="Deterioro de la reputación institucional que afecta su capacidad de gestión."/>
    <s v="_x000a_1. Suscripción del formato FO-PE-20 Compromiso de integridad, transparencia y confidencialidad; _x000a_2. Sucripción FO-PE-33 Consentimiento informado SGAS._x000a_3. Manual de Supervisión e inteventoría el cual establece los requisitos para presentar  los informes mensuales._x000a_4. Oficio de aceptación del informe mensual de interventoría (Segregación de funciones) _x000a_5. Acta Comité Dirección Técnica de Proyectos o acta de comité de seguimiento al contrato."/>
    <n v="2"/>
    <n v="3"/>
    <n v="6"/>
    <s v="BAJO"/>
    <s v="El nivel de riesgo es bajo y no se requieren controles adicionales"/>
    <n v="0.1"/>
  </r>
  <r>
    <s v="ELABORACIÓN DE LA FACTIBILIDAD_x000a_CONTRATADA"/>
    <s v="El interventor ofrece o entrega una dadiva a un colaborador del IDUaceptar informes de interventoría y/o consultoría incompletos o sin el lleno de los requisitos establecidos "/>
    <x v="3"/>
    <s v="Deterioro de la reputación institucional que afecta su capacidad de gestión."/>
    <s v="1.Suscripción del formato FO-GC-34 Pacto de excelencia _x000a_2. Manual de Supervisión e inteventoría el cual establece los requisitos para presentar  los informes mensuales._x000a_3. Oficio de aceptación del informe mensual de interventoría (Segregación de funciones)_x000a_4. Acta Comité Dirección Técnica de Proyectos o acta de comité de seguimiento al contrato."/>
    <n v="3"/>
    <n v="3"/>
    <n v="9"/>
    <s v="BAJO"/>
    <s v="El nivel de riesgo es bajo y no se requieren controles adicionales"/>
    <n v="0.1"/>
  </r>
  <r>
    <s v="ELABORACIÓN DE LA FACTIBILIDAD_x000a_CONTRATADA"/>
    <s v="El Supervisor del IDU reciba o solicite dádivas del interventor o consultor para aprobar la orden de pago, sin el cumplimiento de los requisitos establecidos en los documentos contractuales."/>
    <x v="0"/>
    <s v="Deterioro de la reputación institucional que afecta su capacidad de gestión."/>
    <s v="1. Contrato que establece la forma de pago_x000a_2. Guía de pago a terceros_x000a_3. Cuadro de seguimiento financiero (segregación de funciones)_x000a_"/>
    <n v="2"/>
    <n v="3"/>
    <n v="6"/>
    <s v="BAJO"/>
    <s v="El nivel de riesgo es bajo y no se requieren controles adicionales"/>
    <n v="0.1"/>
  </r>
  <r>
    <s v="ELABORACIÓN DE LA FACTIBILIDAD_x000a_CONTRATADA"/>
    <s v="El Colaborador del IDU reciba o solicite dádivas del interventor o consultor para aprobar la orden de pago, sin el cumplimiento de los requisitos establecidos en los documentos contractuales."/>
    <x v="1"/>
    <s v="Deterioro de la reputación institucional que afecta su capacidad de gestión."/>
    <s v="1. Contrato que establece la forma de pago_x000a_2. Suscripción del formato FO-PE-20 Compromiso de integridad, transparencia y confidencialidad_x000a_3. Sucripción FO-PE-33 Consentimiento informado SGAS._x000a_4. Guía de pago a terceros_x000a_5. Cuadro de seguimiento financiero (segregación de funciones)_x000a_"/>
    <n v="2"/>
    <n v="3"/>
    <n v="6"/>
    <s v="BAJO"/>
    <s v="El nivel de riesgo es bajo y no se requieren controles adicionales"/>
    <n v="0.1"/>
  </r>
  <r>
    <s v="ELABORACIÓN DE LA FACTIBILIDAD_x000a_CONTRATADA"/>
    <s v="Que la interventoría o la consultoría ofrezca o entregue dádivas a un Colaborador del IDU, para que apruebe la orden de pago, sin el cumplimiento de los requisitos establecidos en los documentos contractuales."/>
    <x v="3"/>
    <s v="Deterioro de la reputación institucional que afecta su capacidad de gestión."/>
    <s v="1. Contrato que establece la forma de pago_x000a_2. Guía de pago a terceros_x000a_3. Cuadro de seguimiento financiero (segregación de funciones)_x000a__x000a_"/>
    <n v="2"/>
    <n v="3"/>
    <n v="6"/>
    <s v="BAJO"/>
    <s v="El nivel de riesgo es bajo y no se requieren controles adicionales"/>
    <n v="0.1"/>
  </r>
  <r>
    <s v="ELABORACIÓN DE LA FACTIBILIDAD_x000a_CONTRATADA"/>
    <s v="El Supervisor solicita o acepta dádivas al interventor, para suscribir una  que se celebre la adición al contrato (dinero y/o tiempo) que lo favorezca. "/>
    <x v="0"/>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Supervisor solicita o acepta dádivas al interventor, para que se celebre la adición al contrato (dinero y/o tiempo), de manera favorable al interventor."/>
    <x v="1"/>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 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entrega u ofrece dádivas al supervisor del IDU para que se celebre la adición al contrato (dinero y/o tiempo), de manera favorable a él."/>
    <x v="3"/>
    <s v="Deterioro de la reputación institucional que afecta su capacidad de gestión."/>
    <s v="1. Manual de supervisión e interventoría_x000a_2. Oficio de justificación de la adición o prorroga dirigido al ordenador del gasto_x000a_3. Procedimiento PR-GC-14 &quot;Modificación y Cesión de Contratos estatales&quot;_x000a_4. Memorando solicitando VB a la Dirección General para tramitar la modificación contractual cuando aplique (Circular 70-2020)_x000a_5.Suscripción del formato FOGC34 Pacto de excelencia "/>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del IDU recibe o solicita dádivas del interventor para  aprobar avances en el pago de productos por encima de la ejecución realizada."/>
    <x v="0"/>
    <s v="Deterioro de la reputación institucional que afecta su capacidad de gestión."/>
    <s v="1. Contrato que establece la forma de pago_x000a_2. Guía de pago a terceros_x000a_3. Cuadro de seguimiento financiero (segregación de funciones)_x000a_4. Informe Semanal  de interventoría_x000a_"/>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Colaborador del IDU recibe o solicita dádivas del interventor para  aprobar avances en el pago de productos por encima de la ejecución realizada."/>
    <x v="1"/>
    <s v="Deterioro de la reputación institucional que afecta su capacidad de gestión."/>
    <s v="1. Contrato que establece la forma de pago_x000a_2. Guía de pago a terceros_x000a_3. Cuadro de seguimiento financiero (segregación de funciones)_x000a_4. Informe Semanal  de interventoría_x000a_5.Suscripción del formato FOPE-20 Compromiso de integridad, transparencia y confidencialidad._x000a_6. Sucripción FO-PE-33 Consentimiento informado SGAS."/>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LABORACIÓN DE LA FACTIBILIDAD_x000a_CONTRATADA"/>
    <s v="El interventor ofrece o promete dádivas para que se le aprueben avances en el pago de productos por encima de la ejecución realizada."/>
    <x v="3"/>
    <s v="Deterioro de la reputación institucional que afecta su capacidad de gestión."/>
    <s v="1. Contrato que establece la forma de pago_x000a_2. Guía de pago a terceros_x000a_3. Cuadro de seguimiento financiero (segregación de funciones)_x000a_4. Informe Semanal  de interventoría_x000a_5. Suscripción del formato FOGC34 Pacto de excelencia y del formato FOPE-20 Compromiso de integridad, transparencia y confidencialidad_x000a_6. Acta de comité de seguimiento al contrato."/>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ELABORACIÓN DE LA FACTIBILIDAD_x000a_CONTRATADA"/>
    <s v="El Supervisor solicita o reciba dádivas de un Interventor, para designar un apoyo a la supervisión que le sea favorable."/>
    <x v="0"/>
    <s v="Deterioro de la reputación institucional que afecta su capacidad y gobernanza."/>
    <s v="_x000a_1. Declaración de inexistecia de conflicto de intereses en el SIGEP_x000a_2. Planeación plan de contratación de PSP de acuerdo con las directrices establecidas por el área ordenadora del gasto"/>
    <n v="2"/>
    <n v="3"/>
    <n v="6"/>
    <s v="BAJO"/>
    <s v="El nivel de riesgo es bajo y no se requieren controles adicionales"/>
    <n v="0.1"/>
  </r>
  <r>
    <s v="ELABORACIÓN DE LA FACTIBILIDAD_x000a_CONTRATADA"/>
    <s v="Un Interventor que va a realizar un proyecto de factibilidad, entrega u ofrece dádivas al Supervisor del IDU, para que le designe un apoyo a la supervisión favorable para sus intereses."/>
    <x v="3"/>
    <s v="Deterioro de la reputación institucional que afecta su capacidad de gestión."/>
    <s v="1. Declaración de inexistecia de conflicto de intereses en el SIGEP_x000a_2. Planeación plan de contratación de PSP de acuerdo con las directrices establecidas por el área ordenadora del gasto_x000a_3.Suscripción del formato FOGC34 Pacto de excelencia y del formato FOPE-20 Compromiso de integridad, transparencia y confidencialidad_x000a_"/>
    <n v="3"/>
    <n v="3"/>
    <n v="9"/>
    <s v="BAJO"/>
    <s v="El nivel de riesgo es bajo y no se requieren controles adicionales"/>
    <n v="0.1"/>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s v="GESTIÓN Y TRÁMITE DE COMUNICACIONES OFICIALES RECIBIDAS"/>
    <s v="Un Colaborador del IDU solicita o recibe una dádiva o una comisión para recibir la comunicación fuera del horario establecido en el Manual de Gestión Documental."/>
    <x v="0"/>
    <s v="Debilitamiento de la cultura del IDU hacia el logro de las metas planteadas"/>
    <s v="1. Manual de gestión documental_x000a_2. Resolución que establece la jornada laboral de la Entidad. _x000a_3. Registro en Orfeo y radicado._x000a_4. Contrato de outsourcing de mensajería.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COMUNICACIONES OFICIALES RECIBIDAS"/>
    <s v="Un Tercero o Proveedor ofrece o entrega una dádiva o una comisión a un Colaborador del IDU, para que le reciban la comunicación fuera del horario establecido en el Manual de Gestión Documental."/>
    <x v="1"/>
    <s v="Debilitamiento de la cultura del IDU hacia el logro de las metas planteadas"/>
    <s v="1. Manual de gestión documental_x000a_2. Resolución que establece la jornada laboral de la Entidad._x000a_3. Registro en Orfeo y radicado._x000a_4. Contrato de outsourcing de mensajería."/>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ntratista ofrece y/o entrega a un Colaborador del IDU una dádiva o comisión para tramitar una comunicación y/o resolución, sin llenar los requisitos de forma del IDU."/>
    <x v="2"/>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Y TRÁMITE DE COMUNICACIONES OFICIALES ENVIADAS EXTERNAS"/>
    <s v="Un Colaborador del IDU solicita y/o recibe una dádiva o una comisión para tramitar remitir una comunicación y/o resolución, sin llenar los requisitos de forma del IDU"/>
    <x v="0"/>
    <s v="Debilitamiento de la cultura del IDU hacia el logro de las metas planteadas"/>
    <s v="1. Manual de gestión documental_x000a_2. Procedimiento PR-DO-02 GESTIÓN TRAMITE DE COMUNICACIONES OFICIALES ENVIADAS EXTERNAS._x000a_3. Verificación en registros de Orfeo."/>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ORGANIZACIÓN DE ARCHIVOS DE GESTION"/>
    <s v="Un Tercero Ofrece o entrega a un colaborador del IDU una dádiva o comisión para divulgar información de aquellos expedientes con nivel de confidencialidad Información Pública Clasificada o Infomación Pública Reservada, en pro de un beneficio propio o de un tercero afectando los intereses del IDU"/>
    <x v="3"/>
    <s v="_x000a_Deterioro de la reputación institucional que afecta su capacidad de gestión._x000a_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ORGANIZACIÓN DE ARCHIVOS DE GESTION"/>
    <s v="Un colaborador del IDU solicita o recibe una dádiva o comisión para  divulgar información de aquellos expedientes con nivel de confidencialidad Información Pública Clasificada o Infomación Pública Reservada, en pro de un beneficio propio o de un tercero afectando los intereses del IDU"/>
    <x v="0"/>
    <s v="_x000a_Deterioro de la reputación institucional que afecta su capacidad de gestión."/>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ONSULTA Y PRESTAMO DE DOCUMENTOS"/>
    <s v="Un tercero ofrece o entrega dadivas a un colaborador del IDU para que se adultere, sustraiga, hurte o manipule los archivos y documentos del IDU."/>
    <x v="3"/>
    <s v="_x000a_Deterioro de la reputación institucional que afecta su capacidad de gestión."/>
    <s v="1. Manual de Gestión Documental._x000a_2. Procedimiento de consulta y préstamo._x000a_3. Registros de préstamo, en físico y en los software de gestión documental."/>
    <n v="2"/>
    <n v="4"/>
    <n v="8"/>
    <s v="BAJO"/>
    <s v="Los controles actuales son suficientes para mantener el nivel de riesgo bajo y no se requieren controles adicionales"/>
    <n v="0.1"/>
  </r>
  <r>
    <s v="CONSULTA Y PRESTAMO DE DOCUMENTOS"/>
    <s v="Un Colaborador del IDU solicita o recibe dadivas para adulterar, sustraer, hurtar o manipular los archivos y documentos del IDU."/>
    <x v="0"/>
    <s v="_x000a_Deterioro de la reputación institucional que afecta su capacidad de gestión._x000a__x000a_"/>
    <s v="1. Manual de Gestión Documental._x000a_2. Procedimiento de consulta y préstamo._x000a_3. Registros de préstamo, en físico y en los software de gestión documental._x000a_4. FO-PE-20 - Compromiso de Integridad, Transparencia y Confidencialidad_x000a_5. FOPE33 - Formato Consentimiento Informado SGAS"/>
    <n v="2"/>
    <n v="4"/>
    <n v="8"/>
    <s v="BAJO"/>
    <s v="Los controles actuales son suficientes para mantener el nivel de riesgo bajo y no se requieren controles adicionales"/>
    <n v="0.1"/>
  </r>
  <r>
    <s v="PROCEDIMIENTO RECONSTRUCCIÓN DE ARCHIVOS"/>
    <s v="Que un tercero ofrece o entrega dadivas a un Colaborador del IDU para que se adultere, sustraiga, hurte o manipule los archivos y documentos del IDU, en la reconstrucción de un expediente."/>
    <x v="3"/>
    <s v="_x000a_Deterioro de la reputación institucional que afecta su capacidad de gestión."/>
    <s v="1. Manual de Gestión Documental._x000a_2. Procedimiento de reconstrucción de archivos._x000a_3. Registros de préstamo, en físico y en los sotware de gestión documental."/>
    <n v="4"/>
    <n v="4"/>
    <n v="16"/>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OCEDIMIENTO RECONSTRUCCIÓN DE ARCHIVOS"/>
    <s v="Que un Colaborador del IDU solicite o reciba dadivas para que se adultere, sustraiga, hurte o manipule los archivos y documentos del IDU, en la reconstrucción de un expediente."/>
    <x v="0"/>
    <s v="_x000a_Deterioro de la reputación institucional que afecta su capacidad de gestión._x000a__x000a_"/>
    <s v="1. Manual de Gestión Documental._x000a_2. Procedimiento de reconstrucción de expedientes_x000a_3. Registros de préstamo, en físico y en los software de gestión documental._x000a_4. FO-PE-20 - Compromiso de Integridad, Transparencia y Confidencialidad_x000a_5. FOPE33 - Formato Consentimiento Informado SGAS"/>
    <n v="4"/>
    <n v="4"/>
    <n v="16"/>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colaborador del IDU solicita o recibe  dádivas divulgar información de resoluciones con nivel de confidencialidad Información Pública Clasificada o Infomación Pública Reservada, en pro de un beneficio propio o de un tercero  que afecte los intereses del IDU"/>
    <x v="0"/>
    <s v="_x000a_Deterioro de la reputación institucional que afecta su capacidad de gestión._x000a_"/>
    <s v="1. Cláusula de confidencialidad para el proveedor del servicio de archivo._x000a_2. FO-PE-20 - Compromiso de Integridad, Transparencia y Confidencialidad_x000a_3. FOPE33 - Formato Consentimiento Informado SGAS_x000a_4. Manual de seguridad de la información._x000a_5. Circular IDU 21 de 2020."/>
    <n v="4"/>
    <n v="3"/>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Y TRÁMITE DE RESOLUCIONES"/>
    <s v="Un Tercero  ofrece o entrega dádivas a un Colaborador del IDU para que se divulgue información de resoluciones con nivel de confidencialidad Información Pública Clasificada o Infomación Pública Reservada, en pro de un beneficio propio o que afecte los intereses del IDU"/>
    <x v="3"/>
    <s v="_x000a_Deterioro de la reputación institucional que afecta su capacidad de gestión._x000a_"/>
    <s v="1. Cláusula de confidencialidad para el proveedor del servicio de archivo._x000a_2. Manual de seguridad de la información._x000a_3. Circular IDU 21 de 2020."/>
    <n v="4"/>
    <n v="3"/>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s v="ADMINISTRACIÓN DE CANALES DE SERVICIO A LA CIUDADANÍA"/>
    <s v="El Colaborador IDU que recepciona el requerimiento ciudadano solicite o reciba dádivas a un ciudadano, para agiizar la respuesta de su requerimiento o para que éste salga a favor del solicitante."/>
    <x v="0"/>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Directivo IDU que recepciona el requerimiento ciudadano solicite o reciba dádivas a un ciudadano, para agiizar la respuesta de su requerimiento o para que éste salga a favor del solicitante."/>
    <x v="1"/>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iudadano que genera el requerimiento ante la entidad, ofrezca o entregue dádivas al Colaborador del IDU a cargo de la recepción de requerimientos, para agilizar su proceso o para que la respuesta al requerimiento salga a favor del solicitante"/>
    <x v="2"/>
    <s v="Afectar la credibilidad y el buen nombre del IDU frente a la ciudadania"/>
    <s v="1. Ubicación de cámaras en lugares de atención presencial. _x000a_2. Información de gratuidad de los trámites y servicios en el SUIT _x000a_3. Guía de trámites y servicios."/>
    <n v="2"/>
    <n v="4"/>
    <n v="8"/>
    <s v="BAJO"/>
    <s v="El nivel de riesgo bajo no requiere controles adicionales"/>
    <n v="0.1"/>
  </r>
  <r>
    <s v="ADMINISTRACIÓN DE CANALES DE SERVICIO A LA CIUDADANÍA"/>
    <s v="El Colaborador IDU  administrador de la plataforma Bogotá te escucha que se encarga del direccionamiento a la entidad competente del requerimiento solicite o reciba dádivas del solicitante, con el pretexto de poder agilizar o recibir una respuesta positiva de la entidad encargada. "/>
    <x v="3"/>
    <s v="Afectar la credibilidad y el buen nombre del IDU frente a la ciudadania"/>
    <s v="1. Información de gratuidad de los trámites y servicios en el SUIT _x000a_2. Guía de trámites y servicios."/>
    <n v="2"/>
    <n v="3"/>
    <n v="6"/>
    <s v="BAJO"/>
    <s v="El nivel de riesgo bajo no requiere controles adicionales"/>
    <n v="0.1"/>
  </r>
  <r>
    <s v="RECEPCIÓN Y ATENCIÓN DE REQUERIMIENTOS DEL DEFENSOR DEL CIUDADANO"/>
    <s v="El  Tercero que ofrezca o entrega dádivas al colaborador del IDU que provee al Defensor de la Ciudadanía la información necesaria para la resolución de los requerimientos, para garantizar una respuesta favorable o agilizar dicho proceso."/>
    <x v="4"/>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colaborador del IDU que provee al Defensor de la Ciudadanía la información necesaria para la resolución de los requerimientos, solicite o reciba dádivas del solicitante con el falso pretexto de garantizar una respuesta favorable o agilizar dicho proceso."/>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El Directivo del IDU, solicite o reciba dádivas del teercero solicitante con el falso pretexto de garantizar una respuesta favorable o agilizar dicho proceso."/>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Colaborador del IDU, solicita o reciba dádivas al ciudadano que presentó el requerimiento, para revocar dicha solicitud. "/>
    <x v="5"/>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Un Directivo del IDU,  solicita o reciba dádivas al ciudadano que presentó el requerimiento, para revocar dicha solicitud. "/>
    <x v="6"/>
    <s v="Afectar la credibilidad y el buen nombre del IDU frente a la ciudadania"/>
    <s v="1. Procedimiento de Recepción y Atención requerimientos del Defensor del Ciudadano."/>
    <n v="2"/>
    <n v="4"/>
    <n v="8"/>
    <s v="BAJO"/>
    <s v="El nivel de riesgo bajo no requiere controles adicionales"/>
    <n v="0.1"/>
  </r>
  <r>
    <s v="RECEPCIÓN Y ATENCIÓN DE REQUERIMIENTOS DEL DEFENSOR DEL CIUDADANO"/>
    <s v="Que el ciudadano que presento el requerimiento  ofrezca o entrega dadivas a de un Colaborador del IDU, para no realizar el envio de información adicional al Defensor de la Ciudadania, desistiendo así de la continuidad del requerimiento."/>
    <x v="2"/>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RECEPCIÓN Y ATENCIÓN DE REQUERIMIENTOS DEL DEFENSOR DEL CIUDADANO"/>
    <s v="Un Colaborador del IDU, solicita o reciba dádivas al ciudadano que presento el requerimiento, para no enviar información adicional al Defensor de la ciudadania la cual es priomordial para darle continuidad al caso y asi dar por entendido que el solicitante desistio del requerimiento . "/>
    <x v="5"/>
    <s v="Afectar la credibilidad y el buen nombre del IDU frente a la ciudadania"/>
    <s v="1. Procedimiento de Recepción y Atención requerimientos del Defensor del Ciudadano._x000a_2. Información de gratuidad de los trámites y servicios en el SUIT."/>
    <n v="2"/>
    <n v="4"/>
    <n v="8"/>
    <s v="BAJO"/>
    <s v="El nivel de riesgo bajo no requiere controles adicionales"/>
    <n v="0.1"/>
  </r>
  <r>
    <s v="GESTIÓN Y PARTICIPACIÓN"/>
    <s v="Un colaborador IDU responsables de ejecutar el plan de participación ciudadana solicitan o reciben dadivas a un grupo de personas para, tener supuesta evidencia de la ejecución y cumplimiento del plan. "/>
    <x v="5"/>
    <s v="Afectar la credibilidad y el buen nombre del IDU frente a la ciudadania"/>
    <s v="1. Control y seguimiento ciudadano durante la ejecución del Plan. _x000a_2. Estados de aprobaciones y verificaciones por parte de la interventoría y contratista."/>
    <n v="2"/>
    <n v="4"/>
    <n v="8"/>
    <s v="BAJO"/>
    <s v="El nivel de riesgo bajo no requiere controles adicionales"/>
    <n v="0.1"/>
  </r>
  <r>
    <s v="GESTIÓN Y PARTICIPACIÓN"/>
    <s v="Un Tercero ofrece o entrega dadivas a los colaboradores del IDU  respondables de ejecutar el plan de participación ciudadana, para tener supuesta evidencia de la aplicación y total cumplimiento del plan de participción ciudadana. "/>
    <x v="4"/>
    <s v="Perdida de credibilidad y respaldo en los procesos de participación ciudadana. "/>
    <s v="1. Control y seguimiento ciudadano durante las reuniones y Comités IDU."/>
    <n v="2"/>
    <n v="4"/>
    <n v="8"/>
    <s v="BAJO"/>
    <s v="El nivel de riesgo bajo no requiere controles adicionales"/>
    <n v="0.1"/>
  </r>
  <r>
    <s v="GESTIÓN SOCIAL EN ETAPA DE FACTIBILIDAD Y/O ESTUDIOS Y DISEÑOS"/>
    <s v="Un Tercero integrante del comité social ofrece o entrega dádivas a  un Colaborador del IDU, para obtener cierto reconocimiento o beneficio en el proyecto a ejecutar.  "/>
    <x v="2"/>
    <s v="Perdida de legitimidad de los procesos de participación ciudadana."/>
    <s v="1. Control y seguimiento ciudadano durante las reuniones y Comités IDU."/>
    <n v="2"/>
    <n v="3"/>
    <n v="6"/>
    <s v="BAJO"/>
    <s v="El nivel de riesgo bajo no requiere controles adicionales"/>
    <n v="0.1"/>
  </r>
  <r>
    <s v="GESTIÓN SOCIAL EN ETAPA DE FACTIBILIDAD Y/O ESTUDIOS Y DISEÑOS"/>
    <s v="Un Colaborador del IDU solicita o recibe dádivas de un integrante del comité social con el falso pretexto de obtener algún reconocimiento o beneficio en el proyecto a ejecutar"/>
    <x v="5"/>
    <s v="Perdida de legitimidad de los procesos de participación ciudadana."/>
    <s v="1. Control ciudadano durante los Comités IDU. Listados de asistencia y carné de inscripción al Comité"/>
    <n v="2"/>
    <n v="2"/>
    <n v="4"/>
    <s v="BAJO"/>
    <s v="El nivel de riesgo bajo no requiere controles adicionales"/>
    <n v="0.1"/>
  </r>
  <r>
    <s v="GESTIÓN SOCIAL EN ETAPA DE FACTIBILIDAD Y/O ESTUDIOS Y DISEÑOS"/>
    <s v="Un Directivo del IDU solicita o recibe dádivas de un integrante del comité social con el falso pretexto de obtener algún reconocimiento o beneficio en el proyecto a ejecutar"/>
    <x v="1"/>
    <s v="Perdida de legitimidad de los procesos de participación ciudadana._x000a_"/>
    <s v="1. Control ciudadano durante los Comités IDU. Listados de asistencia y carné de inscripción al Comité"/>
    <n v="2"/>
    <n v="2"/>
    <n v="4"/>
    <s v="BAJO"/>
    <s v="El nivel de riesgo bajo no requiere controles adicionales"/>
    <n v="0.1"/>
  </r>
  <r>
    <s v="GESTIÓN SOCIAL EN ETAPA DE FACTIBILIDAD Y/O ESTUDIOS Y DISEÑOS"/>
    <s v="Un ciudadano  ofrece o entrega dádivas a un colaborador del IDU para apoyar el proyecto y no oponerse o mostrar resistencia en su ejecución. "/>
    <x v="2"/>
    <s v="Afectar la credibilidad y el buen nombre del IDU frente a la ciudadania"/>
    <s v="1. Control y seguimiento ciudadano durante las reuniones y Comités IDU."/>
    <n v="2"/>
    <n v="3"/>
    <n v="6"/>
    <s v="BAJO"/>
    <s v="El nivel de riesgo bajo no requiere controles adicionales"/>
    <n v="0.1"/>
  </r>
  <r>
    <s v="GESTIÓN SOCIAL EN ETAPA DE FACTIBILIDAD Y/O ESTUDIOS Y DISEÑOS"/>
    <s v="El Colaborador del IDU, profesional social de la OTC, solicita o recibe un dádiva para alterar u omitir información de los informes sobre la gestión social ejecutada en los proyectos."/>
    <x v="7"/>
    <s v="Afectar la credibilidad y el buen nombre del IDU frente a la ciudadania"/>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ETAPA DE FACTIBILIDAD Y/O ESTUDIOS Y DISEÑOS"/>
    <s v="El Directivo del IDU, solicita o recibe un dádiva para alterar u omitir información de los informes sobre la gestión social ejecutada en los proyectos."/>
    <x v="8"/>
    <s v="Afectar la credibilidad y el buen nombre del IDU frente a la ciudadania_x000a_"/>
    <s v="1. La interventoría funge como actor de aprobación y revisión a cada uno de los informes y documentos a aprobar._x000a_2. Manual de supervisión e interventoría"/>
    <n v="2"/>
    <n v="3"/>
    <n v="6"/>
    <s v="BAJO"/>
    <s v="El nivel de riesgo bajo no requiere controles adicionales"/>
    <n v="0.1"/>
  </r>
  <r>
    <s v="GESTIÓN SOCIAL EN LAS ETAPAS DE CONSTRUCCIÓN Y MANTENIMIENTO"/>
    <s v="Un trabajador de la Interventoría ofrezca o entregue a un Colaborador del IDU, una dádiva para que acepte profesionales sociales del proyecto sin que éstos cumplan los requisitos mínimos o que acepte la suplantación de un profesional."/>
    <x v="9"/>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solicita o reciba una dádiva de un contratista de obra para aceptarle para que acepte profesionales sociales del proyecto sin que éstos cumplan los requisitos mínimos o que acepte la suplantación de un profesional.  "/>
    <x v="5"/>
    <s v="Afectar la credibilidad y el buen nombre del IDU frente a la ciudadania"/>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Directivo del IDU solicita o reciba una dádiva de un contratista de obra para aceptarle para que acepte profesionales sociales del proyecto sin que éstos cumplan los requisitos mínimos o que acepte la suplantación de un profesional.  "/>
    <x v="1"/>
    <s v="Afectar la credibilidad y el buen nombre del IDU frente a la ciudadania_x000a_"/>
    <s v="1.  Aprobación de hojas de vida por parte del gestor social_x000a_2. Lista de chequeo y verificación de los requerimientos de personal mínimo_x000a_3. El contrato_x000a_4. Manual de supervisión e interventoría"/>
    <n v="2"/>
    <n v="4"/>
    <n v="8"/>
    <s v="BAJO"/>
    <s v="El nivel de riesgo bajo no requiere controles adicionales"/>
    <n v="0.1"/>
  </r>
  <r>
    <s v="GESTIÓN SOCIAL EN LAS ETAPAS DE CONSTRUCCIÓN Y MANTENIMIENTO"/>
    <s v="Un Colaborador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5"/>
    <s v="Afectar la credibilidad y el buen nombre del IDU frente a la ciudadania"/>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Directivo del IDU acepta o solicite una dádiva por parte de un contratista de obra para que se dé por cumplido el Plan de Gestión Social por parte del contratista  (Plan de Acción, cronograma, Plan de Gestión Social, Actas de vecindad, entre otros) sin las respectivas revisiones y aprobaciones."/>
    <x v="1"/>
    <s v="Afectar la credibilidad y el buen nombre del IDU frente a la ciudadania_x000a__x000a_"/>
    <s v="1. La interventoría funge como actor de aprobación y revisión a cada uno de los informes y documentos a aprobar._x000a_2. Manual de supervisión e interventoría"/>
    <n v="2"/>
    <n v="4"/>
    <n v="8"/>
    <s v="BAJO"/>
    <s v="El nivel de riesgo bajo no requiere controles adicionales"/>
    <n v="0.1"/>
  </r>
  <r>
    <s v="GESTIÓN SOCIAL EN LAS ETAPAS DE CONSTRUCCIÓN Y MANTENIMIENTO"/>
    <s v="Un contratista o interventor de obra ofrezcan o entregue una dádiva a un Colaborador del IDU para que se acepten los documentos e informes que hacen parte de la gestión social a los proyectos (Plan de Acción, cronograma, Plan de Gestión Social, Actas de vecindad, entre otros) sin las respectivas revisiones y aprobaciones."/>
    <x v="10"/>
    <s v="Afectar la credibilidad y el buen nombre del IDU frente a la ciudadania"/>
    <s v="1. La interventoría funge como actor de aprobación y revisión a cada uno de los informes y documentos a aprobar._x000a_2. Manual de supervisión e interventoría_x000a_3. Seguimiento periódico adelantado por la Dirección General frente a los componentes del proyecto. "/>
    <n v="2"/>
    <n v="4"/>
    <n v="8"/>
    <s v="BAJO"/>
    <s v="El nivel de riesgo bajo no requiere controles adicionales"/>
    <n v="0.1"/>
  </r>
  <r>
    <s v="GESTIÓN SOCIAL EN LAS ETAPAS DE CONSTRUCCIÓN Y MANTENIMIENTO"/>
    <s v="La Interventoría ofrezca o entregue a un Colaborador del IDU de la OTC, dádivas para que acepte los informes presentados sin el cumplimiento de los requisitos y/u omitiendo información con el fin de emitir el concepto de aprobación."/>
    <x v="9"/>
    <s v="Afectaciones en la ejecución de la obra donde se verifiquen incumplimiento de las acciones."/>
    <s v="1. Contrato_x000a_2. Manual de supervisión e interventoría_x000a_3. Oficio de ORFEO aprobando los informes - segregación de funciones_x000a_4. Comites de Seguimiento del Grupo de Gestión y Particip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GESTIÓN SOCIAL EN LAS ETAPAS DE CONSTRUCCIÓN Y MANTENIMIENTO"/>
    <s v="Un Colaborador de la OTC solicita o reciba dádivas de un interventor para que acepte los informes presentados , sin el cumplimiento de los requisitos y/u omitiendo información con el fin de emitir el concepto de aprobación."/>
    <x v="5"/>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GESTIÓN SOCIAL EN LAS ETAPAS DE CONSTRUCCIÓN Y MANTENIMIENTO"/>
    <s v="Un Directivo del IDU solicita o reciba dádivas de un interventor para que acepte los informes presentados , sin el cumplimiento de los requisitos y/u omitiendo información con el fin de emitir el concepto de aprobación."/>
    <x v="1"/>
    <s v="Afectaciones en la ejecución de la obra donde se verifiquen incumplimiento de las acciones.  "/>
    <s v="1. Contrato_x000a_2. Manual de supervisión e interventoría_x000a_3. Oficio de ORFEO aprobando los informes - segregación de funciones_x000a_4. Comites de Seguimiento del Grupo de Gestión y Participación."/>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OCESO DE GESTIÓN SOCIAL Y SERVICIO A LA CIUDADANÍA"/>
    <s v="Un Tercero (Representantes políticos) ofrecen o entregan dadivas para acceder a información reservada de la Entidad"/>
    <x v="1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
    <n v="2"/>
    <n v="4"/>
    <n v="8"/>
    <s v="BAJO"/>
    <s v="El nivel de riesgo bajo no requiere controles adicionales"/>
    <n v="0.1"/>
  </r>
  <r>
    <s v="PROCESO DE GESTIÓN SOCIAL Y SERVICIO A LA CIUDADANÍA"/>
    <s v="Un Colaborador del IDU solicita o acepta dadivas de representantes políticos para acceder a información  reservada de la Entidad"/>
    <x v="5"/>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r>
    <s v="PROCESO DE GESTIÓN SOCIAL Y SERVICIO A LA CIUDADANÍA"/>
    <s v="Un Directivo del IDU solicita o acepte dadivas de representantes políticos para acceder a información  reservadade la Entidad"/>
    <x v="1"/>
    <s v="Afectar la credibilidad y el buen nombre del IDU frente a la ciudadania"/>
    <s v="1. Solicitud de formalizar los requerimientos de información. En el sistema ORFEO _x000a_2. Trazabilidad de las solcitudes de información y respuesta a los actores políticos._x000a_3. Publicación agenda Directivos_x000a__x000a_"/>
    <n v="2"/>
    <n v="4"/>
    <n v="8"/>
    <s v="BAJO"/>
    <s v="El nivel de riesgo bajo no requiere controles adicionales"/>
    <n v="0.1"/>
  </r>
</pivotCacheRecords>
</file>

<file path=xl/pivotCache/pivotCacheRecords1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ADMINISTRACIÓN DE SEGURIDAD SOCIAL"/>
    <s v="El colaborador del IDU a cargo de hacer las afiliaciones del personal solicite o reciba dádivas de un asesor de una entidad prestadora de servicios de seguridad social (EPS, AFP, AFC), con el pretexto de continuar vinculados con la entidad o proporcionar nuevas afiliaciones."/>
    <x v="0"/>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_x000a_"/>
    <n v="2"/>
    <n v="2"/>
    <n v="4"/>
    <s v="BAJO"/>
    <s v="El Nivel de  riesgo bajo y no se requieren controles adicionales"/>
    <n v="0.1"/>
  </r>
  <r>
    <s v="ADMINISTRACIÓN DE SEGURIDAD SOCIAL"/>
    <s v="Un asesor de una entidad prestadora de servicio de seguridad social (EPS, AFP, AFC) entrege u ofrezca dádivas a un colaborador del IDU, para poder recibir más afiliciones o poder continuar vinculados con la entidad"/>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ADMINISTRACIÓN DE SEGURIDAD SOCIAL"/>
    <s v="El colaborador del IDU a cargo de hacer los traslados de afiliación entre entidades prestadoras de servicio reciba o solicite dádivas de un asesor de una de estas entidades, para direccionar el traslado del funcionario a ese entidad . "/>
    <x v="2"/>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_x000a_3. FO-PE-020 Compromiso de Integridad, Transparencia y Confidencialidad, para PSP  _x000a_"/>
    <n v="2"/>
    <n v="2"/>
    <n v="4"/>
    <s v="BAJO"/>
    <s v="El Nivel de  riesgo bajo y no se requieren controles adicionales"/>
    <n v="0.1"/>
  </r>
  <r>
    <s v="ADMINISTRACIÓN DE SEGURIDAD SOCIAL"/>
    <s v="Que un asesor de una entidad prestadora de servicio de seguridad social, al recibir la solicitud de traslado de afiliación de un colaborador del IDU, entregue dádivas al Colaborador del IDU a cargo de hacer los traslados, para que le direcciones el traslado de esa persona a la entidad. "/>
    <x v="1"/>
    <s v="Deterioro de la reputación institucional que afecta su gobernanza._x000a_"/>
    <s v="1. Revisión de la documentación de afiliación por parte de la Subdirectora Técnica de Recursos Humanos._x000a_2. Divulgación masiva a través de canales institucionales de comunicación de la oferta y asesoría por parte de las entidades prestadoras de servicios de seguridad social."/>
    <n v="2"/>
    <n v="2"/>
    <n v="4"/>
    <s v="BAJO"/>
    <s v="El Nivel de  riesgo bajo y no se requieren controles adicionales"/>
    <n v="0.1"/>
  </r>
  <r>
    <s v="CREACIÓN Y GESTIÓN DOCUMENTAL DE HISTORIAS LABORALES"/>
    <s v="El Colaborador del IDU que presente un accidente, entregue u ofrezca dádivas a un asesor de la ARL, para que altere la calificación de origen del evento como el reporte o informe final del accidente. "/>
    <x v="3"/>
    <s v="Deterioro de la reputación institucional que afecta su gobernanza._x000a_"/>
    <s v="1. Reporte e investigación del accidente._x000a_2. Cámaras de seguridad instaladas en las sedes del Instituto._x000a_3. FO-PE-020 Compromiso de Integridad, Transparencia y Confidencialidad, para PSP  _x000a_"/>
    <n v="2"/>
    <n v="2"/>
    <n v="4"/>
    <s v="BAJO"/>
    <s v="El Nivel de  riesgo bajo y no se requieren controles adicionales"/>
    <n v="0.1"/>
  </r>
  <r>
    <s v="CREACIÓN Y GESTIÓN DOCUMENTAL DE HISTORIAS LABORALES"/>
    <s v="Que el asesor de la ARL reciba o solicite dádivas de un colaborador del IDU que haya presentado un accidente, para que altere la calificación de origen del evento como el reporte o informe final del accidente."/>
    <x v="4"/>
    <s v="Deterioro de la reputación institucional que afecta su gobernanza."/>
    <s v="1. Reporte e investigación del accidente._x000a_2. Cámaras de seguridad instaladas en las sedes del Instituto."/>
    <n v="2"/>
    <n v="2"/>
    <n v="4"/>
    <s v="BAJO"/>
    <s v="El Nivel de  riesgo bajo y no se requieren controles adicionales"/>
    <n v="0.1"/>
  </r>
  <r>
    <s v="BIENESTAR SOCIAL Y DESARROLLO"/>
    <s v="El Colaborador del IDU a cargo de realizar los estudios previos para la contratación del Programa del Sistema de Estímulos solicite o reciba dádivas de un oferente, con el fin de que el valor de la propuesta económica sea mayor."/>
    <x v="3"/>
    <s v="Deterioro de la reputación institucional que afecta su gobernanza._x000a_"/>
    <s v="1. Contratar directamente con la Caja de Compensación que presta servicios al IDU (lo anterior amparado en la normatividad vigente)_x000a_2. FO-PE-020 Compromiso de Integridad, Transparencia y Confidencialidad, para PSP  _x000a__x000a_"/>
    <n v="2"/>
    <n v="2"/>
    <n v="4"/>
    <s v="BAJO"/>
    <s v="El Nivel de  riesgo bajo y no se requieren controles adicionales"/>
    <n v="0.1"/>
  </r>
  <r>
    <s v="BIENESTAR SOCIAL Y DESARROLLO"/>
    <s v="El cotizante para la contratacion del  Programa del Sistema de Estímulos entregue u ofrezca dádivas al Colaborador del IDU a cargo de realizar los estudios previos, para ser favorecido"/>
    <x v="5"/>
    <s v="Deterioro de la reputación institucional que afecta su gobernanza._x000a_"/>
    <s v="1. Contratar directamente con la Caja de Compensación que presta servicios al IDU (lo anterior amparado en la normatividad vigente)_x000a_"/>
    <n v="2"/>
    <n v="2"/>
    <n v="4"/>
    <s v="BAJO"/>
    <s v="El Nivel de  riesgo bajo y no se requieren controles adicionales"/>
    <n v="0.1"/>
  </r>
  <r>
    <s v="BIENESTAR SOCIAL Y DESARROLLO Y CAPACITACIÓN"/>
    <s v="El Colaborador del IDU responsable del apoyo a la supervisón del contrato solicite o reciba dádivas del contratista, con el fin de que el valor de la factura sea mayor."/>
    <x v="6"/>
    <s v="Deterioro de la reputación institucional que afecta su gobernanza._x000a_"/>
    <s v="1. Revisión por parte de la supervisión del contrato._x000a_2. FO-PE-020 Compromiso de Integridad, Transparencia y Confidencialidad, para PSP  _x000a_"/>
    <n v="2"/>
    <n v="2"/>
    <n v="4"/>
    <s v="BAJO"/>
    <s v="El Nivel de  riesgo bajo y no se requieren controles adicionales"/>
    <n v="0.1"/>
  </r>
  <r>
    <s v="BIENESTAR SOCIAL Y DESARROLLO Y CAPACITACIÓN"/>
    <s v=" Un tercero contratista entregue u ofrezca dádivas al Colaborador del IDU a cargo del apoyo a la supervisión del  contrato del Programa del Sistema de Estímulos, con el fin de que acepte una factura por un valor mayor "/>
    <x v="7"/>
    <s v="Deterioro de la reputación institucional que afecta su gobernanza._x000a_"/>
    <s v="1. Revisión por parte de la supervisión del contrato."/>
    <n v="2"/>
    <n v="2"/>
    <n v="4"/>
    <s v="BAJO"/>
    <s v="El Nivel de  riesgo bajo y no se requieren controles adicionales"/>
    <n v="0.1"/>
  </r>
  <r>
    <s v="EXPEDICIÓN DE CERTIFICACIONES"/>
    <s v="El Colaborador del IDU solicite, ofrezca o reciba dádivas de un exfuncionario y/o funcionario para alterar las funciones, períodos laborados o factores salariales."/>
    <x v="8"/>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_x000a_6. FO-PE-020 Compromiso de Integridad, Transparencia y Confidencialidad, para PSP  _x000a_"/>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EXPEDICIÓN DE CERTIFICACIONES"/>
    <s v="Un tercero ofrezca una dadiva a un Colaborador del IDU a cargo de elaborar las certificaciones  para que altere las funciones, períodos laborados o factores salariales."/>
    <x v="9"/>
    <s v="Deterioro de la reputación institucional que afecta su gobernanza._x000a_"/>
    <s v="1. Manual de funsiones y competencias laborales._x000a_2.Registros que reposan en la hoja del vida del funcionario y/o exfuncionario._x000a_3. Revisión y proyección de la certificación._x000a_4. Revisión de la proyección de certificación por parte de un colaborador del IDU, diferente a quien proyecta el documento._x000a_5. Revisión y firma del Subdirector Técnico de Recursos Humano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CAPACITACIÓN"/>
    <s v="El Colaborador del IDU a cargo de realizar los estudios previos para la contratación del Plan Institucional de Capacitación solicite o reciba dádivas de un oferente, con el fin de direccionar la propuesta en valor o requistos"/>
    <x v="10"/>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4. FO-PE-020 Compromiso de Integridad, Transparencia y Confidencialidad, para PSP  _x000a__x000a__x000a__x000a__x000a_"/>
    <n v="2"/>
    <n v="2"/>
    <n v="4"/>
    <s v="BAJO"/>
    <s v="El Nivel de  riesgo bajo y no se requieren controles adicionales"/>
    <n v="0.1"/>
  </r>
  <r>
    <s v="CAPACITACIÓN"/>
    <s v="Un Directivo  IDU  solicite o reciba dádivas de un oferente, con el fin de direccionar la propuesta en valor o requistos en los estudios previos para la contratación del Plan Institucional de Capacitación"/>
    <x v="11"/>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Tercero entregue u ofrezca dádivas al Colaborador del IDU a cargo de realizar los estudios previos, con el fin de direccionar la propuesta en valor o requistos"/>
    <x v="12"/>
    <s v="Deterioro de la reputación institucional que afecta su gobernanza._x000a_"/>
    <s v="1. Adelantar la contratación a través de convenio interadministrativo con una universidad pública._x000a_2. Estudios previos realizados con revisiones de acuerdo con la segregación de funciones_x000a_3. Presentar la ficha del proceso ante el Comité Precontractual para su aprobación._x000a__x000a__x000a__x000a_"/>
    <n v="2"/>
    <n v="2"/>
    <n v="4"/>
    <s v="BAJO"/>
    <s v="El Nivel de  riesgo bajo y no se requieren controles adicionales"/>
    <n v="0.1"/>
  </r>
  <r>
    <s v="CAPACITACIÓN"/>
    <s v="El Colaborador del IDU responsable del apoyo a la supervisón del contrato del Plan Institucional de Capacitación solicite o reciba dádivas del contratista, con el fin de ajustar la programación de los eventos de tal forma que beneficie al Proveedor"/>
    <x v="13"/>
    <s v="Deterioro de la reputación institucional que afecta su gobernanza._x000a_"/>
    <s v="1. Contrato_x000a_2. Cronograma de capacitaciones_x000a_3. Acta de ajustes a la programación de capacitaciones, cuando aplique,_x000a_4. Informe final del contrato_x000a_5. Segregación de funciones_x000a_6. FO-PE-020 Compromiso de Integridad, Transparencia y Confidencialidad, para PSP  "/>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Directivodel IDU solicite o reciba dádivas del contratista, con el fin de ajustar la programación de los eventos de tal forma que éste se beneficie"/>
    <x v="14"/>
    <s v="Deterioro de la reputación institucional que afecta su gobernanza._x000a_"/>
    <s v="1. Contrato_x000a_2. Cronograma de capacitaciones_x000a_3. Acta de ajustes a la programación de capacitaciones, cuando aplique,_x000a_4. Informe final del contrato_x000a_5. Segregación de funciones"/>
    <n v="3"/>
    <n v="4"/>
    <n v="12"/>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CAPACITACIÓN"/>
    <s v="El Contratista  ofrezca o entregue dádivas al Colaborador del IDU, con el fin de que ajuste la programación de los eventos  de capacitación de tal forma que se beneficie."/>
    <x v="15"/>
    <s v="Deterioro de la reputación institucional que afecta su gobernanza._x000a_"/>
    <s v="1. . Contrato_x000a_2. Cronograma de capacitaciones_x000a_3. Acta de ajustes a la programación de capacitaciones, cuando aplique,_x000a_4. Informe final del contrato_x000a_5. Segregación de funciones"/>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pivotCacheRecords>
</file>

<file path=xl/pivotCache/pivotCacheRecords1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s v="ACTUALIZACIÓN DE LA BASE DE DATOS DE PRECIOS DE REFERENCIA"/>
    <s v="Que el Director Técnico del IDU reciba o solicite una dádiva a la firma Cotizante para alterar el estudio o análisis de precios de referencia."/>
    <x v="0"/>
    <s v="Afectar la credibilidad y el buen nombre del IDU frente a la ciudadanía"/>
    <s v="1.  Memorando de solicitud de Ajustes o Inclusión de nuevos precios._x000a_2.  Análisis de Mercado, (Estudio técnico y estadístico)_x000a_3. Memorando de Respuesta de inclusión de precios."/>
    <n v="2"/>
    <n v="3"/>
    <n v="6"/>
    <s v="BAJO"/>
    <s v="El nivel de riesgo es bajo y no se requieren controles adicionales"/>
    <n v="0.1"/>
  </r>
  <r>
    <s v="ACTUALIZACIÓN DE LA BASE DE DATOS DE PRECIOS DE REFERENCIA"/>
    <s v="Que un Colaborador del IDU encargado de la actualización del estudio de Mercado realizado por la DTE, reciba o solicite una dádiva a la firma Cotizante para  alterar el estudio o análisis de precios de referencia. "/>
    <x v="1"/>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 LA BASE DE DATOS DE PRECIOS DE REFERENCIA"/>
    <s v="_x000a_Que la firma cotizante ofrezca o entregue una dádiva, al Colaborador del IDU encargado de la actualización del estudio de Mercado realizado en la DTE, para  alterar el estudio o análisis de precios de referencia."/>
    <x v="2"/>
    <s v="Afectar la credibilidad y el buen nombre del IDU frente a la ciudadanía"/>
    <s v="1. Aplicación del procedimiento PR-IC-01 Actualización de la base de datos de precios de referencia._x000a_2. Cotizaciones_x000a_3. Análisis de Mercado, (Estudio técnico y estadístico)._x000a_4. Memorando dirigido a la SGDU remitiendo memoria técnica con soportes para la aprobación de la publicación._x000a_5. Publicación en la página Web de la base de datos de los precios de referencia."/>
    <n v="2"/>
    <n v="3"/>
    <n v="6"/>
    <s v="BAJO"/>
    <s v="El nivel de riesgo es bajo y no se requieren controles adicionales"/>
    <n v="0.1"/>
  </r>
  <r>
    <s v="ACTUALIZACIÓN DEL SISTEMA DE INFORMACIÓN GEOGRÁFICA"/>
    <s v="Que el Director Técnico del IDU solicite o reciba una dádiva al tercero que remite los planos para la revisión de la estandarización con el objeto de agilizar o aprobar la estandarización sin el cumplimiento de los requisitos establecidos por el IDU."/>
    <x v="0"/>
    <s v="Deterioro de la reputación institucional que afecta su gobernanza."/>
    <s v="1. Memorando de solicitud de revisión de estándar geográfico de planos archivos en formato digital._x000a_2. Base de seguimiento y control de solicitudes._x000a_3. Memorando de respuesta a la solicitud de revisión de información de estandarización geográfica._x000a_4. Aplicación de la Guía GU-IC-06 Guía de entrega de productos en formato digital de proyectos realizados en la infraestructura de los sistemas de movilidad y espacio público o el documento que haga sus veces."/>
    <n v="2"/>
    <n v="5"/>
    <n v="10"/>
    <s v="BAJO"/>
    <s v="El nivel de riesgo es bajo y no se requieren controles adicionales"/>
    <n v="0.1"/>
  </r>
  <r>
    <s v="ACTUALIZACIÓN DEL SISTEMA DE INFORMACIÓN GEOGRÁFICA"/>
    <s v="Que un Colaborador del IDU solicite o reciba una dádiva al tercero que remite los planos para la revisión de la estandarización con el objeto de agilizar, o tramitar favorablemente la revisión de la estandarización sin el cumplimiento de los requisitos establecidos por el IDU."/>
    <x v="3"/>
    <s v="Deterioro de la reputación institucional que afecta su gobernanza."/>
    <s v="1. Memorando de solicitud de revisión de estándar geográfico de planos archivos en formato digital. _x000a_2. Aplicación de la Guía GU-IC-06 Guía de entrega de productos en formato digital de proyectos realizados en la infraestructura de los sistemas de movilidad y espacio público el documento que haga sus veces._x000a_3. Actas de realización de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EL SISTEMA DE INFORMACIÓN GEOGRÁFICA"/>
    <s v="Que el tercero encargado de entregar la información estandarizada ofrezca o entregue una dádiva al Colaborador del IDU para que se apruebe o agilice el proceso de revisión de la estandarización de los planos sin el cumplimiento de los requisitos establecidos por el IDU."/>
    <x v="4"/>
    <s v="Deterioro de la reputación institucional que afecta su gobernanza."/>
    <s v="1. Memorando de solicitud de revisión de estándar geográfico de planos archivos en formato digital._x000a_2. Aplicación de la Guía GU-IC-06 Guía de entrega de productos en formato digital de proyectos realizados en la infraestructura de los sistemas de movilidad y espacio público el documento que haga sus veces._x000a_3. Actas de realización mesas de trabajo de seguimiento de revisión, con la asistencia de todos los actores de proceso (Contratista, interventor, apoyo a la supervisión y profesional que revisa el estándar)."/>
    <n v="2"/>
    <n v="5"/>
    <n v="10"/>
    <s v="BAJO"/>
    <s v="El nivel de riesgo es bajo y no se requieren controles adicionales"/>
    <n v="0.1"/>
  </r>
  <r>
    <s v="ACTUALIZACIÓN DIRECTORIO DE PROVEEDORES"/>
    <s v="Que el Director Técnico del IDU solicite o reciba dádivas, para realizar la inscripción o renovación en el Directorio de Proveedores (Resolución 1330 de 2019), sin dar cumplimiento a los requisitos exigidos."/>
    <x v="0"/>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colaborador del IDU que realiza la revisión de la documentación de solicitud de inscripción o renovación en el Directorio de Proveedores (Resolución 1330 de 2019), solicite o reciba dádivas, para realizar la revisión de la documentación favorablemente, sin el cumplimiento a los requisitos exigidos.  "/>
    <x v="5"/>
    <s v="Deterioro de la reputación institucional que afecta su gobernanza."/>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2"/>
    <n v="3"/>
    <n v="6"/>
    <s v="BAJO"/>
    <s v="El nivel de riesgo es bajo y no se requieren controles adicionales"/>
    <n v="0.1"/>
  </r>
  <r>
    <s v="ACTUALIZACIÓN DIRECTORIO DE PROVEEDORES"/>
    <s v="Que un proveedor entregue u ofrezca dádivas para la inscripción o renovación en el Directorio de Proveedores (Resolución 1330 de 2019) al colaborador IDU, sin el cumplimiento de los requisitos exigidos."/>
    <x v="6"/>
    <s v="Deterioro de la reputación institucional que afecta su capacidad de gestión."/>
    <s v="1. Solicitud de inscripción o renovación en el directorio de proveedores._x000a_2. creación de expediente único por solicitante en el sistema de gestión documental (Orfeo)._x000a_3. Aplicación del procedimiento PR-IC-03 Actualización Directorio Ambiental de Proveedores, en el marco de la verificación y análisis de los requisitos establecidos para la inscripción o renovación en cada categoría_x000a_4. Oficio de Respuesta a la solicitud de inscripción o renovación en el directorio de proveedores._x000a_5. Actualización del Visor del directorio publicado en la página Web."/>
    <n v="3"/>
    <n v="3"/>
    <n v="9"/>
    <s v="BAJO"/>
    <s v="El nivel de riesgo es bajo y no se requieren controles adicionales"/>
    <n v="0.1"/>
  </r>
</pivotCacheRecords>
</file>

<file path=xl/pivotCache/pivotCacheRecords1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s v="PRGL03_CONCILIACION_PREJUDICIAL_Y_JUDICIAL_V_3.0"/>
    <s v="Un contratista o un tercero ofrece y/o entrega a un colaboprador del IDU una dádiva o comisión para lograr que en comité de conciliacion se decida en beneficio de un tercero "/>
    <x v="0"/>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Colaborador del IDU solicita o recibe una dádiva o una comisión para lograr que en comité de conciliacion se decida en beneficio de un tercero "/>
    <x v="1"/>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
    <n v="2"/>
    <n v="5"/>
    <n v="10"/>
    <s v="BAJO"/>
    <s v="El nivel de riesgo es bajo y no se requieren controles adicionales"/>
    <n v="0.1"/>
  </r>
  <r>
    <s v="PRGL03_CONCILIACION_PREJUDICIAL_Y_JUDICIAL_V_3.0"/>
    <s v="Un Directivo del IDU solicita o recibe una dádiva o una comisión para lograr que en comité de conciliacion se decida en beneficio de un tercero "/>
    <x v="2"/>
    <s v="Deterioro de la reputación institucional que afecta su gobernanza."/>
    <s v="1. Reglamento del Comité_x000a_2. Actas de Comité a cargo de la Secretaría del Comité _x000a_3. Fichas de análisis de los casos presentados en el comité_x000a_4. Políticas de prevención del daño antijurídico_x000a_"/>
    <n v="2"/>
    <n v="5"/>
    <n v="10"/>
    <s v="BAJO"/>
    <s v="El nivel de riesgo es bajo y no se requieren controles adicionales"/>
    <n v="0.1"/>
  </r>
  <r>
    <s v="PRGL03_CONCILIACION_PREJUDICIAL_Y_JUDICIAL_V_3.0"/>
    <s v="Un contratista o un tercero ofrece y/o entrega a un Colaborador del IDU una dádiva o comisión para elaborar pronunciamiento técnico y remitir respuesta en benefico de un tercero "/>
    <x v="0"/>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
    <n v="2"/>
    <n v="5"/>
    <n v="10"/>
    <s v="BAJO"/>
    <s v="El nivel de riesgo es bajo y no se requieren controles adicionales"/>
    <n v="0.1"/>
  </r>
  <r>
    <s v="PRGL03_CONCILIACION_PREJUDICIAL_Y_JUDICIAL_V_3.0"/>
    <s v="Un Directivo  de IDU solicita una dádiva o una comisión para elaborar pronunciamiento técnico y remitir respuesta en benefico de un tercero "/>
    <x v="3"/>
    <s v="Deterioro de la reputación institucional que afecta su gobernanza."/>
    <s v="1- Proceso de Selección de apoderados._x000a_2- Mesas de trabajo con todas las áreas involucradas._x000a_3- Solicitud  de concepto de asesores externos._x000a_4- Las actos administrativos son proyectados, revisados y suscritos por diferentes personas. _x000a_5. Políticas de prevención del daño antijurídico             "/>
    <n v="2"/>
    <n v="5"/>
    <n v="10"/>
    <s v="BAJO"/>
    <s v="El nivel de riesgo es bajo y no se requieren controles adicionales"/>
    <n v="0.1"/>
  </r>
  <r>
    <s v="PRGL03_CONCILIACION_PREJUDICIAL_Y_JUDICIAL_V_3.0"/>
    <s v="Un Colaborador del IDU solicita una dádiva o una comisión para elaborar pronunciamiento técnico y remitir respuesta en benefico de un tercero "/>
    <x v="4"/>
    <s v="Deterioro de la reputación institucional que afecta su gobernanza."/>
    <s v="1. Proceso de Selección de apoderados._x000a_2. Acta mesa de trabajo con todas las áreas involucradas._x000a_3. Solicitud  de concepto a los asesores externos._x000a_4. Segregación de funciones para la proyección, revisión y firma de los actos administrativos_x000a_5. Políticas de prevención del daño antijurídico_x000a_"/>
    <n v="2"/>
    <n v="5"/>
    <n v="10"/>
    <s v="BAJO"/>
    <s v="El nivel de riesgo es bajo y no se requieren controles adicionales"/>
    <n v="0.1"/>
  </r>
  <r>
    <s v="PRGL05_ATENCION_DE_ PROCESOS_ JUDICIALES_V 4.0 "/>
    <s v="Un tercero ofrece o entrega una dádiva a un colaborador del IDU para no cumplir o impedir con una defensa técnica adecuada en desarrollo del proceso en cualquiera de sus etapas"/>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Control de proceso a través del aplicativo SIPROJ"/>
    <n v="2"/>
    <n v="5"/>
    <n v="10"/>
    <s v="BAJO"/>
    <s v="El nivel de riesgo es bajo y no se requieren controles adicionales"/>
    <n v="0.1"/>
  </r>
  <r>
    <s v="PRGL05_ATENCION_DE_ PROCESOS_ JUDICIALES_V 4.0 "/>
    <s v="Un Colaborador del IDU que ejerza la defensa de la entidad  solicita una dádiva o una comisión para no cumplir o impedir con una defensa técnica adecuada en desarrollo del proceso en cualquiera de sus etapas"/>
    <x v="5"/>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que ejerza la defensa de la entidad  solicita una dádiva o una comisión para no cumplir o impedir con una defensa técnica adecuada en desarrollo del proceso en cualquiera de sus etapas"/>
    <x v="6"/>
    <s v="Detrimento patrimonial que reduce la capacidad para alcanzar metas físicas"/>
    <s v="1. Proceso de Selección de apoderados._x000a_2. Revisión periodica de los procesos por parte del jefe del área encargada._x000a_3. Documento aprobado por el Comité de defensa que determina los Criterios para la contratación de apoderados externos.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tercero ofrece y/o entrega a un Colaborador del IDU  una dádiva o comisión para asignar apoderado en benefico de un tercero. "/>
    <x v="0"/>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r>
    <s v="PRGL05_ATENCION_DE_ PROCESOS_ JUDICIALES_V 4.0 "/>
    <s v="Un Directivo del IDU solicita una dádiva o una comisión para asignar apoderado en benefico de un tercero. "/>
    <x v="6"/>
    <s v="Detrimento patrimonial que reduce la capacidad para alcanzar metas físicas"/>
    <s v="1. Proceso de Selección de apoderados._x000a_2. Documento aprobado por el Comité de defensa que determina los Criterios para la contratación de apoderados externos._x000a_3. Revisión periodica de los procesos por parte del jefe del área encargada._x000a_4. Revisión periodica de los procesos por parte del jefe del área encargada._x000a_5. Control de proceso a través del aplicativo SIPROJ"/>
    <n v="2"/>
    <n v="5"/>
    <n v="10"/>
    <s v="BAJO"/>
    <s v="El nivel de riesgo es bajo y no se requieren controles adicionales"/>
    <n v="0.1"/>
  </r>
</pivotCacheRecords>
</file>

<file path=xl/pivotCache/pivotCacheRecords1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s v="PR-EC-01_EVALUACIÓN INDEPENDIENTE Y AUDITORIAS INTERNAS"/>
    <s v="Un contratista ofrece o entrega a un colaborador de control interno del IDU una dadiva o comisión para influir en la determinación del objetivo, alcance, muestra y resultado de una auditoria, afectando los intereses del IDU y/o favoreciendo los intereses particulares.  "/>
    <x v="0"/>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1"/>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1_EVALUACIÓN INDEPENDIENTE Y AUDITORIAS INTERNAS"/>
    <s v="Un colaborador de control interno del IDU  solicita, a un contratista,  una dádiva o una comisión para influir en la determinación del objetivo, alcance, muestra y resultado de una auditoria,  afectando los intereses del IDU y/o favoreciendo los intereses particulares.  "/>
    <x v="2"/>
    <s v="Afectación de la cultura del IDU y la credibilidad en los Colaboradores del IDU "/>
    <s v="1. Selección rigurosa de auditores, de acuerdo con sus competencias._x000a_2. Conformación de equipos  interdisciplinarios._x000a_3. Elección independiente del Jefe de OCI por parte de la Alcaldía Mayor _x000a_4. Planificación de las auditorias basadas en riesgos._x000a_5. Suscripción de acuerdo de confidencialidad y declaración de no conflicto de interés._x000a_6. Implementación del código de ética del auditor interno._x000a_7. Evaluación de los auditores por parte de auditados y auditor líder._x000a_8. El plan de auditoría es revisado y aprobado por el Comité Institucional de Coordinación de Control Interno._x000a_9. El plan específico para una auditoría es comunicado formalmente al líder del proceso. "/>
    <n v="2"/>
    <n v="5"/>
    <n v="10"/>
    <s v="BAJO"/>
    <s v="El nivel de riesgo bajo no requiere controles adicionales"/>
    <n v="0.1"/>
  </r>
  <r>
    <s v="PR-EC-02_EJECUCIÓN DE LA SANCIÓN DISCIPLINARIA"/>
    <s v="Un exfuncionario sancionado disciplinariamente ofrece y entrega  a un Colaborador IDU de Control Disciplinario del IDU una dadiva o comisión con el fin de NO  REMITIR LA DOCUMENTACIÓN  A LA DG PARA QUE ELABORE EL PROYECTO DE RESOLUCIÓN DE EJECUCIÓN, afectando los intereses del IDU"/>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del IDU de la Oficina de Control Disciplinario solicita una dadiva o comisión al  exfuncionario sancionado con el fin de  NO  REMITIR LA DOCUMENTACIÓN  A LA DG PARA QUE ELABORE EL PROYECTO DE RESOLUCIÓN DE EJECUCIÓN, afectando los intereses del IDU"/>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al  exfuncionario sancionado con el fin de  NO  REMITIR LA DOCUMENTACIÓN  A LA DG PARA QUE ELABORE EL PROYECTO DE RESOLUCIÓN DE EJECUCIÓN, afectando los intereses del IDU"/>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sancionado ofrece o entrega a un Colaborador IDU de la Oficina de Control Disciplinario una dadiva o comisión para  no COMUNICAR LA SANCION DISCIPLINARIA A LA PROCURADURÍA GENERAL DE LA NACIÓN Y A LA PERSONERÍA DE BOGOTÁ y/o ORGANISMO CORRESPONDIENTE. "/>
    <x v="3"/>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El Directivo de la Oficina de Control Disciplinario solicita una dadiva o comisión para  no COMUNICAR LA SANCION DISCIPLINARIA A LA PROCURADURÍA GENERAL DE LA NACIÓN Y A LA PERSONERÍA DE BOGOTÁ y/o ORGANISMO CORRESPONDIENTE. "/>
    <x v="5"/>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Colaborador IDU de la Oficina de Control Disciplinario solicita una dadiva o comisión al  exfuncionario sancionado para  no  COMUNICAR LA SANCION DISCIPLINARIA A LA PROCURADURÍA GENERAL DE LA NACIÓN Y A LA PERSONERÍA DE BOGOTÁ y/o ORGANISMO CORRESPONDIENTE. "/>
    <x v="4"/>
    <s v="Afectación de la cultura del IDU y la credibilidad en los Colaboradores del IDU "/>
    <s v="1. Revisión trimestral de la base de datos de registro de sanciones. _x000a_2. Revisión trimestral de todos los expedientes a cargo de la OCD_x000a_3. Acceso restringido a la Oficina"/>
    <n v="2"/>
    <n v="5"/>
    <n v="10"/>
    <s v="BAJO"/>
    <s v="El nivel de riesgo bajo no requiere controles adicionales"/>
    <n v="0.1"/>
  </r>
  <r>
    <s v="PR-EC-02_EJECUCIÓN DE LA SANCIÓN DISCIPLINARIA"/>
    <s v="Un exfuncionario investigado, sancionado disciplinariamente, ofrece o entrega a un  Colaborador IDU  de la Oficina de Control Disciplinario,  una dadiva o comisión para que se realicen acciones encaminadas a extraviar el expediente disciplinario en su totalidad, o desaparecer un documento del mismo"/>
    <x v="3"/>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PR-EC-02_EJECUCIÓN DE LA SANCIÓN DISCIPLINARIA"/>
    <s v="Un Colaborador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6"/>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El Directivo IDU  de la Oficina de Control Disciplinario  solicita u ofrece a un exfuncionario investigado o sancionado disciplinariamente, una dadiva o comisión, para que realice acciones encaminadas a extraviar el expediente disciplinario en su totalidad o desaparecer un documento del mismo"/>
    <x v="5"/>
    <s v="Afectación de la cultura del IDU y la credibilidad en los Colaboradores del IDU "/>
    <s v="1. Revisión trimestral de la base de datos de registro de sanciones. _x000a_2. Revisión trimestral de todos los expedientes a cargo de la OCD_x000a_3. Acceso restringido a la Oficina_x000a_4. Revisión Carpeta Virtual (\\fs06cc01)_x000a_5. Revisión plataforma SID de la Alcaldía Mayor de Bogotá"/>
    <n v="3"/>
    <n v="5"/>
    <n v="15"/>
    <s v="MEDIO"/>
    <s v="1. Programa de Fortalecimiento de la Cultura Ética para Directivos en el IDU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PR-EC-02_EJECUCIÓN DE LA SANCIÓN DISCIPLINARIA"/>
    <s v="Un  exfuncionario investigado disciplinariamente, ofrece o entrega  a un Colaborador del IDU de la Oficina de Control Disciplinario, una dadiva o comisión para que realice acciones tendientes a que se origine el fenómeno de la prescripción o cambio del sentido de la decisión disciplinaria"/>
    <x v="3"/>
    <s v="Afectación de la cultura del IDU y la credibilidad en los Colaboradores del IDU "/>
    <s v="1. Revisión de la decisión de la queja y/o informe, proyectada por el Abogado sustanciador, dentro del término legal, realizada por la Jefe de OCD."/>
    <n v="2"/>
    <n v="5"/>
    <n v="10"/>
    <s v="BAJO"/>
    <s v="El nivel de riesgo bajo no requiere controles adicionales"/>
    <n v="0.1"/>
  </r>
  <r>
    <s v="PR-EC-02_EJECUCIÓN DE LA SANCIÓN DISCIPLINARIA"/>
    <s v="Un Colaborador del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7"/>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r>
    <s v="PR-EC-02_EJECUCIÓN DE LA SANCIÓN DISCIPLINARIA"/>
    <s v="El Directivo IDU de la Oficina de Control Disciplinario  solicita a un exfuncionario investigado o sancionado disciplinariamente una dadiva o comisión para que realice acciones tendientes a que se origine el fenómeno de la prescripción o cambio del sentido de la decisión disciplinaria"/>
    <x v="8"/>
    <s v="Afectación de la cultura del IDU y la credibilidad en los Colaboradores del IDU "/>
    <s v="1. Revisión de la decisión de la queja y/o informe, proyectada por el Abogado sustanciador, dentro del término legal, realizada por la Jefe de OCD._x000a_2. Revisión plataforma SID de la Alcaldía Mayor de Bogotá"/>
    <n v="2"/>
    <n v="5"/>
    <n v="10"/>
    <s v="BAJO"/>
    <s v="El nivel de riesgo bajo no requiere controles adicionales"/>
    <n v="0.1"/>
  </r>
</pivotCacheRecords>
</file>

<file path=xl/pivotCache/pivotCacheRecords2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
  <r>
    <s v="REPORTE DESEMPEÑO ETAPA CICLO VIDA PROYECTOS MISIONALES"/>
    <s v="Que un colaborador del IDU responsable de revisar y cargar la información al sistema ZIPA, relacionada con el avance del contrato, solicite una dádiva al contratista o interventor, a cambio de omitir o modificar dicha revisión o cargue."/>
    <x v="0"/>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Fortalecimiento de la Cultura Ética para Colaboradores del IDU no Directivos (incluyendo protocolos desde el proceso de selección, vinculación, desempeño periódico y retiro)._x000a__x000a_2. Programa de seguimiento poligráfico a Colaboradores del IDU con alta exposición al soborno (plan de seguimiento poligráfico)._x000a__x000a_3. Programa de comunicación pública &quot;Cero tolerancia al soborno y a la corrupción&quot; hacia la comunidad, los socios de negocios y demás partes interesadas del IDU."/>
    <n v="3"/>
  </r>
  <r>
    <s v="REPORTE DESEMPEÑO ETAPA CICLO VIDA PROYECTOS MISIONALES"/>
    <s v="Un contratista o interventor promete u ofrece a los responsables de revisar y cargar la información al sistema ZIPA, relacionada con el avance del contrato, una dádiva a cambio de que se omita o modifique dicha revisión o cargue."/>
    <x v="1"/>
    <s v="Deterioro de la reputación institucional que afecta su capacidad de gestión."/>
    <s v="1. Publicidad y transparencia en la información cargada en ZIPA._x000a_2. Trazabilidad de los ajustes a la información para monitorear cambios en la información"/>
    <n v="3"/>
    <n v="4"/>
    <n v="12"/>
    <s v="MEDIO"/>
    <s v="1. Programa de comunicación pública &quot;Cero tolerancia al soborno y a la corrupción&quot; hacia la comunidad, los socios de negocios y demás partes interesadas del IDU._x000a__x000a_2. Programa de fortalecimiento de la denuncia y reporte de posibles hechos de soborno en el IDU."/>
    <n v="3"/>
  </r>
  <r>
    <s v="REPORTE DESEMPEÑO ETAPA CICLO VIDA PROYECTOS MISIONALES"/>
    <s v="Que un colaborador de la  OAP del IDU solicita dádivas del contratista o interventor, para alterar la información que se reporta en el ZIPA"/>
    <x v="0"/>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r>
    <s v="REPORTE DESEMPEÑO ETAPA CICLO VIDA PROYECTOS MISIONALES"/>
    <s v="Un contratista o interventor ofrece o promete dádivas al colaborador de la OAP del IDU, para que altere la información que se reporta en el ZIPA"/>
    <x v="2"/>
    <s v="Deterioro de la reputación institucional que afecta su capacidad y gobernanza."/>
    <s v="1. Publicidad y transparencia en la información cargada en ZIPA._x000a_2. Trazabilidad de los ajustes a la información para monitorear cambios en la información"/>
    <n v="1"/>
    <n v="4"/>
    <n v="4"/>
    <s v="BAJO"/>
    <s v="El nivel de riesgo es bajo y no se requieren controles adicionales"/>
    <n v="0.1"/>
  </r>
</pivotCacheRecords>
</file>

<file path=xl/pivotCache/pivotCacheRecords2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PRPE01 Modificaciones Presupuestales"/>
    <s v="El Colaborador del IDU solicita o reciba una dadiva de un tercero para afectar el valor de un contrato, que en el caso de no contar con los recursos, la necesidad se deba cubrir con una solicitud de modificación presupuestal (previamente avalada por el ordenador del gasto)."/>
    <x v="0"/>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r>
    <s v="PRPE01 Modificaciones Presupuestales"/>
    <s v="Un tercero ofrece o da una dadiva a un colaborador del IDU  para afectar el valor de un contrato, que en el caso de no contar con los recursos, la necesidad se deba cubrir con una solicitud de modificación presupuestal (previamente avalada por el ordenador del gasto)."/>
    <x v="1"/>
    <s v="Sobrecostos, deficiencias en alcance y calidad en la ejecución en los proyectos, que reducen la capacidad de lograr objetivos."/>
    <s v="1. Verificación, aprobación o devolución de las solicitudes mediante el procedimiento &quot;PRPE01 Modificaciones Presupuestales&quot;    _x000a_2. Validaciones POAI y modificaciones presupuestales usando el formato &quot;FOGF25 Ajuste entre centros de costos&quot;_x000a_3. Solicitud de conceptos favorables de SDP y SDH._x000a_4. Acto administrativo que aprueba la modificación presupuestal._x000a_5. Comunicación oficial donde se informa el rechazo de la modificación presupuestal"/>
    <n v="2"/>
    <n v="4"/>
    <n v="8"/>
    <s v="BAJO"/>
    <s v="El nivel de riesgo bajo no requiere controles adicionales"/>
    <n v="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27" cacheId="5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TRUCCIÓN DE PROYECTOS">
  <location ref="G2:H31" firstHeaderRow="1" firstDataRow="1" firstDataCol="1"/>
  <pivotFields count="11">
    <pivotField showAll="0"/>
    <pivotField showAll="0"/>
    <pivotField axis="axisRow" showAll="0" sortType="descending">
      <items count="29">
        <item x="0"/>
        <item x="1"/>
        <item x="2"/>
        <item x="3"/>
        <item x="4"/>
        <item x="5"/>
        <item x="6"/>
        <item x="7"/>
        <item x="8"/>
        <item x="9"/>
        <item x="10"/>
        <item x="11"/>
        <item x="12"/>
        <item x="13"/>
        <item x="14"/>
        <item x="15"/>
        <item x="16"/>
        <item x="17"/>
        <item x="18"/>
        <item x="19"/>
        <item x="20"/>
        <item x="21"/>
        <item x="22"/>
        <item x="23"/>
        <item x="24"/>
        <item x="25"/>
        <item x="26"/>
        <item x="27"/>
        <item t="default"/>
      </items>
      <autoSortScope>
        <pivotArea dataOnly="0" outline="0" fieldPosition="0">
          <references count="1">
            <reference field="4294967294" count="1" selected="0">
              <x v="0"/>
            </reference>
          </references>
        </pivotArea>
      </autoSortScope>
    </pivotField>
    <pivotField showAll="0" defaultSubtotal="0"/>
    <pivotField showAll="0"/>
    <pivotField showAll="0"/>
    <pivotField showAll="0"/>
    <pivotField showAll="0"/>
    <pivotField showAll="0"/>
    <pivotField showAll="0"/>
    <pivotField dataField="1" showAll="0" defaultSubtotal="0"/>
  </pivotFields>
  <rowFields count="1">
    <field x="2"/>
  </rowFields>
  <rowItems count="29">
    <i>
      <x v="3"/>
    </i>
    <i>
      <x v="10"/>
    </i>
    <i>
      <x v="25"/>
    </i>
    <i>
      <x v="9"/>
    </i>
    <i>
      <x v="11"/>
    </i>
    <i>
      <x v="6"/>
    </i>
    <i>
      <x v="27"/>
    </i>
    <i>
      <x v="23"/>
    </i>
    <i>
      <x v="7"/>
    </i>
    <i>
      <x v="19"/>
    </i>
    <i>
      <x v="13"/>
    </i>
    <i>
      <x v="22"/>
    </i>
    <i>
      <x v="21"/>
    </i>
    <i>
      <x v="24"/>
    </i>
    <i>
      <x v="12"/>
    </i>
    <i>
      <x v="20"/>
    </i>
    <i>
      <x/>
    </i>
    <i>
      <x v="5"/>
    </i>
    <i>
      <x v="1"/>
    </i>
    <i>
      <x v="26"/>
    </i>
    <i>
      <x v="17"/>
    </i>
    <i>
      <x v="2"/>
    </i>
    <i>
      <x v="14"/>
    </i>
    <i>
      <x v="4"/>
    </i>
    <i>
      <x v="15"/>
    </i>
    <i>
      <x v="18"/>
    </i>
    <i>
      <x v="16"/>
    </i>
    <i>
      <x v="8"/>
    </i>
    <i t="grand">
      <x/>
    </i>
  </rowItems>
  <colItems count="1">
    <i/>
  </colItems>
  <dataFields count="1">
    <dataField name="Suma de ÍNDICE" fld="10" baseField="0" baseItem="0"/>
  </dataFields>
  <formats count="2">
    <format dxfId="592">
      <pivotArea field="2" type="button" dataOnly="0" labelOnly="1" outline="0" axis="axisRow" fieldPosition="0"/>
    </format>
    <format dxfId="591">
      <pivotArea field="2" type="button" dataOnly="0" labelOnly="1" outline="0" axis="axisRow" fieldPosition="0"/>
    </format>
  </formats>
  <conditionalFormats count="1">
    <conditionalFormat priority="26">
      <pivotAreas count="1">
        <pivotArea type="data" collapsedLevelsAreSubtotals="1" fieldPosition="0">
          <references count="2">
            <reference field="4294967294" count="1" selected="0">
              <x v="0"/>
            </reference>
            <reference field="2" count="28">
              <x v="0"/>
              <x v="1"/>
              <x v="2"/>
              <x v="3"/>
              <x v="4"/>
              <x v="5"/>
              <x v="6"/>
              <x v="7"/>
              <x v="8"/>
              <x v="9"/>
              <x v="10"/>
              <x v="11"/>
              <x v="12"/>
              <x v="13"/>
              <x v="14"/>
              <x v="15"/>
              <x v="16"/>
              <x v="17"/>
              <x v="18"/>
              <x v="19"/>
              <x v="20"/>
              <x v="21"/>
              <x v="22"/>
              <x v="23"/>
              <x v="24"/>
              <x v="25"/>
              <x v="26"/>
              <x v="2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 dinámica14" cacheId="6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L TALENTO HUMANO">
  <location ref="A103:B120" firstHeaderRow="1" firstDataRow="1" firstDataCol="1"/>
  <pivotFields count="12">
    <pivotField showAll="0"/>
    <pivotField showAll="0"/>
    <pivotField axis="axisRow" showAll="0">
      <items count="17">
        <item x="3"/>
        <item x="0"/>
        <item x="1"/>
        <item x="2"/>
        <item x="4"/>
        <item x="5"/>
        <item x="6"/>
        <item x="7"/>
        <item x="8"/>
        <item x="9"/>
        <item x="10"/>
        <item x="11"/>
        <item x="12"/>
        <item x="13"/>
        <item x="14"/>
        <item x="15"/>
        <item t="default"/>
      </items>
    </pivotField>
    <pivotField showAll="0"/>
    <pivotField showAll="0"/>
    <pivotField showAll="0"/>
    <pivotField showAll="0"/>
    <pivotField showAll="0"/>
    <pivotField showAll="0"/>
    <pivotField showAll="0"/>
    <pivotField dataField="1" showAll="0"/>
    <pivotField dragToRow="0" dragToCol="0" dragToPage="0" showAll="0" defaultSubtotal="0"/>
  </pivotFields>
  <rowFields count="1">
    <field x="2"/>
  </rowFields>
  <rowItems count="17">
    <i>
      <x/>
    </i>
    <i>
      <x v="1"/>
    </i>
    <i>
      <x v="2"/>
    </i>
    <i>
      <x v="3"/>
    </i>
    <i>
      <x v="4"/>
    </i>
    <i>
      <x v="5"/>
    </i>
    <i>
      <x v="6"/>
    </i>
    <i>
      <x v="7"/>
    </i>
    <i>
      <x v="8"/>
    </i>
    <i>
      <x v="9"/>
    </i>
    <i>
      <x v="10"/>
    </i>
    <i>
      <x v="11"/>
    </i>
    <i>
      <x v="12"/>
    </i>
    <i>
      <x v="13"/>
    </i>
    <i>
      <x v="14"/>
    </i>
    <i>
      <x v="15"/>
    </i>
    <i t="grand">
      <x/>
    </i>
  </rowItems>
  <colItems count="1">
    <i/>
  </colItems>
  <dataFields count="1">
    <dataField name="Suma de ÍNDICE" fld="10" baseField="0" baseItem="0"/>
  </dataFields>
  <formats count="3">
    <format dxfId="595">
      <pivotArea field="2" type="button" dataOnly="0" labelOnly="1" outline="0" axis="axisRow" fieldPosition="0"/>
    </format>
    <format dxfId="594">
      <pivotArea field="2" type="button" dataOnly="0" labelOnly="1" outline="0" axis="axisRow" fieldPosition="0"/>
    </format>
    <format dxfId="593">
      <pivotArea dataOnly="0" outline="0" axis="axisValues" fieldPosition="0"/>
    </format>
  </formats>
  <conditionalFormats count="1">
    <conditionalFormat priority="8">
      <pivotAreas count="1">
        <pivotArea type="data" collapsedLevelsAreSubtotals="1" fieldPosition="0">
          <references count="2">
            <reference field="4294967294" count="1" selected="0">
              <x v="0"/>
            </reference>
            <reference field="2" count="16">
              <x v="0"/>
              <x v="1"/>
              <x v="2"/>
              <x v="3"/>
              <x v="4"/>
              <x v="5"/>
              <x v="6"/>
              <x v="7"/>
              <x v="8"/>
              <x v="9"/>
              <x v="10"/>
              <x v="11"/>
              <x v="12"/>
              <x v="13"/>
              <x v="14"/>
              <x v="15"/>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 dinámica15" cacheId="5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FINANCIERA">
  <location ref="G48:H66" firstHeaderRow="1" firstDataRow="1" firstDataCol="1"/>
  <pivotFields count="11">
    <pivotField showAll="0"/>
    <pivotField showAll="0"/>
    <pivotField axis="axisRow" showAll="0" sortType="descending">
      <items count="18">
        <item x="4"/>
        <item x="10"/>
        <item x="0"/>
        <item x="1"/>
        <item x="2"/>
        <item x="3"/>
        <item x="5"/>
        <item x="6"/>
        <item x="7"/>
        <item x="8"/>
        <item x="9"/>
        <item x="11"/>
        <item x="12"/>
        <item x="13"/>
        <item x="14"/>
        <item x="15"/>
        <item x="1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8">
    <i>
      <x/>
    </i>
    <i>
      <x v="14"/>
    </i>
    <i>
      <x v="3"/>
    </i>
    <i>
      <x v="2"/>
    </i>
    <i>
      <x v="4"/>
    </i>
    <i>
      <x v="7"/>
    </i>
    <i>
      <x v="13"/>
    </i>
    <i>
      <x v="12"/>
    </i>
    <i>
      <x v="5"/>
    </i>
    <i>
      <x v="16"/>
    </i>
    <i>
      <x v="6"/>
    </i>
    <i>
      <x v="15"/>
    </i>
    <i>
      <x v="9"/>
    </i>
    <i>
      <x v="11"/>
    </i>
    <i>
      <x v="1"/>
    </i>
    <i>
      <x v="10"/>
    </i>
    <i>
      <x v="8"/>
    </i>
    <i t="grand">
      <x/>
    </i>
  </rowItems>
  <colItems count="1">
    <i/>
  </colItems>
  <dataFields count="1">
    <dataField name="Suma de ÍNDICE" fld="10" baseField="0" baseItem="0"/>
  </dataFields>
  <formats count="2">
    <format dxfId="597">
      <pivotArea field="2" type="button" dataOnly="0" labelOnly="1" outline="0" axis="axisRow" fieldPosition="0"/>
    </format>
    <format dxfId="596">
      <pivotArea field="2" type="button" dataOnly="0" labelOnly="1" outline="0" axis="axisRow" fieldPosition="0"/>
    </format>
  </formats>
  <conditionalFormats count="1">
    <conditionalFormat priority="21">
      <pivotAreas count="1">
        <pivotArea type="data" collapsedLevelsAreSubtotals="1" fieldPosition="0">
          <references count="2">
            <reference field="4294967294" count="1" selected="0">
              <x v="0"/>
            </reference>
            <reference field="2" count="17">
              <x v="0"/>
              <x v="1"/>
              <x v="2"/>
              <x v="3"/>
              <x v="4"/>
              <x v="5"/>
              <x v="6"/>
              <x v="7"/>
              <x v="8"/>
              <x v="9"/>
              <x v="10"/>
              <x v="11"/>
              <x v="12"/>
              <x v="13"/>
              <x v="14"/>
              <x v="15"/>
              <x v="1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 dinámica19" cacheId="6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FACTIBILIDAD DE PROYECTOS">
  <location ref="D73:E78" firstHeaderRow="1" firstDataRow="1" firstDataCol="1"/>
  <pivotFields count="11">
    <pivotField showAll="0"/>
    <pivotField showAll="0"/>
    <pivotField axis="axisRow" showAll="0" sortType="descending">
      <items count="5">
        <item x="1"/>
        <item x="2"/>
        <item x="0"/>
        <item x="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v="2"/>
    </i>
    <i>
      <x/>
    </i>
    <i>
      <x v="3"/>
    </i>
    <i>
      <x v="1"/>
    </i>
    <i t="grand">
      <x/>
    </i>
  </rowItems>
  <colItems count="1">
    <i/>
  </colItems>
  <dataFields count="1">
    <dataField name="Suma de ÍNDICE" fld="10" baseField="0" baseItem="0"/>
  </dataFields>
  <formats count="2">
    <format dxfId="599">
      <pivotArea field="2" type="button" dataOnly="0" labelOnly="1" outline="0" axis="axisRow" fieldPosition="0"/>
    </format>
    <format dxfId="598">
      <pivotArea field="2" type="button" dataOnly="0" labelOnly="1" outline="0" axis="axisRow" fieldPosition="0"/>
    </format>
  </formats>
  <conditionalFormats count="1">
    <conditionalFormat priority="2">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 dinámica17" cacheId="68"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EVALUACIÓN Y CONTROL">
  <location ref="J103:K113" firstHeaderRow="1" firstDataRow="1" firstDataCol="1"/>
  <pivotFields count="11">
    <pivotField showAll="0"/>
    <pivotField showAll="0"/>
    <pivotField axis="axisRow" showAll="0" sortType="descending">
      <items count="10">
        <item x="4"/>
        <item x="0"/>
        <item x="1"/>
        <item x="2"/>
        <item x="3"/>
        <item x="5"/>
        <item x="6"/>
        <item x="7"/>
        <item x="8"/>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0">
    <i>
      <x v="4"/>
    </i>
    <i>
      <x v="5"/>
    </i>
    <i>
      <x v="6"/>
    </i>
    <i>
      <x/>
    </i>
    <i>
      <x v="7"/>
    </i>
    <i>
      <x v="1"/>
    </i>
    <i>
      <x v="8"/>
    </i>
    <i>
      <x v="2"/>
    </i>
    <i>
      <x v="3"/>
    </i>
    <i t="grand">
      <x/>
    </i>
  </rowItems>
  <colItems count="1">
    <i/>
  </colItems>
  <dataFields count="1">
    <dataField name="Suma de ÍNDICE" fld="10" baseField="0" baseItem="0"/>
  </dataFields>
  <formats count="2">
    <format dxfId="601">
      <pivotArea field="2" type="button" dataOnly="0" labelOnly="1" outline="0" axis="axisRow" fieldPosition="0"/>
    </format>
    <format dxfId="600">
      <pivotArea field="2" type="button" dataOnly="0" labelOnly="1" outline="0" axis="axisRow" fieldPosition="0"/>
    </format>
  </formats>
  <conditionalFormats count="1">
    <conditionalFormat priority="13">
      <pivotAreas count="1">
        <pivotArea type="data" collapsedLevelsAreSubtotals="1" fieldPosition="0">
          <references count="2">
            <reference field="4294967294" count="1" selected="0">
              <x v="0"/>
            </reference>
            <reference field="2" count="9">
              <x v="0"/>
              <x v="1"/>
              <x v="2"/>
              <x v="3"/>
              <x v="4"/>
              <x v="5"/>
              <x v="6"/>
              <x v="7"/>
              <x v="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 dinámica10" cacheId="56" applyNumberFormats="0" applyBorderFormats="0" applyFontFormats="0" applyPatternFormats="0" applyAlignmentFormats="0" applyWidthHeightFormats="1" dataCaption="Valores" showMissing="0" updatedVersion="7" minRefreshableVersion="3" useAutoFormatting="1" itemPrintTitles="1" createdVersion="5" indent="0" outline="1" outlineData="1" multipleFieldFilters="0" rowHeaderCaption="GESTIÓN INTERINSTITUCIONAL">
  <location ref="D84:E92" firstHeaderRow="1" firstDataRow="1" firstDataCol="1"/>
  <pivotFields count="11">
    <pivotField showAll="0"/>
    <pivotField showAll="0"/>
    <pivotField axis="axisRow" showAll="0" sortType="descending">
      <items count="8">
        <item x="1"/>
        <item x="4"/>
        <item x="0"/>
        <item x="2"/>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3"/>
    </i>
    <i>
      <x v="1"/>
    </i>
    <i>
      <x v="4"/>
    </i>
    <i>
      <x v="6"/>
    </i>
    <i>
      <x v="2"/>
    </i>
    <i>
      <x v="5"/>
    </i>
    <i t="grand">
      <x/>
    </i>
  </rowItems>
  <colItems count="1">
    <i/>
  </colItems>
  <dataFields count="1">
    <dataField name="Suma de ÍNDICE" fld="10" baseField="0" baseItem="0"/>
  </dataFields>
  <formats count="3">
    <format dxfId="604">
      <pivotArea field="2" type="button" dataOnly="0" labelOnly="1" outline="0" axis="axisRow" fieldPosition="0"/>
    </format>
    <format dxfId="603">
      <pivotArea collapsedLevelsAreSubtotals="1" fieldPosition="0">
        <references count="1">
          <reference field="2" count="1">
            <x v="0"/>
          </reference>
        </references>
      </pivotArea>
    </format>
    <format dxfId="602">
      <pivotArea field="2" type="button" dataOnly="0" labelOnly="1" outline="0" axis="axisRow" fieldPosition="0"/>
    </format>
  </formats>
  <conditionalFormats count="1">
    <conditionalFormat priority="10">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Tabla dinámica9" cacheId="6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OCUMENTAL">
  <location ref="A84:B89" firstHeaderRow="1" firstDataRow="1" firstDataCol="1"/>
  <pivotFields count="11">
    <pivotField showAll="0"/>
    <pivotField showAll="0"/>
    <pivotField axis="axisRow" showAll="0" sortType="descending">
      <items count="5">
        <item x="0"/>
        <item x="3"/>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5">
    <i>
      <x/>
    </i>
    <i>
      <x v="1"/>
    </i>
    <i>
      <x v="3"/>
    </i>
    <i>
      <x v="2"/>
    </i>
    <i t="grand">
      <x/>
    </i>
  </rowItems>
  <colItems count="1">
    <i/>
  </colItems>
  <dataFields count="1">
    <dataField name="Suma de ÍNDICE" fld="10" baseField="0" baseItem="0"/>
  </dataFields>
  <formats count="2">
    <format dxfId="606">
      <pivotArea field="2" type="button" dataOnly="0" labelOnly="1" outline="0" axis="axisRow" fieldPosition="0"/>
    </format>
    <format dxfId="605">
      <pivotArea field="2" type="button" dataOnly="0" labelOnly="1" outline="0" axis="axisRow" fieldPosition="0"/>
    </format>
  </formats>
  <conditionalFormats count="1">
    <conditionalFormat priority="1">
      <pivotAreas count="1">
        <pivotArea type="data" collapsedLevelsAreSubtotals="1" fieldPosition="0">
          <references count="2">
            <reference field="4294967294" count="1" selected="0">
              <x v="0"/>
            </reference>
            <reference field="2" count="4">
              <x v="0"/>
              <x v="1"/>
              <x v="2"/>
              <x v="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Tabla dinámica11" cacheId="55"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RÁCTICAS INTEGRALES DE GESTIÓN">
  <location ref="G84:H88" firstHeaderRow="1" firstDataRow="1" firstDataCol="1"/>
  <pivotFields count="11">
    <pivotField showAll="0"/>
    <pivotField showAll="0"/>
    <pivotField axis="axisRow"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4">
    <i>
      <x v="1"/>
    </i>
    <i>
      <x v="2"/>
    </i>
    <i>
      <x/>
    </i>
    <i t="grand">
      <x/>
    </i>
  </rowItems>
  <colItems count="1">
    <i/>
  </colItems>
  <dataFields count="1">
    <dataField name="Suma de ÍNDICE" fld="10" baseField="0" baseItem="0"/>
  </dataFields>
  <formats count="2">
    <format dxfId="608">
      <pivotArea field="2" type="button" dataOnly="0" labelOnly="1" outline="0" axis="axisRow" fieldPosition="0"/>
    </format>
    <format dxfId="607">
      <pivotArea field="2" type="button" dataOnly="0" labelOnly="1" outline="0" axis="axisRow" fieldPosition="0"/>
    </format>
  </formats>
  <conditionalFormats count="1">
    <conditionalFormat priority="11">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Tabla dinámica12" cacheId="6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SOCIAL Y SERVICIO A LA CIUDADANÍA">
  <location ref="J84:K97" firstHeaderRow="1" firstDataRow="1" firstDataCol="1"/>
  <pivotFields count="11">
    <pivotField showAll="0"/>
    <pivotField showAll="0"/>
    <pivotField axis="axisRow" showAll="0" sortType="descending">
      <items count="13">
        <item x="5"/>
        <item x="4"/>
        <item x="0"/>
        <item x="1"/>
        <item x="2"/>
        <item x="3"/>
        <item x="6"/>
        <item x="7"/>
        <item x="8"/>
        <item x="9"/>
        <item x="10"/>
        <item x="1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13">
    <i>
      <x/>
    </i>
    <i>
      <x v="3"/>
    </i>
    <i>
      <x v="9"/>
    </i>
    <i>
      <x v="4"/>
    </i>
    <i>
      <x v="6"/>
    </i>
    <i>
      <x v="1"/>
    </i>
    <i>
      <x v="10"/>
    </i>
    <i>
      <x v="8"/>
    </i>
    <i>
      <x v="2"/>
    </i>
    <i>
      <x v="7"/>
    </i>
    <i>
      <x v="11"/>
    </i>
    <i>
      <x v="5"/>
    </i>
    <i t="grand">
      <x/>
    </i>
  </rowItems>
  <colItems count="1">
    <i/>
  </colItems>
  <dataFields count="1">
    <dataField name="Suma de ÍNDICE" fld="10" baseField="0" baseItem="0"/>
  </dataFields>
  <formats count="3">
    <format dxfId="611">
      <pivotArea field="2" type="button" dataOnly="0" labelOnly="1" outline="0" axis="axisRow" fieldPosition="0"/>
    </format>
    <format dxfId="610">
      <pivotArea field="2" type="button" dataOnly="0" labelOnly="1" outline="0" axis="axisRow" fieldPosition="0"/>
    </format>
    <format dxfId="609">
      <pivotArea field="2" type="button" dataOnly="0" labelOnly="1" outline="0" axis="axisRow" fieldPosition="0"/>
    </format>
  </formats>
  <conditionalFormats count="1">
    <conditionalFormat priority="16">
      <pivotAreas count="1">
        <pivotArea type="data" collapsedLevelsAreSubtotals="1" fieldPosition="0">
          <references count="2">
            <reference field="4294967294" count="1" selected="0">
              <x v="0"/>
            </reference>
            <reference field="2" count="12">
              <x v="0"/>
              <x v="1"/>
              <x v="2"/>
              <x v="3"/>
              <x v="4"/>
              <x v="5"/>
              <x v="6"/>
              <x v="7"/>
              <x v="8"/>
              <x v="9"/>
              <x v="10"/>
              <x v="1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Tabla dinámica21" cacheId="7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PLANEACIÓN ESTRATÉGICA">
  <location ref="G124:H127" firstHeaderRow="1" firstDataRow="1" firstDataCol="1"/>
  <pivotFields count="11">
    <pivotField showAll="0"/>
    <pivotField showAll="0"/>
    <pivotField axis="axisRow" showAll="0">
      <items count="3">
        <item x="0"/>
        <item x="1"/>
        <item t="default"/>
      </items>
    </pivotField>
    <pivotField showAll="0"/>
    <pivotField showAll="0"/>
    <pivotField showAll="0"/>
    <pivotField showAll="0"/>
    <pivotField showAll="0"/>
    <pivotField showAll="0"/>
    <pivotField showAll="0"/>
    <pivotField dataField="1" showAll="0"/>
  </pivotFields>
  <rowFields count="1">
    <field x="2"/>
  </rowFields>
  <rowItems count="3">
    <i>
      <x/>
    </i>
    <i>
      <x v="1"/>
    </i>
    <i t="grand">
      <x/>
    </i>
  </rowItems>
  <colItems count="1">
    <i/>
  </colItems>
  <dataFields count="1">
    <dataField name="Suma de indice" fld="10" baseField="0" baseItem="0"/>
  </dataFields>
  <formats count="1">
    <format dxfId="612">
      <pivotArea field="2" type="button" dataOnly="0" labelOnly="1" outline="0" axis="axisRow" fieldPosition="0"/>
    </format>
  </formats>
  <conditionalFormats count="1">
    <conditionalFormat priority="4">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Tabla dinámica23" cacheId="5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PREDIAL">
  <location ref="D2:E36" firstHeaderRow="1" firstDataRow="1" firstDataCol="1"/>
  <pivotFields count="11">
    <pivotField showAll="0"/>
    <pivotField showAll="0"/>
    <pivotField axis="axisRow" showAll="0" sortType="descending">
      <items count="34">
        <item x="15"/>
        <item x="12"/>
        <item x="0"/>
        <item x="1"/>
        <item x="2"/>
        <item x="3"/>
        <item x="4"/>
        <item x="5"/>
        <item x="6"/>
        <item x="7"/>
        <item x="8"/>
        <item x="9"/>
        <item x="10"/>
        <item x="11"/>
        <item x="13"/>
        <item x="14"/>
        <item x="16"/>
        <item x="17"/>
        <item x="18"/>
        <item x="19"/>
        <item x="20"/>
        <item x="21"/>
        <item x="22"/>
        <item x="23"/>
        <item x="24"/>
        <item x="25"/>
        <item x="26"/>
        <item x="27"/>
        <item x="28"/>
        <item x="29"/>
        <item x="30"/>
        <item x="31"/>
        <item x="3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34">
    <i>
      <x v="7"/>
    </i>
    <i>
      <x v="1"/>
    </i>
    <i>
      <x v="2"/>
    </i>
    <i>
      <x v="20"/>
    </i>
    <i>
      <x v="14"/>
    </i>
    <i>
      <x v="28"/>
    </i>
    <i>
      <x v="24"/>
    </i>
    <i>
      <x v="23"/>
    </i>
    <i>
      <x v="8"/>
    </i>
    <i>
      <x v="27"/>
    </i>
    <i>
      <x v="6"/>
    </i>
    <i>
      <x v="22"/>
    </i>
    <i>
      <x v="18"/>
    </i>
    <i>
      <x v="12"/>
    </i>
    <i>
      <x v="30"/>
    </i>
    <i>
      <x v="26"/>
    </i>
    <i>
      <x v="29"/>
    </i>
    <i>
      <x v="11"/>
    </i>
    <i>
      <x v="3"/>
    </i>
    <i>
      <x v="25"/>
    </i>
    <i>
      <x v="9"/>
    </i>
    <i>
      <x v="13"/>
    </i>
    <i>
      <x v="21"/>
    </i>
    <i>
      <x v="17"/>
    </i>
    <i>
      <x v="10"/>
    </i>
    <i>
      <x v="19"/>
    </i>
    <i>
      <x v="15"/>
    </i>
    <i>
      <x v="4"/>
    </i>
    <i>
      <x v="32"/>
    </i>
    <i>
      <x v="31"/>
    </i>
    <i>
      <x/>
    </i>
    <i>
      <x v="5"/>
    </i>
    <i>
      <x v="16"/>
    </i>
    <i t="grand">
      <x/>
    </i>
  </rowItems>
  <colItems count="1">
    <i/>
  </colItems>
  <dataFields count="1">
    <dataField name="Suma de ÍNDICE" fld="10" baseField="2" baseItem="0"/>
  </dataFields>
  <formats count="1">
    <format dxfId="613">
      <pivotArea field="2" type="button" dataOnly="0" labelOnly="1" outline="0" axis="axisRow" fieldPosition="0"/>
    </format>
  </formats>
  <conditionalFormats count="1">
    <conditionalFormat priority="24">
      <pivotAreas count="1">
        <pivotArea type="data" collapsedLevelsAreSubtotals="1" fieldPosition="0">
          <references count="2">
            <reference field="4294967294" count="1" selected="0">
              <x v="0"/>
            </reference>
            <reference field="2" count="33">
              <x v="0"/>
              <x v="1"/>
              <x v="2"/>
              <x v="3"/>
              <x v="4"/>
              <x v="5"/>
              <x v="6"/>
              <x v="7"/>
              <x v="8"/>
              <x v="9"/>
              <x v="10"/>
              <x v="11"/>
              <x v="12"/>
              <x v="13"/>
              <x v="14"/>
              <x v="15"/>
              <x v="16"/>
              <x v="17"/>
              <x v="18"/>
              <x v="19"/>
              <x v="20"/>
              <x v="21"/>
              <x v="22"/>
              <x v="23"/>
              <x v="24"/>
              <x v="25"/>
              <x v="26"/>
              <x v="27"/>
              <x v="28"/>
              <x v="29"/>
              <x v="30"/>
              <x v="31"/>
              <x v="3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Tabla dinámica20" cacheId="54"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MEJORA CONTINUA">
  <location ref="D124:E127" firstHeaderRow="1" firstDataRow="1" firstDataCol="1"/>
  <pivotFields count="11">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dataField="1" showAll="0" defaultSubtotal="0"/>
  </pivotFields>
  <rowFields count="1">
    <field x="2"/>
  </rowFields>
  <rowItems count="3">
    <i>
      <x/>
    </i>
    <i>
      <x v="1"/>
    </i>
    <i t="grand">
      <x/>
    </i>
  </rowItems>
  <colItems count="1">
    <i/>
  </colItems>
  <dataFields count="1">
    <dataField name="Suma de ÍNDICE" fld="10" baseField="0" baseItem="0"/>
  </dataFields>
  <formats count="1">
    <format dxfId="614">
      <pivotArea field="2" type="button" dataOnly="0" labelOnly="1" outline="0" axis="axisRow" fieldPosition="0"/>
    </format>
  </formats>
  <conditionalFormats count="1">
    <conditionalFormat priority="5">
      <pivotAreas count="1">
        <pivotArea type="data" collapsedLevelsAreSubtotals="1" fieldPosition="0">
          <references count="2">
            <reference field="4294967294" count="1" selected="0">
              <x v="0"/>
            </reference>
            <reference field="2" count="2">
              <x v="0"/>
              <x v="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Tabla dinámica4" cacheId="52"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CONSERVACIÓN INFRAESTRUCTURA">
  <location ref="J2:K14" firstHeaderRow="1" firstDataRow="1" firstDataCol="1"/>
  <pivotFields count="11">
    <pivotField showAll="0"/>
    <pivotField showAll="0"/>
    <pivotField axis="axisRow" showAll="0" sortType="descending">
      <items count="20">
        <item m="1" x="12"/>
        <item m="1" x="11"/>
        <item m="1" x="16"/>
        <item x="1"/>
        <item m="1" x="15"/>
        <item m="1" x="13"/>
        <item m="1" x="14"/>
        <item m="1" x="17"/>
        <item m="1" x="18"/>
        <item x="0"/>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2">
    <i>
      <x v="3"/>
    </i>
    <i>
      <x v="10"/>
    </i>
    <i>
      <x v="9"/>
    </i>
    <i>
      <x v="15"/>
    </i>
    <i>
      <x v="16"/>
    </i>
    <i>
      <x v="12"/>
    </i>
    <i>
      <x v="14"/>
    </i>
    <i>
      <x v="18"/>
    </i>
    <i>
      <x v="11"/>
    </i>
    <i>
      <x v="17"/>
    </i>
    <i>
      <x v="13"/>
    </i>
    <i t="grand">
      <x/>
    </i>
  </rowItems>
  <colItems count="1">
    <i/>
  </colItems>
  <dataFields count="1">
    <dataField name="Suma de ÍNDICE" fld="10" baseField="2" baseItem="0"/>
  </dataFields>
  <formats count="2">
    <format dxfId="616">
      <pivotArea field="2" type="button" dataOnly="0" labelOnly="1" outline="0" axis="axisRow" fieldPosition="0"/>
    </format>
    <format dxfId="615">
      <pivotArea field="2" type="button" dataOnly="0" labelOnly="1" outline="0" axis="axisRow" fieldPosition="0"/>
    </format>
  </formats>
  <conditionalFormats count="1">
    <conditionalFormat priority="25">
      <pivotAreas count="1">
        <pivotArea type="data" collapsedLevelsAreSubtotals="1" fieldPosition="0">
          <references count="2">
            <reference field="4294967294" count="1" selected="0">
              <x v="0"/>
            </reference>
            <reference field="2" count="11">
              <x v="3"/>
              <x v="9"/>
              <x v="10"/>
              <x v="11"/>
              <x v="12"/>
              <x v="13"/>
              <x v="14"/>
              <x v="15"/>
              <x v="16"/>
              <x v="17"/>
              <x v="18"/>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Tabla dinámica18" cacheId="69"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INTEGRAL DE PROY">
  <location ref="A124:B128" firstHeaderRow="1" firstDataRow="1" firstDataCol="1"/>
  <pivotFields count="11">
    <pivotField showAll="0"/>
    <pivotField showAll="0"/>
    <pivotField axis="axisRow" showAll="0" sortType="descending">
      <items count="4">
        <item x="2"/>
        <item x="0"/>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4">
    <i>
      <x v="1"/>
    </i>
    <i>
      <x v="2"/>
    </i>
    <i>
      <x/>
    </i>
    <i t="grand">
      <x/>
    </i>
  </rowItems>
  <colItems count="1">
    <i/>
  </colItems>
  <dataFields count="1">
    <dataField name="Suma de ÍNDICE" fld="10" baseField="0" baseItem="0"/>
  </dataFields>
  <formats count="1">
    <format dxfId="617">
      <pivotArea field="2" type="button" dataOnly="0" labelOnly="1" outline="0" axis="axisRow" fieldPosition="0"/>
    </format>
  </formats>
  <conditionalFormats count="1">
    <conditionalFormat priority="6">
      <pivotAreas count="1">
        <pivotArea type="data" collapsedLevelsAreSubtotals="1" fieldPosition="0">
          <references count="2">
            <reference field="4294967294" count="1" selected="0">
              <x v="0"/>
            </reference>
            <reference field="2" count="3">
              <x v="0"/>
              <x v="1"/>
              <x v="2"/>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Tabla dinámica25" cacheId="53"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CONTRACTUAL">
  <location ref="A2:B19" firstHeaderRow="1" firstDataRow="1" firstDataCol="1"/>
  <pivotFields count="11">
    <pivotField showAll="0"/>
    <pivotField showAll="0"/>
    <pivotField axis="axisRow" showAll="0" sortType="descending">
      <items count="43">
        <item m="1" x="26"/>
        <item m="1" x="17"/>
        <item m="1" x="21"/>
        <item m="1" x="25"/>
        <item m="1" x="22"/>
        <item m="1" x="33"/>
        <item m="1" x="41"/>
        <item m="1" x="28"/>
        <item m="1" x="32"/>
        <item m="1" x="30"/>
        <item m="1" x="38"/>
        <item m="1" x="39"/>
        <item m="1" x="36"/>
        <item m="1" x="23"/>
        <item m="1" x="40"/>
        <item m="1" x="16"/>
        <item m="1" x="18"/>
        <item m="1" x="19"/>
        <item m="1" x="29"/>
        <item x="0"/>
        <item m="1" x="37"/>
        <item m="1" x="24"/>
        <item x="1"/>
        <item x="2"/>
        <item m="1" x="20"/>
        <item x="3"/>
        <item x="4"/>
        <item m="1" x="27"/>
        <item m="1" x="34"/>
        <item x="5"/>
        <item x="6"/>
        <item x="7"/>
        <item m="1" x="31"/>
        <item x="9"/>
        <item x="10"/>
        <item x="11"/>
        <item x="12"/>
        <item x="13"/>
        <item x="14"/>
        <item m="1" x="35"/>
        <item x="8"/>
        <item x="1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17">
    <i>
      <x v="19"/>
    </i>
    <i>
      <x v="25"/>
    </i>
    <i>
      <x v="26"/>
    </i>
    <i>
      <x v="22"/>
    </i>
    <i>
      <x v="34"/>
    </i>
    <i>
      <x v="23"/>
    </i>
    <i>
      <x v="35"/>
    </i>
    <i>
      <x v="36"/>
    </i>
    <i>
      <x v="38"/>
    </i>
    <i>
      <x v="40"/>
    </i>
    <i>
      <x v="29"/>
    </i>
    <i>
      <x v="30"/>
    </i>
    <i>
      <x v="41"/>
    </i>
    <i>
      <x v="37"/>
    </i>
    <i>
      <x v="33"/>
    </i>
    <i>
      <x v="31"/>
    </i>
    <i t="grand">
      <x/>
    </i>
  </rowItems>
  <colItems count="1">
    <i/>
  </colItems>
  <dataFields count="1">
    <dataField name="Suma de ÍNDICE" fld="10" baseField="2" baseItem="14"/>
  </dataFields>
  <formats count="1">
    <format dxfId="618">
      <pivotArea field="2" type="button" dataOnly="0" labelOnly="1" outline="0" axis="axisRow" fieldPosition="0"/>
    </format>
  </formats>
  <conditionalFormats count="2">
    <conditionalFormat priority="27">
      <pivotAreas count="1">
        <pivotArea type="data" collapsedLevelsAreSubtotals="1" fieldPosition="0">
          <references count="2">
            <reference field="4294967294" count="1" selected="0">
              <x v="0"/>
            </reference>
            <reference field="2" count="16">
              <x v="19"/>
              <x v="22"/>
              <x v="23"/>
              <x v="25"/>
              <x v="26"/>
              <x v="29"/>
              <x v="30"/>
              <x v="31"/>
              <x v="33"/>
              <x v="34"/>
              <x v="35"/>
              <x v="36"/>
              <x v="37"/>
              <x v="38"/>
              <x v="40"/>
              <x v="41"/>
            </reference>
          </references>
        </pivotArea>
      </pivotAreas>
    </conditionalFormat>
    <conditionalFormat priority="37">
      <pivotAreas count="1">
        <pivotArea type="data" collapsedLevelsAreSubtotals="1" fieldPosition="0">
          <references count="2">
            <reference field="4294967294" count="1" selected="0">
              <x v="0"/>
            </reference>
            <reference field="2" count="13">
              <x v="0"/>
              <x v="1"/>
              <x v="2"/>
              <x v="3"/>
              <x v="5"/>
              <x v="7"/>
              <x v="8"/>
              <x v="9"/>
              <x v="10"/>
              <x v="14"/>
              <x v="17"/>
              <x v="20"/>
              <x v="21"/>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Tabla dinámica29" cacheId="6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VALORIZACIÓN">
  <location ref="A73:B79" firstHeaderRow="1" firstDataRow="1" firstDataCol="1"/>
  <pivotFields count="11">
    <pivotField showAll="0"/>
    <pivotField showAll="0"/>
    <pivotField axis="axisRow" showAll="0" sortType="descending">
      <items count="6">
        <item x="1"/>
        <item x="0"/>
        <item x="2"/>
        <item x="3"/>
        <item x="4"/>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6">
    <i>
      <x/>
    </i>
    <i>
      <x v="2"/>
    </i>
    <i>
      <x v="1"/>
    </i>
    <i>
      <x v="3"/>
    </i>
    <i>
      <x v="4"/>
    </i>
    <i t="grand">
      <x/>
    </i>
  </rowItems>
  <colItems count="1">
    <i/>
  </colItems>
  <dataFields count="1">
    <dataField name="Suma de ÍNDICE" fld="10" baseField="0" baseItem="0"/>
  </dataFields>
  <formats count="2">
    <format dxfId="620">
      <pivotArea field="2" type="button" dataOnly="0" labelOnly="1" outline="0" axis="axisRow" fieldPosition="0"/>
    </format>
    <format dxfId="619">
      <pivotArea field="2" type="button" dataOnly="0" labelOnly="1" outline="0" axis="axisRow" fieldPosition="0"/>
    </format>
  </formats>
  <conditionalFormats count="1">
    <conditionalFormat priority="3">
      <pivotAreas count="1">
        <pivotArea type="data" collapsedLevelsAreSubtotals="1" fieldPosition="0">
          <references count="2">
            <reference field="4294967294" count="1" selected="0">
              <x v="0"/>
            </reference>
            <reference field="2" count="5">
              <x v="0"/>
              <x v="1"/>
              <x v="2"/>
              <x v="3"/>
              <x v="4"/>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Tabla dinámica7" cacheId="6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DE RECURSOS FÍSICOS">
  <location ref="J48:K69" firstHeaderRow="1" firstDataRow="1" firstDataCol="1"/>
  <pivotFields count="11">
    <pivotField showAll="0"/>
    <pivotField showAll="0"/>
    <pivotField axis="axisRow" showAll="0" sortType="descending">
      <items count="21">
        <item x="0"/>
        <item x="1"/>
        <item x="2"/>
        <item x="3"/>
        <item x="4"/>
        <item x="5"/>
        <item x="6"/>
        <item x="7"/>
        <item x="8"/>
        <item x="9"/>
        <item x="10"/>
        <item x="11"/>
        <item x="12"/>
        <item x="13"/>
        <item x="14"/>
        <item x="15"/>
        <item x="16"/>
        <item x="17"/>
        <item x="18"/>
        <item x="19"/>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21">
    <i>
      <x v="10"/>
    </i>
    <i>
      <x v="3"/>
    </i>
    <i>
      <x v="5"/>
    </i>
    <i>
      <x v="16"/>
    </i>
    <i>
      <x v="2"/>
    </i>
    <i>
      <x/>
    </i>
    <i>
      <x v="9"/>
    </i>
    <i>
      <x v="11"/>
    </i>
    <i>
      <x v="18"/>
    </i>
    <i>
      <x v="17"/>
    </i>
    <i>
      <x v="4"/>
    </i>
    <i>
      <x v="1"/>
    </i>
    <i>
      <x v="12"/>
    </i>
    <i>
      <x v="6"/>
    </i>
    <i>
      <x v="19"/>
    </i>
    <i>
      <x v="8"/>
    </i>
    <i>
      <x v="14"/>
    </i>
    <i>
      <x v="7"/>
    </i>
    <i>
      <x v="15"/>
    </i>
    <i>
      <x v="13"/>
    </i>
    <i t="grand">
      <x/>
    </i>
  </rowItems>
  <colItems count="1">
    <i/>
  </colItems>
  <dataFields count="1">
    <dataField name="Suma de ÍNDICE" fld="10" baseField="0" baseItem="0"/>
  </dataFields>
  <formats count="3">
    <format dxfId="623">
      <pivotArea dataOnly="0" labelOnly="1" fieldPosition="0">
        <references count="1">
          <reference field="2" count="0"/>
        </references>
      </pivotArea>
    </format>
    <format dxfId="622">
      <pivotArea dataOnly="0" labelOnly="1" grandRow="1" outline="0" fieldPosition="0"/>
    </format>
    <format dxfId="621">
      <pivotArea field="2" type="button" dataOnly="0" labelOnly="1" outline="0" axis="axisRow" fieldPosition="0"/>
    </format>
  </formats>
  <conditionalFormats count="1">
    <conditionalFormat priority="20">
      <pivotAreas count="1">
        <pivotArea type="data" collapsedLevelsAreSubtotals="1" fieldPosition="0">
          <references count="2">
            <reference field="4294967294" count="1" selected="0">
              <x v="0"/>
            </reference>
            <reference field="2" count="20">
              <x v="0"/>
              <x v="1"/>
              <x v="2"/>
              <x v="3"/>
              <x v="4"/>
              <x v="5"/>
              <x v="6"/>
              <x v="7"/>
              <x v="8"/>
              <x v="9"/>
              <x v="10"/>
              <x v="11"/>
              <x v="12"/>
              <x v="13"/>
              <x v="14"/>
              <x v="15"/>
              <x v="16"/>
              <x v="17"/>
              <x v="18"/>
              <x v="1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Tabla dinámica6" cacheId="50"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TICs">
  <location ref="D48:E56" firstHeaderRow="1" firstDataRow="1" firstDataCol="1"/>
  <pivotFields count="11">
    <pivotField showAll="0"/>
    <pivotField showAll="0"/>
    <pivotField axis="axisRow" showAll="0" sortType="descending">
      <items count="15">
        <item m="1" x="9"/>
        <item m="1" x="8"/>
        <item m="1" x="13"/>
        <item m="1" x="10"/>
        <item m="1" x="7"/>
        <item m="1" x="12"/>
        <item x="3"/>
        <item m="1" x="11"/>
        <item x="0"/>
        <item x="1"/>
        <item x="2"/>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v="10"/>
    </i>
    <i>
      <x v="9"/>
    </i>
    <i>
      <x v="8"/>
    </i>
    <i>
      <x v="11"/>
    </i>
    <i>
      <x v="6"/>
    </i>
    <i>
      <x v="13"/>
    </i>
    <i>
      <x v="12"/>
    </i>
    <i t="grand">
      <x/>
    </i>
  </rowItems>
  <colItems count="1">
    <i/>
  </colItems>
  <dataFields count="1">
    <dataField name="Suma de ÍNDICE" fld="10" baseField="0" baseItem="0"/>
  </dataFields>
  <formats count="2">
    <format dxfId="625">
      <pivotArea field="2" type="button" dataOnly="0" labelOnly="1" outline="0" axis="axisRow" fieldPosition="0"/>
    </format>
    <format dxfId="624">
      <pivotArea field="2" type="button" dataOnly="0" labelOnly="1" outline="0" axis="axisRow" fieldPosition="0"/>
    </format>
  </formats>
  <conditionalFormats count="1">
    <conditionalFormat priority="22">
      <pivotAreas count="1">
        <pivotArea type="data" collapsedLevelsAreSubtotals="1" fieldPosition="0">
          <references count="2">
            <reference field="4294967294" count="1" selected="0">
              <x v="0"/>
            </reference>
            <reference field="2" count="7">
              <x v="6"/>
              <x v="8"/>
              <x v="9"/>
              <x v="10"/>
              <x v="11"/>
              <x v="12"/>
              <x v="13"/>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Tabla dinámica13" cacheId="67"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GESTIÓN LEGAL">
  <location ref="G103:H111" firstHeaderRow="1" firstDataRow="1" firstDataCol="1"/>
  <pivotFields count="11">
    <pivotField showAll="0"/>
    <pivotField showAll="0"/>
    <pivotField axis="axisRow" showAll="0" sortType="descending">
      <items count="8">
        <item x="0"/>
        <item x="1"/>
        <item x="2"/>
        <item x="3"/>
        <item x="4"/>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8">
    <i>
      <x/>
    </i>
    <i>
      <x v="6"/>
    </i>
    <i>
      <x v="5"/>
    </i>
    <i>
      <x v="4"/>
    </i>
    <i>
      <x v="1"/>
    </i>
    <i>
      <x v="2"/>
    </i>
    <i>
      <x v="3"/>
    </i>
    <i t="grand">
      <x/>
    </i>
  </rowItems>
  <colItems count="1">
    <i/>
  </colItems>
  <dataFields count="1">
    <dataField name="Suma de ÍNDICE" fld="10" baseField="0" baseItem="0"/>
  </dataFields>
  <formats count="2">
    <format dxfId="627">
      <pivotArea field="2" type="button" dataOnly="0" labelOnly="1" outline="0" axis="axisRow" fieldPosition="0"/>
    </format>
    <format dxfId="626">
      <pivotArea field="2" type="button" dataOnly="0" labelOnly="1" outline="0" axis="axisRow" fieldPosition="0"/>
    </format>
  </formats>
  <conditionalFormats count="1">
    <conditionalFormat priority="14">
      <pivotAreas count="1">
        <pivotArea type="data" collapsedLevelsAreSubtotals="1" fieldPosition="0">
          <references count="2">
            <reference field="4294967294" count="1" selected="0">
              <x v="0"/>
            </reference>
            <reference field="2" count="7">
              <x v="0"/>
              <x v="1"/>
              <x v="2"/>
              <x v="3"/>
              <x v="4"/>
              <x v="5"/>
              <x v="6"/>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name="Tabla dinámica16" cacheId="66"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INNOVACIÓN">
  <location ref="D103:E111" firstHeaderRow="1" firstDataRow="1" firstDataCol="1"/>
  <pivotFields count="11">
    <pivotField showAll="0"/>
    <pivotField showAll="0"/>
    <pivotField axis="axisRow" showAll="0" sortType="descending">
      <items count="9">
        <item x="4"/>
        <item x="0"/>
        <item x="1"/>
        <item x="2"/>
        <item m="1" x="7"/>
        <item x="3"/>
        <item x="5"/>
        <item x="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defaultSubtotal="0"/>
  </pivotFields>
  <rowFields count="1">
    <field x="2"/>
  </rowFields>
  <rowItems count="8">
    <i>
      <x v="1"/>
    </i>
    <i>
      <x v="5"/>
    </i>
    <i>
      <x/>
    </i>
    <i>
      <x v="6"/>
    </i>
    <i>
      <x v="7"/>
    </i>
    <i>
      <x v="2"/>
    </i>
    <i>
      <x v="3"/>
    </i>
    <i t="grand">
      <x/>
    </i>
  </rowItems>
  <colItems count="1">
    <i/>
  </colItems>
  <dataFields count="1">
    <dataField name="Suma de ÍNDICE" fld="10" baseField="2" baseItem="3"/>
  </dataFields>
  <formats count="2">
    <format dxfId="629">
      <pivotArea field="2" type="button" dataOnly="0" labelOnly="1" outline="0" axis="axisRow" fieldPosition="0"/>
    </format>
    <format dxfId="628">
      <pivotArea field="2" type="button" dataOnly="0" labelOnly="1" outline="0" axis="axisRow" fieldPosition="0"/>
    </format>
  </formats>
  <conditionalFormats count="1">
    <conditionalFormat priority="15">
      <pivotAreas count="1">
        <pivotArea type="data" collapsedLevelsAreSubtotals="1" fieldPosition="0">
          <references count="2">
            <reference field="4294967294" count="1" selected="0">
              <x v="0"/>
            </reference>
            <reference field="2" count="8">
              <x v="0"/>
              <x v="1"/>
              <x v="2"/>
              <x v="3"/>
              <x v="4"/>
              <x v="5"/>
              <x v="6"/>
              <x v="7"/>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name="Tabla dinámica5" cacheId="51" applyNumberFormats="0" applyBorderFormats="0" applyFontFormats="0" applyPatternFormats="0" applyAlignmentFormats="0" applyWidthHeightFormats="1" dataCaption="Valores" updatedVersion="7" minRefreshableVersion="3" useAutoFormatting="1" itemPrintTitles="1" createdVersion="5" indent="0" outline="1" outlineData="1" multipleFieldFilters="0" rowHeaderCaption="DISEÑO DE PROYECTOS">
  <location ref="A48:B55" firstHeaderRow="1" firstDataRow="1" firstDataCol="1"/>
  <pivotFields count="11">
    <pivotField showAll="0"/>
    <pivotField showAll="0"/>
    <pivotField axis="axisRow" showAll="0" sortType="descending">
      <items count="20">
        <item m="1" x="8"/>
        <item m="1" x="9"/>
        <item m="1" x="16"/>
        <item m="1" x="11"/>
        <item m="1" x="6"/>
        <item m="1" x="15"/>
        <item m="1" x="18"/>
        <item m="1" x="14"/>
        <item m="1" x="7"/>
        <item m="1" x="13"/>
        <item m="1" x="12"/>
        <item m="1" x="17"/>
        <item m="1" x="10"/>
        <item x="3"/>
        <item x="2"/>
        <item x="0"/>
        <item x="1"/>
        <item x="4"/>
        <item x="5"/>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pivotFields>
  <rowFields count="1">
    <field x="2"/>
  </rowFields>
  <rowItems count="7">
    <i>
      <x v="16"/>
    </i>
    <i>
      <x v="14"/>
    </i>
    <i>
      <x v="17"/>
    </i>
    <i>
      <x v="15"/>
    </i>
    <i>
      <x v="18"/>
    </i>
    <i>
      <x v="13"/>
    </i>
    <i t="grand">
      <x/>
    </i>
  </rowItems>
  <colItems count="1">
    <i/>
  </colItems>
  <dataFields count="1">
    <dataField name="Suma de ÍNDICE" fld="10" baseField="2" baseItem="0"/>
  </dataFields>
  <formats count="2">
    <format dxfId="631">
      <pivotArea field="2" type="button" dataOnly="0" labelOnly="1" outline="0" axis="axisRow" fieldPosition="0"/>
    </format>
    <format dxfId="630">
      <pivotArea field="2" type="button" dataOnly="0" labelOnly="1" outline="0" axis="axisRow" fieldPosition="0"/>
    </format>
  </formats>
  <conditionalFormats count="2">
    <conditionalFormat priority="23">
      <pivotAreas count="1">
        <pivotArea type="data" collapsedLevelsAreSubtotals="1" fieldPosition="0">
          <references count="2">
            <reference field="4294967294" count="1" selected="0">
              <x v="0"/>
            </reference>
            <reference field="2" count="6">
              <x v="13"/>
              <x v="14"/>
              <x v="15"/>
              <x v="16"/>
              <x v="17"/>
              <x v="18"/>
            </reference>
          </references>
        </pivotArea>
      </pivotAreas>
    </conditionalFormat>
    <conditionalFormat priority="66">
      <pivotAreas count="1">
        <pivotArea type="data" collapsedLevelsAreSubtotals="1" fieldPosition="0">
          <references count="2">
            <reference field="4294967294" count="1" selected="0">
              <x v="0"/>
            </reference>
            <reference field="2" count="10">
              <x v="0"/>
              <x v="1"/>
              <x v="2"/>
              <x v="3"/>
              <x v="4"/>
              <x v="5"/>
              <x v="6"/>
              <x v="7"/>
              <x v="8"/>
              <x v="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zoomScale="80" zoomScaleNormal="80" workbookViewId="0"/>
  </sheetViews>
  <sheetFormatPr baseColWidth="10" defaultRowHeight="18.75" x14ac:dyDescent="0.25"/>
  <cols>
    <col min="1" max="1" width="64.42578125" style="5" customWidth="1"/>
    <col min="2" max="2" width="11.42578125" style="8" customWidth="1"/>
    <col min="3" max="3" width="12.42578125" style="5" customWidth="1"/>
    <col min="4" max="4" width="26" style="5" bestFit="1" customWidth="1"/>
    <col min="5" max="5" width="14.5703125" style="5" customWidth="1"/>
    <col min="6" max="16384" width="11.42578125" style="5"/>
  </cols>
  <sheetData>
    <row r="1" spans="1:5" ht="46.5" customHeight="1" x14ac:dyDescent="0.25">
      <c r="A1" s="3" t="s">
        <v>12</v>
      </c>
      <c r="B1" s="3" t="s">
        <v>189</v>
      </c>
      <c r="C1" s="3" t="s">
        <v>190</v>
      </c>
      <c r="D1" s="4" t="s">
        <v>191</v>
      </c>
      <c r="E1" s="20" t="s">
        <v>324</v>
      </c>
    </row>
    <row r="2" spans="1:5" x14ac:dyDescent="0.3">
      <c r="A2" s="6" t="s">
        <v>194</v>
      </c>
      <c r="B2" s="10">
        <f>+'GES CONTRACT'!L78</f>
        <v>179.79999999999995</v>
      </c>
      <c r="C2" s="7">
        <f t="shared" ref="C2:C23" si="0">ROUND(B2/$B$25*100,0)</f>
        <v>100</v>
      </c>
      <c r="D2" s="7" t="str">
        <f t="shared" ref="D2:D23" si="1">IF(C2&gt;69,"ALTO",IF(C2&lt;20,"BAJO","MEDIO"))</f>
        <v>ALTO</v>
      </c>
      <c r="E2" s="10">
        <f>+'GES CONTRACT'!N78</f>
        <v>70</v>
      </c>
    </row>
    <row r="3" spans="1:5" x14ac:dyDescent="0.3">
      <c r="A3" s="6" t="s">
        <v>196</v>
      </c>
      <c r="B3" s="10">
        <f>+'GES PREDIAL'!L60</f>
        <v>148.09999999999997</v>
      </c>
      <c r="C3" s="7">
        <f t="shared" si="0"/>
        <v>82</v>
      </c>
      <c r="D3" s="7" t="str">
        <f t="shared" si="1"/>
        <v>ALTO</v>
      </c>
      <c r="E3" s="10">
        <f>+'GES PREDIAL'!N60</f>
        <v>52</v>
      </c>
    </row>
    <row r="4" spans="1:5" x14ac:dyDescent="0.3">
      <c r="A4" s="6" t="s">
        <v>344</v>
      </c>
      <c r="B4" s="10">
        <f>+'CONSTRUCCIÓN PROY'!L110</f>
        <v>131.99999999999986</v>
      </c>
      <c r="C4" s="7">
        <f t="shared" si="0"/>
        <v>73</v>
      </c>
      <c r="D4" s="7" t="str">
        <f t="shared" si="1"/>
        <v>ALTO</v>
      </c>
      <c r="E4" s="10">
        <f>+'CONSTRUCCIÓN PROY'!N110</f>
        <v>102</v>
      </c>
    </row>
    <row r="5" spans="1:5" x14ac:dyDescent="0.3">
      <c r="A5" s="6" t="s">
        <v>195</v>
      </c>
      <c r="B5" s="10">
        <f>+'CONSERVACIÓN INFRAEST'!L92</f>
        <v>118.59999999999994</v>
      </c>
      <c r="C5" s="7">
        <f t="shared" si="0"/>
        <v>66</v>
      </c>
      <c r="D5" s="7" t="str">
        <f t="shared" si="1"/>
        <v>MEDIO</v>
      </c>
      <c r="E5" s="10">
        <f>+'CONSERVACIÓN INFRAEST'!N92</f>
        <v>84</v>
      </c>
    </row>
    <row r="6" spans="1:5" x14ac:dyDescent="0.3">
      <c r="A6" s="6" t="s">
        <v>61</v>
      </c>
      <c r="B6" s="10">
        <f>+'DISEÑO PROY'!L40</f>
        <v>102</v>
      </c>
      <c r="C6" s="7">
        <f t="shared" si="0"/>
        <v>57</v>
      </c>
      <c r="D6" s="7" t="str">
        <f t="shared" si="1"/>
        <v>MEDIO</v>
      </c>
      <c r="E6" s="10">
        <f>+'DISEÑO PROY'!N40</f>
        <v>32</v>
      </c>
    </row>
    <row r="7" spans="1:5" x14ac:dyDescent="0.3">
      <c r="A7" s="6" t="s">
        <v>202</v>
      </c>
      <c r="B7" s="10">
        <f>+TICs!L47</f>
        <v>79.500000000000028</v>
      </c>
      <c r="C7" s="7">
        <f t="shared" si="0"/>
        <v>44</v>
      </c>
      <c r="D7" s="7" t="str">
        <f t="shared" si="1"/>
        <v>MEDIO</v>
      </c>
      <c r="E7" s="10">
        <f>+TICs!N47</f>
        <v>39</v>
      </c>
    </row>
    <row r="8" spans="1:5" x14ac:dyDescent="0.3">
      <c r="A8" s="6" t="s">
        <v>197</v>
      </c>
      <c r="B8" s="10">
        <f>+'GES FIN'!L52</f>
        <v>132</v>
      </c>
      <c r="C8" s="7">
        <f t="shared" si="0"/>
        <v>73</v>
      </c>
      <c r="D8" s="7" t="str">
        <f>IF(C8&gt;69,"ALTO",IF(C8&lt;20,"BAJO","MEDIO"))</f>
        <v>ALTO</v>
      </c>
      <c r="E8" s="10">
        <f>+'GES FIN'!N52</f>
        <v>44</v>
      </c>
    </row>
    <row r="9" spans="1:5" x14ac:dyDescent="0.3">
      <c r="A9" s="6" t="s">
        <v>98</v>
      </c>
      <c r="B9" s="10">
        <f>+'FACT PROYECT'!L49</f>
        <v>56.300000000000026</v>
      </c>
      <c r="C9" s="7">
        <f t="shared" si="0"/>
        <v>31</v>
      </c>
      <c r="D9" s="7" t="str">
        <f>IF(C9&gt;69,"ALTO",IF(C9&lt;20,"BAJO","MEDIO"))</f>
        <v>MEDIO</v>
      </c>
      <c r="E9" s="10">
        <f>+'FACT PROYECT'!N49</f>
        <v>41</v>
      </c>
    </row>
    <row r="10" spans="1:5" x14ac:dyDescent="0.3">
      <c r="A10" s="6" t="s">
        <v>200</v>
      </c>
      <c r="B10" s="10">
        <f>+'GES REC FIS'!L36</f>
        <v>46.300000000000018</v>
      </c>
      <c r="C10" s="7">
        <f t="shared" si="0"/>
        <v>26</v>
      </c>
      <c r="D10" s="7" t="str">
        <f t="shared" si="1"/>
        <v>MEDIO</v>
      </c>
      <c r="E10" s="10">
        <f>+'GES REC FIS'!N36</f>
        <v>28</v>
      </c>
    </row>
    <row r="11" spans="1:5" x14ac:dyDescent="0.3">
      <c r="A11" s="6" t="s">
        <v>198</v>
      </c>
      <c r="B11" s="10">
        <f>+VALORIZA!L42</f>
        <v>29.500000000000036</v>
      </c>
      <c r="C11" s="7">
        <f t="shared" si="0"/>
        <v>16</v>
      </c>
      <c r="D11" s="7" t="str">
        <f t="shared" si="1"/>
        <v>BAJO</v>
      </c>
      <c r="E11" s="10">
        <f>+VALORIZA!N42</f>
        <v>34</v>
      </c>
    </row>
    <row r="12" spans="1:5" x14ac:dyDescent="0.3">
      <c r="A12" s="6" t="s">
        <v>205</v>
      </c>
      <c r="B12" s="10">
        <f>+'GES DOCUMENT'!L20</f>
        <v>30.200000000000003</v>
      </c>
      <c r="C12" s="7">
        <f t="shared" si="0"/>
        <v>17</v>
      </c>
      <c r="D12" s="7" t="str">
        <f t="shared" ref="D12:D17" si="2">IF(C12&gt;69,"ALTO",IF(C12&lt;20,"BAJO","MEDIO"))</f>
        <v>BAJO</v>
      </c>
      <c r="E12" s="10">
        <f>+'GES DOCUMENT'!N20</f>
        <v>12</v>
      </c>
    </row>
    <row r="13" spans="1:5" x14ac:dyDescent="0.3">
      <c r="A13" s="6" t="s">
        <v>206</v>
      </c>
      <c r="B13" s="10">
        <f>+'GESTIÓN DE TALENTO HUMANO'!L26</f>
        <v>16.299999999999997</v>
      </c>
      <c r="C13" s="7">
        <f t="shared" si="0"/>
        <v>9</v>
      </c>
      <c r="D13" s="7" t="str">
        <f t="shared" si="2"/>
        <v>BAJO</v>
      </c>
      <c r="E13" s="10">
        <f>+'GESTIÓN DE TALENTO HUMANO'!N26</f>
        <v>18</v>
      </c>
    </row>
    <row r="14" spans="1:5" x14ac:dyDescent="0.3">
      <c r="A14" s="6" t="s">
        <v>388</v>
      </c>
      <c r="B14" s="10">
        <f>+'PARTICIPACIÓN CIUDADANA'!L39</f>
        <v>11.799999999999999</v>
      </c>
      <c r="C14" s="7">
        <f t="shared" si="0"/>
        <v>7</v>
      </c>
      <c r="D14" s="7" t="str">
        <f t="shared" si="2"/>
        <v>BAJO</v>
      </c>
      <c r="E14" s="10">
        <f>+'PARTICIPACIÓN CIUDADANA'!N39</f>
        <v>31</v>
      </c>
    </row>
    <row r="15" spans="1:5" x14ac:dyDescent="0.3">
      <c r="A15" s="6" t="s">
        <v>204</v>
      </c>
      <c r="B15" s="10">
        <f>+'GES INTEGRAL PROY'!L12</f>
        <v>6.1999999999999993</v>
      </c>
      <c r="C15" s="7">
        <f t="shared" si="0"/>
        <v>3</v>
      </c>
      <c r="D15" s="7" t="str">
        <f t="shared" si="2"/>
        <v>BAJO</v>
      </c>
      <c r="E15" s="10">
        <f>+'GES INTEGRAL PROY'!N12</f>
        <v>4</v>
      </c>
    </row>
    <row r="16" spans="1:5" x14ac:dyDescent="0.3">
      <c r="A16" s="6" t="s">
        <v>97</v>
      </c>
      <c r="B16" s="10">
        <f>+'EVAL Y CONTROL'!L23</f>
        <v>10.199999999999999</v>
      </c>
      <c r="C16" s="7">
        <f t="shared" si="0"/>
        <v>6</v>
      </c>
      <c r="D16" s="7" t="str">
        <f t="shared" si="2"/>
        <v>BAJO</v>
      </c>
      <c r="E16" s="10">
        <f>+'EVAL Y CONTROL'!N23</f>
        <v>15</v>
      </c>
    </row>
    <row r="17" spans="1:5" x14ac:dyDescent="0.3">
      <c r="A17" s="6" t="s">
        <v>201</v>
      </c>
      <c r="B17" s="10">
        <f>+INNOVACIÓN!L17</f>
        <v>0.89999999999999991</v>
      </c>
      <c r="C17" s="7">
        <f t="shared" si="0"/>
        <v>1</v>
      </c>
      <c r="D17" s="7" t="str">
        <f t="shared" si="2"/>
        <v>BAJO</v>
      </c>
      <c r="E17" s="10">
        <f>+INNOVACIÓN!N17</f>
        <v>9</v>
      </c>
    </row>
    <row r="18" spans="1:5" x14ac:dyDescent="0.3">
      <c r="A18" s="6" t="s">
        <v>199</v>
      </c>
      <c r="B18" s="10">
        <f>+'GES INTERINSTI'!L50</f>
        <v>4.2000000000000011</v>
      </c>
      <c r="C18" s="7">
        <f t="shared" si="0"/>
        <v>2</v>
      </c>
      <c r="D18" s="7" t="str">
        <f t="shared" si="1"/>
        <v>BAJO</v>
      </c>
      <c r="E18" s="10">
        <f>+'GES INTERINSTI'!N50</f>
        <v>42</v>
      </c>
    </row>
    <row r="19" spans="1:5" x14ac:dyDescent="0.3">
      <c r="A19" s="6" t="s">
        <v>207</v>
      </c>
      <c r="B19" s="10">
        <f>+'GEST LEGAL'!L19</f>
        <v>1.0999999999999999</v>
      </c>
      <c r="C19" s="7">
        <f t="shared" si="0"/>
        <v>1</v>
      </c>
      <c r="D19" s="7" t="str">
        <f>IF(C19&gt;69,"ALTO",IF(C19&lt;20,"BAJO","MEDIO"))</f>
        <v>BAJO</v>
      </c>
      <c r="E19" s="10">
        <f>+'GEST LEGAL'!N19</f>
        <v>11</v>
      </c>
    </row>
    <row r="20" spans="1:5" x14ac:dyDescent="0.3">
      <c r="A20" s="6" t="s">
        <v>383</v>
      </c>
      <c r="B20" s="10">
        <f>+'PRACTICAS INTEGRALES DE GEST'!L12</f>
        <v>0.4</v>
      </c>
      <c r="C20" s="7">
        <f t="shared" si="0"/>
        <v>0</v>
      </c>
      <c r="D20" s="7" t="str">
        <f t="shared" si="1"/>
        <v>BAJO</v>
      </c>
      <c r="E20" s="10">
        <f>+'PRACTICAS INTEGRALES DE GEST'!N12</f>
        <v>4</v>
      </c>
    </row>
    <row r="21" spans="1:5" x14ac:dyDescent="0.3">
      <c r="A21" s="6" t="s">
        <v>203</v>
      </c>
      <c r="B21" s="10">
        <f>+'MEJORA CONTINUA'!L12</f>
        <v>0.4</v>
      </c>
      <c r="C21" s="7">
        <f t="shared" si="0"/>
        <v>0</v>
      </c>
      <c r="D21" s="7" t="str">
        <f t="shared" si="1"/>
        <v>BAJO</v>
      </c>
      <c r="E21" s="10">
        <f>+'MEJORA CONTINUA'!N12</f>
        <v>4</v>
      </c>
    </row>
    <row r="22" spans="1:5" x14ac:dyDescent="0.3">
      <c r="A22" s="6" t="s">
        <v>32</v>
      </c>
      <c r="B22" s="10">
        <f>+'PLAN ESTRAT'!L10</f>
        <v>0.2</v>
      </c>
      <c r="C22" s="7">
        <f t="shared" si="0"/>
        <v>0</v>
      </c>
      <c r="D22" s="7" t="str">
        <f>IF(C22&gt;69,"ALTO",IF(C22&lt;20,"BAJO","MEDIO"))</f>
        <v>BAJO</v>
      </c>
      <c r="E22" s="10">
        <f>+'PLAN ESTRAT'!N10</f>
        <v>2</v>
      </c>
    </row>
    <row r="23" spans="1:5" x14ac:dyDescent="0.3">
      <c r="A23" s="6" t="s">
        <v>219</v>
      </c>
      <c r="B23" s="10">
        <f>+COMUNICAC!L9</f>
        <v>0.1</v>
      </c>
      <c r="C23" s="7">
        <f t="shared" si="0"/>
        <v>0</v>
      </c>
      <c r="D23" s="7" t="str">
        <f t="shared" si="1"/>
        <v>BAJO</v>
      </c>
      <c r="E23" s="10">
        <f>+COMUNICAC!N9</f>
        <v>1</v>
      </c>
    </row>
    <row r="24" spans="1:5" x14ac:dyDescent="0.25">
      <c r="A24" s="5" t="s">
        <v>192</v>
      </c>
      <c r="B24" s="18">
        <f>MIN(B2:B23)</f>
        <v>0.1</v>
      </c>
      <c r="E24" s="5">
        <f>SUM(E2:E23)</f>
        <v>679</v>
      </c>
    </row>
    <row r="25" spans="1:5" x14ac:dyDescent="0.25">
      <c r="A25" s="9" t="s">
        <v>193</v>
      </c>
      <c r="B25" s="18">
        <f>MAX(B2:B23)</f>
        <v>179.79999999999995</v>
      </c>
    </row>
    <row r="26" spans="1:5" x14ac:dyDescent="0.25">
      <c r="C26" s="9"/>
      <c r="D26" s="9"/>
    </row>
    <row r="28" spans="1:5" x14ac:dyDescent="0.25">
      <c r="A28" s="5" t="s">
        <v>330</v>
      </c>
      <c r="B28" s="5"/>
    </row>
    <row r="29" spans="1:5" x14ac:dyDescent="0.25">
      <c r="B29" s="5"/>
    </row>
  </sheetData>
  <sortState ref="A2:E26">
    <sortCondition descending="1" ref="B2:B23"/>
  </sortState>
  <conditionalFormatting sqref="D2:D7 D9:D23">
    <cfRule type="containsText" dxfId="637" priority="7" operator="containsText" text="BAJO">
      <formula>NOT(ISERROR(SEARCH("BAJO",D2)))</formula>
    </cfRule>
    <cfRule type="containsText" dxfId="636" priority="8" operator="containsText" text="MEDIO">
      <formula>NOT(ISERROR(SEARCH("MEDIO",D2)))</formula>
    </cfRule>
    <cfRule type="containsText" dxfId="635" priority="9" operator="containsText" text="ALTO">
      <formula>NOT(ISERROR(SEARCH("ALTO",D2)))</formula>
    </cfRule>
  </conditionalFormatting>
  <conditionalFormatting sqref="D8">
    <cfRule type="containsText" dxfId="634" priority="1" operator="containsText" text="BAJO">
      <formula>NOT(ISERROR(SEARCH("BAJO",D8)))</formula>
    </cfRule>
    <cfRule type="containsText" dxfId="633" priority="2" operator="containsText" text="MEDIO">
      <formula>NOT(ISERROR(SEARCH("MEDIO",D8)))</formula>
    </cfRule>
    <cfRule type="containsText" dxfId="632" priority="3" operator="containsText" text="ALTO">
      <formula>NOT(ISERROR(SEARCH("ALTO",D8)))</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59" zoomScaleNormal="59" workbookViewId="0">
      <selection activeCell="A23" sqref="A23"/>
    </sheetView>
  </sheetViews>
  <sheetFormatPr baseColWidth="10" defaultRowHeight="15" x14ac:dyDescent="0.25"/>
  <cols>
    <col min="1" max="1" width="38.5703125" bestFit="1" customWidth="1"/>
    <col min="2" max="2" width="19.42578125" bestFit="1" customWidth="1"/>
    <col min="3" max="3" width="4.140625" customWidth="1"/>
    <col min="4" max="4" width="80.28515625" bestFit="1" customWidth="1"/>
    <col min="5" max="5" width="19.42578125" bestFit="1" customWidth="1"/>
    <col min="6" max="6" width="4.140625" customWidth="1"/>
    <col min="7" max="7" width="37" bestFit="1" customWidth="1"/>
    <col min="8" max="8" width="18.85546875" bestFit="1" customWidth="1"/>
    <col min="9" max="9" width="4.140625" customWidth="1"/>
    <col min="10" max="10" width="45" bestFit="1" customWidth="1"/>
    <col min="11" max="11" width="19.42578125" bestFit="1" customWidth="1"/>
    <col min="12" max="12" width="4.5703125" customWidth="1"/>
    <col min="13" max="13" width="28.7109375" customWidth="1"/>
    <col min="14" max="14" width="15" customWidth="1"/>
  </cols>
  <sheetData>
    <row r="1" spans="1:18" x14ac:dyDescent="0.25">
      <c r="J1" s="14"/>
      <c r="K1" s="14"/>
      <c r="L1" s="14"/>
      <c r="M1" s="14"/>
      <c r="N1" s="14"/>
      <c r="O1" s="14"/>
      <c r="P1" s="14"/>
      <c r="Q1" s="14"/>
      <c r="R1" s="14"/>
    </row>
    <row r="2" spans="1:18" x14ac:dyDescent="0.25">
      <c r="A2" s="11" t="s">
        <v>194</v>
      </c>
      <c r="B2" t="s">
        <v>270</v>
      </c>
      <c r="D2" s="11" t="s">
        <v>196</v>
      </c>
      <c r="E2" t="s">
        <v>270</v>
      </c>
      <c r="G2" s="11" t="s">
        <v>344</v>
      </c>
      <c r="H2" t="s">
        <v>270</v>
      </c>
      <c r="J2" s="11" t="s">
        <v>273</v>
      </c>
      <c r="K2" t="s">
        <v>270</v>
      </c>
      <c r="L2" s="14"/>
      <c r="M2" s="14"/>
      <c r="N2" s="14"/>
      <c r="O2" s="14"/>
      <c r="P2" s="14"/>
      <c r="Q2" s="14"/>
      <c r="R2" s="14"/>
    </row>
    <row r="3" spans="1:18" x14ac:dyDescent="0.25">
      <c r="A3" s="1" t="s">
        <v>62</v>
      </c>
      <c r="B3" s="2">
        <v>43.2</v>
      </c>
      <c r="D3" s="1" t="s">
        <v>509</v>
      </c>
      <c r="E3" s="2">
        <v>30.200000000000003</v>
      </c>
      <c r="G3" s="1" t="s">
        <v>617</v>
      </c>
      <c r="H3" s="2">
        <v>34.500000000000007</v>
      </c>
      <c r="I3" s="2"/>
      <c r="J3" s="1" t="s">
        <v>70</v>
      </c>
      <c r="K3" s="2">
        <v>25.400000000000006</v>
      </c>
      <c r="L3" s="17"/>
      <c r="M3" s="14"/>
      <c r="N3" s="16"/>
      <c r="O3" s="17"/>
      <c r="P3" s="14"/>
      <c r="Q3" s="14"/>
      <c r="R3" s="14"/>
    </row>
    <row r="4" spans="1:18" x14ac:dyDescent="0.25">
      <c r="A4" s="1" t="s">
        <v>1416</v>
      </c>
      <c r="B4" s="2">
        <v>33.299999999999997</v>
      </c>
      <c r="D4" s="1" t="s">
        <v>62</v>
      </c>
      <c r="E4" s="2">
        <v>17.100000000000001</v>
      </c>
      <c r="G4" s="1" t="s">
        <v>665</v>
      </c>
      <c r="H4" s="2">
        <v>19.099999999999998</v>
      </c>
      <c r="I4" s="2"/>
      <c r="J4" s="1" t="s">
        <v>625</v>
      </c>
      <c r="K4" s="2">
        <v>18.8</v>
      </c>
      <c r="L4" s="17"/>
      <c r="M4" s="14"/>
      <c r="N4" s="16"/>
      <c r="O4" s="17"/>
      <c r="P4" s="14"/>
      <c r="Q4" s="14"/>
      <c r="R4" s="14"/>
    </row>
    <row r="5" spans="1:18" x14ac:dyDescent="0.25">
      <c r="A5" s="1" t="s">
        <v>1418</v>
      </c>
      <c r="B5" s="2">
        <v>27.3</v>
      </c>
      <c r="D5" s="1" t="s">
        <v>1545</v>
      </c>
      <c r="E5" s="2">
        <v>6.1999999999999993</v>
      </c>
      <c r="G5" s="1" t="s">
        <v>713</v>
      </c>
      <c r="H5" s="2">
        <v>18.3</v>
      </c>
      <c r="I5" s="2"/>
      <c r="J5" s="1" t="s">
        <v>62</v>
      </c>
      <c r="K5" s="2">
        <v>15.899999999999999</v>
      </c>
      <c r="L5" s="17"/>
      <c r="M5" s="14"/>
      <c r="N5" s="16"/>
      <c r="O5" s="17"/>
      <c r="P5" s="14"/>
      <c r="Q5" s="14"/>
      <c r="R5" s="14"/>
    </row>
    <row r="6" spans="1:18" x14ac:dyDescent="0.25">
      <c r="A6" s="1" t="s">
        <v>1406</v>
      </c>
      <c r="B6" s="2">
        <v>21.1</v>
      </c>
      <c r="D6" s="1" t="s">
        <v>545</v>
      </c>
      <c r="E6" s="2">
        <v>6</v>
      </c>
      <c r="G6" s="1" t="s">
        <v>625</v>
      </c>
      <c r="H6" s="2">
        <v>9.7999999999999972</v>
      </c>
      <c r="I6" s="2"/>
      <c r="J6" s="1" t="s">
        <v>1629</v>
      </c>
      <c r="K6" s="2">
        <v>15.299999999999999</v>
      </c>
      <c r="L6" s="17"/>
      <c r="M6" s="14"/>
      <c r="N6" s="16"/>
      <c r="O6" s="17"/>
      <c r="P6" s="14"/>
      <c r="Q6" s="14"/>
      <c r="R6" s="14"/>
    </row>
    <row r="7" spans="1:18" x14ac:dyDescent="0.25">
      <c r="A7" s="1" t="s">
        <v>908</v>
      </c>
      <c r="B7" s="2">
        <v>11.1</v>
      </c>
      <c r="D7" s="1" t="s">
        <v>1559</v>
      </c>
      <c r="E7" s="2">
        <v>6</v>
      </c>
      <c r="G7" s="1" t="s">
        <v>1500</v>
      </c>
      <c r="H7" s="2">
        <v>9</v>
      </c>
      <c r="I7" s="2"/>
      <c r="J7" s="1" t="s">
        <v>1630</v>
      </c>
      <c r="K7" s="2">
        <v>15.299999999999999</v>
      </c>
      <c r="L7" s="17"/>
      <c r="M7" s="14"/>
      <c r="N7" s="16"/>
      <c r="O7" s="17"/>
      <c r="P7" s="14"/>
      <c r="Q7" s="14"/>
      <c r="R7" s="14"/>
    </row>
    <row r="8" spans="1:18" x14ac:dyDescent="0.25">
      <c r="A8" s="1" t="s">
        <v>1408</v>
      </c>
      <c r="B8" s="2">
        <v>10.1</v>
      </c>
      <c r="D8" s="1" t="s">
        <v>1585</v>
      </c>
      <c r="E8" s="2">
        <v>5</v>
      </c>
      <c r="G8" s="1" t="s">
        <v>908</v>
      </c>
      <c r="H8" s="2">
        <v>6.2</v>
      </c>
      <c r="I8" s="2"/>
      <c r="J8" s="1" t="s">
        <v>908</v>
      </c>
      <c r="K8" s="2">
        <v>9.2999999999999989</v>
      </c>
      <c r="L8" s="17"/>
      <c r="M8" s="14"/>
      <c r="N8" s="16"/>
      <c r="O8" s="17"/>
      <c r="P8" s="14"/>
      <c r="Q8" s="14"/>
      <c r="R8" s="14"/>
    </row>
    <row r="9" spans="1:18" x14ac:dyDescent="0.25">
      <c r="A9" s="1" t="s">
        <v>1488</v>
      </c>
      <c r="B9" s="2">
        <v>8.3000000000000007</v>
      </c>
      <c r="D9" s="1" t="s">
        <v>1572</v>
      </c>
      <c r="E9" s="2">
        <v>5</v>
      </c>
      <c r="G9" s="1" t="s">
        <v>1619</v>
      </c>
      <c r="H9" s="2">
        <v>6.1</v>
      </c>
      <c r="I9" s="2"/>
      <c r="J9" s="1" t="s">
        <v>1500</v>
      </c>
      <c r="K9" s="2">
        <v>9.1999999999999993</v>
      </c>
      <c r="L9" s="17"/>
      <c r="M9" s="14"/>
      <c r="N9" s="16"/>
      <c r="O9" s="17"/>
      <c r="P9" s="14"/>
      <c r="Q9" s="14"/>
      <c r="R9" s="14"/>
    </row>
    <row r="10" spans="1:18" x14ac:dyDescent="0.25">
      <c r="A10" s="1" t="s">
        <v>617</v>
      </c>
      <c r="B10" s="2">
        <v>8</v>
      </c>
      <c r="D10" s="1" t="s">
        <v>556</v>
      </c>
      <c r="E10" s="2">
        <v>5</v>
      </c>
      <c r="G10" s="1" t="s">
        <v>700</v>
      </c>
      <c r="H10" s="2">
        <v>3.1</v>
      </c>
      <c r="I10" s="2"/>
      <c r="J10" s="1" t="s">
        <v>1634</v>
      </c>
      <c r="K10" s="2">
        <v>6</v>
      </c>
      <c r="L10" s="17"/>
      <c r="M10" s="14"/>
      <c r="N10" s="16"/>
      <c r="O10" s="17"/>
      <c r="P10" s="14"/>
      <c r="Q10" s="14"/>
      <c r="R10" s="14"/>
    </row>
    <row r="11" spans="1:18" x14ac:dyDescent="0.25">
      <c r="A11" s="1" t="s">
        <v>1500</v>
      </c>
      <c r="B11" s="2">
        <v>5</v>
      </c>
      <c r="D11" s="1" t="s">
        <v>1553</v>
      </c>
      <c r="E11" s="2">
        <v>5</v>
      </c>
      <c r="G11" s="1" t="s">
        <v>620</v>
      </c>
      <c r="H11" s="2">
        <v>3.1</v>
      </c>
      <c r="I11" s="2"/>
      <c r="J11" s="1" t="s">
        <v>1266</v>
      </c>
      <c r="K11" s="2">
        <v>3.2</v>
      </c>
      <c r="L11" s="17"/>
      <c r="M11" s="14"/>
      <c r="N11" s="16"/>
      <c r="O11" s="17"/>
      <c r="P11" s="14"/>
      <c r="Q11" s="14"/>
      <c r="R11" s="14"/>
    </row>
    <row r="12" spans="1:18" x14ac:dyDescent="0.25">
      <c r="A12" s="1" t="s">
        <v>1503</v>
      </c>
      <c r="B12" s="2">
        <v>3.1</v>
      </c>
      <c r="D12" s="1" t="s">
        <v>1581</v>
      </c>
      <c r="E12" s="2">
        <v>5</v>
      </c>
      <c r="G12" s="1" t="s">
        <v>671</v>
      </c>
      <c r="H12" s="2">
        <v>3.1</v>
      </c>
      <c r="I12" s="2"/>
      <c r="J12" s="1" t="s">
        <v>1632</v>
      </c>
      <c r="K12" s="2">
        <v>0.1</v>
      </c>
      <c r="L12" s="17"/>
      <c r="M12" s="14"/>
      <c r="N12" s="14"/>
      <c r="O12" s="14"/>
      <c r="P12" s="14"/>
      <c r="Q12" s="14"/>
      <c r="R12" s="14"/>
    </row>
    <row r="13" spans="1:18" x14ac:dyDescent="0.25">
      <c r="A13" s="1" t="s">
        <v>1459</v>
      </c>
      <c r="B13" s="2">
        <v>3</v>
      </c>
      <c r="D13" s="1" t="s">
        <v>1551</v>
      </c>
      <c r="E13" s="2">
        <v>5</v>
      </c>
      <c r="G13" s="1" t="s">
        <v>638</v>
      </c>
      <c r="H13" s="2">
        <v>3.1</v>
      </c>
      <c r="I13" s="2"/>
      <c r="J13" s="1" t="s">
        <v>1628</v>
      </c>
      <c r="K13" s="2">
        <v>0.1</v>
      </c>
      <c r="L13" s="17"/>
      <c r="M13" s="14"/>
      <c r="N13" s="14"/>
      <c r="O13" s="14"/>
      <c r="P13" s="14"/>
      <c r="Q13" s="14"/>
      <c r="R13" s="14"/>
    </row>
    <row r="14" spans="1:18" x14ac:dyDescent="0.25">
      <c r="A14" s="1" t="s">
        <v>1465</v>
      </c>
      <c r="B14" s="2">
        <v>3</v>
      </c>
      <c r="D14" s="1" t="s">
        <v>1570</v>
      </c>
      <c r="E14" s="2">
        <v>5</v>
      </c>
      <c r="G14" s="1" t="s">
        <v>696</v>
      </c>
      <c r="H14" s="2">
        <v>3</v>
      </c>
      <c r="I14" s="2"/>
      <c r="J14" s="1" t="s">
        <v>63</v>
      </c>
      <c r="K14" s="2">
        <v>118.6</v>
      </c>
      <c r="L14" s="17"/>
      <c r="M14" s="14"/>
      <c r="N14" s="14"/>
      <c r="O14" s="14"/>
      <c r="P14" s="14"/>
      <c r="Q14" s="14"/>
      <c r="R14" s="14"/>
    </row>
    <row r="15" spans="1:18" x14ac:dyDescent="0.25">
      <c r="A15" s="1" t="s">
        <v>1504</v>
      </c>
      <c r="B15" s="2">
        <v>3</v>
      </c>
      <c r="D15" s="1" t="s">
        <v>1564</v>
      </c>
      <c r="E15" s="2">
        <v>5</v>
      </c>
      <c r="F15" s="2"/>
      <c r="G15" s="1" t="s">
        <v>1609</v>
      </c>
      <c r="H15" s="2">
        <v>3</v>
      </c>
      <c r="I15" s="2"/>
      <c r="J15" s="14"/>
      <c r="K15" s="16"/>
      <c r="L15" s="17"/>
      <c r="M15" s="14"/>
      <c r="N15" s="14"/>
      <c r="O15" s="14"/>
      <c r="P15" s="14"/>
      <c r="Q15" s="14"/>
      <c r="R15" s="14"/>
    </row>
    <row r="16" spans="1:18" x14ac:dyDescent="0.25">
      <c r="A16" s="1" t="s">
        <v>1495</v>
      </c>
      <c r="B16" s="2">
        <v>0.1</v>
      </c>
      <c r="D16" s="1" t="s">
        <v>1557</v>
      </c>
      <c r="E16" s="2">
        <v>3</v>
      </c>
      <c r="F16" s="2"/>
      <c r="G16" s="1" t="s">
        <v>706</v>
      </c>
      <c r="H16" s="2">
        <v>3</v>
      </c>
      <c r="I16" s="2"/>
      <c r="J16" s="14"/>
      <c r="K16" s="16"/>
      <c r="L16" s="17"/>
      <c r="M16" s="14"/>
      <c r="N16" s="14"/>
      <c r="O16" s="14"/>
      <c r="P16" s="14"/>
      <c r="Q16" s="14"/>
      <c r="R16" s="14"/>
    </row>
    <row r="17" spans="1:18" x14ac:dyDescent="0.25">
      <c r="A17" s="1" t="s">
        <v>1484</v>
      </c>
      <c r="B17" s="2">
        <v>0.1</v>
      </c>
      <c r="D17" s="1" t="s">
        <v>1589</v>
      </c>
      <c r="E17" s="2">
        <v>3</v>
      </c>
      <c r="F17" s="2"/>
      <c r="G17" s="1" t="s">
        <v>1599</v>
      </c>
      <c r="H17" s="2">
        <v>3</v>
      </c>
      <c r="I17" s="2"/>
      <c r="J17" s="14"/>
      <c r="K17" s="16"/>
      <c r="L17" s="17"/>
      <c r="M17" s="14"/>
      <c r="N17" s="14"/>
      <c r="O17" s="14"/>
      <c r="P17" s="14"/>
      <c r="Q17" s="14"/>
      <c r="R17" s="14"/>
    </row>
    <row r="18" spans="1:18" x14ac:dyDescent="0.25">
      <c r="A18" s="1" t="s">
        <v>1480</v>
      </c>
      <c r="B18" s="2">
        <v>0.1</v>
      </c>
      <c r="D18" s="1" t="s">
        <v>562</v>
      </c>
      <c r="E18" s="2">
        <v>3</v>
      </c>
      <c r="F18" s="2"/>
      <c r="G18" s="1" t="s">
        <v>686</v>
      </c>
      <c r="H18" s="2">
        <v>3</v>
      </c>
      <c r="I18" s="2"/>
      <c r="J18" s="14"/>
      <c r="K18" s="16"/>
      <c r="L18" s="17"/>
      <c r="M18" s="14"/>
      <c r="N18" s="14"/>
      <c r="O18" s="14"/>
      <c r="P18" s="14"/>
      <c r="Q18" s="14"/>
      <c r="R18" s="14"/>
    </row>
    <row r="19" spans="1:18" x14ac:dyDescent="0.25">
      <c r="A19" s="1" t="s">
        <v>63</v>
      </c>
      <c r="B19" s="2">
        <v>179.79999999999998</v>
      </c>
      <c r="D19" s="1" t="s">
        <v>422</v>
      </c>
      <c r="E19" s="2">
        <v>3</v>
      </c>
      <c r="F19" s="2"/>
      <c r="G19" s="1" t="s">
        <v>611</v>
      </c>
      <c r="H19" s="2">
        <v>0.30000000000000004</v>
      </c>
      <c r="I19" s="2"/>
      <c r="J19" s="14"/>
      <c r="K19" s="14"/>
      <c r="L19" s="14"/>
      <c r="M19" s="14"/>
      <c r="N19" s="14"/>
      <c r="O19" s="14"/>
      <c r="P19" s="14"/>
      <c r="Q19" s="14"/>
      <c r="R19" s="14"/>
    </row>
    <row r="20" spans="1:18" x14ac:dyDescent="0.25">
      <c r="D20" s="1" t="s">
        <v>1555</v>
      </c>
      <c r="E20" s="2">
        <v>3</v>
      </c>
      <c r="G20" s="1" t="s">
        <v>605</v>
      </c>
      <c r="H20" s="2">
        <v>0.2</v>
      </c>
      <c r="J20" s="14"/>
      <c r="K20" s="14"/>
      <c r="L20" s="14"/>
      <c r="M20" s="14"/>
      <c r="N20" s="14"/>
      <c r="O20" s="14"/>
      <c r="P20" s="14"/>
      <c r="Q20" s="14"/>
      <c r="R20" s="14"/>
    </row>
    <row r="21" spans="1:18" x14ac:dyDescent="0.25">
      <c r="D21" s="1" t="s">
        <v>1546</v>
      </c>
      <c r="E21" s="2">
        <v>3</v>
      </c>
      <c r="G21" s="1" t="s">
        <v>581</v>
      </c>
      <c r="H21" s="2">
        <v>0.2</v>
      </c>
      <c r="J21" s="14"/>
      <c r="K21" s="14"/>
      <c r="L21" s="14"/>
      <c r="M21" s="14"/>
      <c r="N21" s="14"/>
      <c r="O21" s="14"/>
      <c r="P21" s="14"/>
      <c r="Q21" s="14"/>
      <c r="R21" s="14"/>
    </row>
    <row r="22" spans="1:18" x14ac:dyDescent="0.25">
      <c r="D22" s="1" t="s">
        <v>1577</v>
      </c>
      <c r="E22" s="2">
        <v>3</v>
      </c>
      <c r="G22" s="1" t="s">
        <v>1618</v>
      </c>
      <c r="H22" s="2">
        <v>0.1</v>
      </c>
      <c r="J22" s="14"/>
      <c r="K22" s="14"/>
      <c r="L22" s="14"/>
      <c r="M22" s="14"/>
      <c r="N22" s="14"/>
      <c r="O22" s="14"/>
      <c r="P22" s="14"/>
      <c r="Q22" s="14"/>
      <c r="R22" s="14"/>
    </row>
    <row r="23" spans="1:18" x14ac:dyDescent="0.25">
      <c r="D23" s="1" t="s">
        <v>1554</v>
      </c>
      <c r="E23" s="2">
        <v>3</v>
      </c>
      <c r="G23" s="1" t="s">
        <v>2151</v>
      </c>
      <c r="H23" s="2">
        <v>0.1</v>
      </c>
      <c r="J23" s="14"/>
      <c r="K23" s="14"/>
      <c r="L23" s="14"/>
      <c r="M23" s="14"/>
      <c r="N23" s="14"/>
      <c r="O23" s="14"/>
      <c r="P23" s="14"/>
      <c r="Q23" s="14"/>
      <c r="R23" s="14"/>
    </row>
    <row r="24" spans="1:18" x14ac:dyDescent="0.25">
      <c r="D24" s="1" t="s">
        <v>1558</v>
      </c>
      <c r="E24" s="2">
        <v>3</v>
      </c>
      <c r="G24" s="1" t="s">
        <v>70</v>
      </c>
      <c r="H24" s="2">
        <v>0.1</v>
      </c>
      <c r="J24" s="14"/>
      <c r="K24" s="14"/>
      <c r="L24" s="14"/>
      <c r="M24" s="14"/>
      <c r="N24" s="14"/>
      <c r="O24" s="14"/>
      <c r="P24" s="14"/>
      <c r="Q24" s="14"/>
      <c r="R24" s="14"/>
    </row>
    <row r="25" spans="1:18" x14ac:dyDescent="0.25">
      <c r="D25" s="1" t="s">
        <v>1567</v>
      </c>
      <c r="E25" s="2">
        <v>3</v>
      </c>
      <c r="G25" s="1" t="s">
        <v>649</v>
      </c>
      <c r="H25" s="2">
        <v>0.1</v>
      </c>
      <c r="J25" s="14"/>
      <c r="K25" s="14"/>
      <c r="L25" s="14"/>
      <c r="M25" s="14"/>
      <c r="N25" s="14"/>
      <c r="O25" s="14"/>
      <c r="P25" s="14"/>
      <c r="Q25" s="14"/>
      <c r="R25" s="14"/>
    </row>
    <row r="26" spans="1:18" x14ac:dyDescent="0.25">
      <c r="D26" s="1" t="s">
        <v>1561</v>
      </c>
      <c r="E26" s="2">
        <v>3</v>
      </c>
      <c r="G26" s="1" t="s">
        <v>596</v>
      </c>
      <c r="H26" s="2">
        <v>0.1</v>
      </c>
      <c r="J26" s="14"/>
      <c r="K26" s="14"/>
      <c r="L26" s="14"/>
      <c r="M26" s="14"/>
      <c r="N26" s="14"/>
      <c r="O26" s="14"/>
      <c r="P26" s="14"/>
      <c r="Q26" s="14"/>
      <c r="R26" s="14"/>
    </row>
    <row r="27" spans="1:18" x14ac:dyDescent="0.25">
      <c r="D27" s="1" t="s">
        <v>516</v>
      </c>
      <c r="E27" s="2">
        <v>3</v>
      </c>
      <c r="G27" s="1" t="s">
        <v>651</v>
      </c>
      <c r="H27" s="2">
        <v>0.1</v>
      </c>
      <c r="J27" s="14"/>
      <c r="K27" s="14"/>
      <c r="L27" s="14"/>
      <c r="M27" s="14"/>
      <c r="N27" s="14"/>
      <c r="O27" s="14"/>
      <c r="P27" s="14"/>
      <c r="Q27" s="14"/>
      <c r="R27" s="14"/>
    </row>
    <row r="28" spans="1:18" x14ac:dyDescent="0.25">
      <c r="D28" s="1" t="s">
        <v>1565</v>
      </c>
      <c r="E28" s="2">
        <v>3</v>
      </c>
      <c r="G28" s="1" t="s">
        <v>661</v>
      </c>
      <c r="H28" s="2">
        <v>0.1</v>
      </c>
      <c r="J28" s="14"/>
      <c r="K28" s="14"/>
      <c r="L28" s="14"/>
      <c r="M28" s="14"/>
      <c r="N28" s="14"/>
      <c r="O28" s="14"/>
      <c r="P28" s="14"/>
      <c r="Q28" s="14"/>
      <c r="R28" s="14"/>
    </row>
    <row r="29" spans="1:18" x14ac:dyDescent="0.25">
      <c r="D29" s="1" t="s">
        <v>532</v>
      </c>
      <c r="E29" s="2">
        <v>3</v>
      </c>
      <c r="G29" s="1" t="s">
        <v>656</v>
      </c>
      <c r="H29" s="2">
        <v>0.1</v>
      </c>
      <c r="J29" s="14"/>
      <c r="K29" s="14"/>
      <c r="L29" s="14"/>
      <c r="M29" s="14"/>
      <c r="N29" s="14"/>
      <c r="O29" s="14"/>
      <c r="P29" s="14"/>
      <c r="Q29" s="14"/>
      <c r="R29" s="14"/>
    </row>
    <row r="30" spans="1:18" x14ac:dyDescent="0.25">
      <c r="D30" s="1" t="s">
        <v>2152</v>
      </c>
      <c r="E30" s="2">
        <v>0.1</v>
      </c>
      <c r="G30" s="1" t="s">
        <v>1598</v>
      </c>
      <c r="H30" s="2">
        <v>0.1</v>
      </c>
      <c r="J30" s="14"/>
      <c r="K30" s="14"/>
      <c r="L30" s="14"/>
      <c r="M30" s="14"/>
      <c r="N30" s="14"/>
      <c r="O30" s="14"/>
      <c r="P30" s="14"/>
      <c r="Q30" s="14"/>
      <c r="R30" s="14"/>
    </row>
    <row r="31" spans="1:18" x14ac:dyDescent="0.25">
      <c r="D31" s="1" t="s">
        <v>463</v>
      </c>
      <c r="E31" s="2">
        <v>0.1</v>
      </c>
      <c r="G31" s="1" t="s">
        <v>63</v>
      </c>
      <c r="H31" s="2">
        <v>131.99999999999997</v>
      </c>
      <c r="J31" s="14"/>
      <c r="K31" s="14"/>
      <c r="L31" s="14"/>
      <c r="M31" s="14"/>
      <c r="N31" s="14"/>
      <c r="O31" s="14"/>
      <c r="P31" s="14"/>
      <c r="Q31" s="14"/>
      <c r="R31" s="14"/>
    </row>
    <row r="32" spans="1:18" x14ac:dyDescent="0.25">
      <c r="D32" s="1" t="s">
        <v>1592</v>
      </c>
      <c r="E32" s="2">
        <v>0.1</v>
      </c>
      <c r="G32" s="1"/>
      <c r="H32" s="2"/>
      <c r="J32" s="14"/>
      <c r="K32" s="14"/>
      <c r="L32" s="14"/>
      <c r="M32" s="14"/>
      <c r="N32" s="14"/>
      <c r="O32" s="14"/>
      <c r="P32" s="14"/>
      <c r="Q32" s="14"/>
      <c r="R32" s="14"/>
    </row>
    <row r="33" spans="1:18" x14ac:dyDescent="0.25">
      <c r="D33" s="1" t="s">
        <v>70</v>
      </c>
      <c r="E33" s="2">
        <v>0.1</v>
      </c>
      <c r="G33" s="1"/>
      <c r="H33" s="2"/>
      <c r="J33" s="14"/>
      <c r="K33" s="14"/>
      <c r="L33" s="14"/>
      <c r="M33" s="14"/>
      <c r="N33" s="14"/>
      <c r="O33" s="14"/>
      <c r="P33" s="14"/>
      <c r="Q33" s="14"/>
      <c r="R33" s="14"/>
    </row>
    <row r="34" spans="1:18" x14ac:dyDescent="0.25">
      <c r="D34" s="1" t="s">
        <v>1509</v>
      </c>
      <c r="E34" s="2">
        <v>0.1</v>
      </c>
      <c r="G34" s="1"/>
      <c r="H34" s="2"/>
      <c r="J34" s="14"/>
      <c r="K34" s="14"/>
      <c r="L34" s="14"/>
      <c r="M34" s="14"/>
      <c r="N34" s="14"/>
      <c r="O34" s="14"/>
      <c r="P34" s="14"/>
      <c r="Q34" s="14"/>
      <c r="R34" s="14"/>
    </row>
    <row r="35" spans="1:18" x14ac:dyDescent="0.25">
      <c r="D35" s="1" t="s">
        <v>536</v>
      </c>
      <c r="E35" s="2">
        <v>0.1</v>
      </c>
      <c r="G35" s="1"/>
      <c r="H35" s="2"/>
      <c r="J35" s="14"/>
      <c r="K35" s="14"/>
      <c r="L35" s="14"/>
      <c r="M35" s="14"/>
      <c r="N35" s="14"/>
      <c r="O35" s="14"/>
      <c r="P35" s="14"/>
      <c r="Q35" s="14"/>
      <c r="R35" s="14"/>
    </row>
    <row r="36" spans="1:18" x14ac:dyDescent="0.25">
      <c r="D36" s="1" t="s">
        <v>63</v>
      </c>
      <c r="E36" s="2">
        <v>148.1</v>
      </c>
      <c r="G36" s="1"/>
      <c r="H36" s="2"/>
      <c r="J36" s="14"/>
      <c r="K36" s="14"/>
      <c r="L36" s="14"/>
      <c r="M36" s="14"/>
      <c r="N36" s="14"/>
      <c r="O36" s="14"/>
      <c r="P36" s="14"/>
      <c r="Q36" s="14"/>
      <c r="R36" s="14"/>
    </row>
    <row r="37" spans="1:18" x14ac:dyDescent="0.25">
      <c r="D37" s="1"/>
      <c r="E37" s="2"/>
      <c r="G37" s="1"/>
      <c r="H37" s="2"/>
      <c r="J37" s="14"/>
      <c r="K37" s="14"/>
      <c r="L37" s="14"/>
      <c r="M37" s="14"/>
      <c r="N37" s="14"/>
      <c r="O37" s="14"/>
      <c r="P37" s="14"/>
      <c r="Q37" s="14"/>
      <c r="R37" s="14"/>
    </row>
    <row r="38" spans="1:18" x14ac:dyDescent="0.25">
      <c r="D38" s="1"/>
      <c r="E38" s="2"/>
      <c r="G38" s="1"/>
      <c r="H38" s="2"/>
      <c r="J38" s="14"/>
      <c r="K38" s="14"/>
      <c r="L38" s="14"/>
      <c r="M38" s="14"/>
      <c r="N38" s="14"/>
      <c r="O38" s="14"/>
      <c r="P38" s="14"/>
      <c r="Q38" s="14"/>
      <c r="R38" s="14"/>
    </row>
    <row r="39" spans="1:18" x14ac:dyDescent="0.25">
      <c r="D39" s="1"/>
      <c r="E39" s="2"/>
      <c r="G39" s="1"/>
      <c r="H39" s="2"/>
      <c r="J39" s="14"/>
      <c r="K39" s="14"/>
      <c r="L39" s="14"/>
      <c r="M39" s="14"/>
      <c r="N39" s="14"/>
      <c r="O39" s="14"/>
      <c r="P39" s="14"/>
      <c r="Q39" s="14"/>
      <c r="R39" s="14"/>
    </row>
    <row r="40" spans="1:18" x14ac:dyDescent="0.25">
      <c r="D40" s="1"/>
      <c r="E40" s="2"/>
      <c r="G40" s="1"/>
      <c r="H40" s="2"/>
      <c r="J40" s="14"/>
      <c r="K40" s="14"/>
      <c r="L40" s="14"/>
      <c r="M40" s="14"/>
      <c r="N40" s="14"/>
      <c r="O40" s="14"/>
      <c r="P40" s="14"/>
      <c r="Q40" s="14"/>
      <c r="R40" s="14"/>
    </row>
    <row r="41" spans="1:18" x14ac:dyDescent="0.25">
      <c r="D41" s="1"/>
      <c r="E41" s="2"/>
      <c r="G41" s="1"/>
      <c r="H41" s="2"/>
      <c r="J41" s="14"/>
      <c r="K41" s="14"/>
      <c r="L41" s="14"/>
      <c r="M41" s="14"/>
      <c r="N41" s="14"/>
      <c r="O41" s="14"/>
      <c r="P41" s="14"/>
      <c r="Q41" s="14"/>
      <c r="R41" s="14"/>
    </row>
    <row r="42" spans="1:18" x14ac:dyDescent="0.25">
      <c r="D42" s="1"/>
      <c r="E42" s="2"/>
      <c r="G42" s="1"/>
      <c r="H42" s="2"/>
      <c r="J42" s="14"/>
      <c r="K42" s="14"/>
      <c r="L42" s="14"/>
      <c r="M42" s="14"/>
      <c r="N42" s="14"/>
      <c r="O42" s="14"/>
      <c r="P42" s="14"/>
      <c r="Q42" s="14"/>
      <c r="R42" s="14"/>
    </row>
    <row r="43" spans="1:18" x14ac:dyDescent="0.25">
      <c r="D43" s="1"/>
      <c r="E43" s="2"/>
      <c r="G43" s="1"/>
      <c r="H43" s="2"/>
      <c r="J43" s="14"/>
      <c r="K43" s="14"/>
      <c r="L43" s="14"/>
      <c r="M43" s="14"/>
      <c r="N43" s="14"/>
      <c r="O43" s="14"/>
      <c r="P43" s="14"/>
      <c r="Q43" s="14"/>
      <c r="R43" s="14"/>
    </row>
    <row r="44" spans="1:18" x14ac:dyDescent="0.25">
      <c r="D44" s="1"/>
      <c r="E44" s="2"/>
      <c r="G44" s="1"/>
      <c r="H44" s="2"/>
      <c r="J44" s="14"/>
      <c r="K44" s="14"/>
      <c r="L44" s="14"/>
      <c r="M44" s="14"/>
      <c r="N44" s="14"/>
      <c r="O44" s="14"/>
      <c r="P44" s="14"/>
      <c r="Q44" s="14"/>
      <c r="R44" s="14"/>
    </row>
    <row r="45" spans="1:18" x14ac:dyDescent="0.25">
      <c r="D45" s="1"/>
      <c r="E45" s="2"/>
      <c r="G45" s="1"/>
      <c r="H45" s="2"/>
      <c r="J45" s="14"/>
      <c r="K45" s="14"/>
      <c r="L45" s="14"/>
      <c r="M45" s="14"/>
      <c r="N45" s="14"/>
      <c r="O45" s="14"/>
      <c r="P45" s="14"/>
      <c r="Q45" s="14"/>
      <c r="R45" s="14"/>
    </row>
    <row r="46" spans="1:18" x14ac:dyDescent="0.25">
      <c r="D46" s="1"/>
      <c r="E46" s="2"/>
      <c r="J46" s="14"/>
      <c r="K46" s="14"/>
      <c r="L46" s="14"/>
      <c r="M46" s="14"/>
      <c r="N46" s="14"/>
      <c r="O46" s="14"/>
      <c r="P46" s="14"/>
      <c r="Q46" s="14"/>
      <c r="R46" s="14"/>
    </row>
    <row r="48" spans="1:18" x14ac:dyDescent="0.25">
      <c r="A48" s="11" t="s">
        <v>61</v>
      </c>
      <c r="B48" t="s">
        <v>270</v>
      </c>
      <c r="D48" s="11" t="s">
        <v>274</v>
      </c>
      <c r="E48" t="s">
        <v>270</v>
      </c>
      <c r="G48" s="11" t="s">
        <v>197</v>
      </c>
      <c r="H48" t="s">
        <v>270</v>
      </c>
      <c r="J48" s="12" t="s">
        <v>200</v>
      </c>
      <c r="K48" t="s">
        <v>270</v>
      </c>
    </row>
    <row r="49" spans="1:11" x14ac:dyDescent="0.25">
      <c r="A49" s="1" t="s">
        <v>625</v>
      </c>
      <c r="B49" s="2">
        <v>35</v>
      </c>
      <c r="D49" s="1" t="s">
        <v>1720</v>
      </c>
      <c r="E49" s="2">
        <v>21.5</v>
      </c>
      <c r="G49" s="1" t="s">
        <v>70</v>
      </c>
      <c r="H49" s="2">
        <v>27</v>
      </c>
      <c r="J49" s="13" t="s">
        <v>1915</v>
      </c>
      <c r="K49" s="2">
        <v>6</v>
      </c>
    </row>
    <row r="50" spans="1:11" x14ac:dyDescent="0.25">
      <c r="A50" s="1" t="s">
        <v>70</v>
      </c>
      <c r="B50" s="2">
        <v>32</v>
      </c>
      <c r="D50" s="1" t="s">
        <v>1717</v>
      </c>
      <c r="E50" s="2">
        <v>20.399999999999999</v>
      </c>
      <c r="G50" s="1" t="s">
        <v>625</v>
      </c>
      <c r="H50" s="2">
        <v>15</v>
      </c>
      <c r="J50" s="13" t="s">
        <v>1629</v>
      </c>
      <c r="K50" s="2">
        <v>6</v>
      </c>
    </row>
    <row r="51" spans="1:11" x14ac:dyDescent="0.25">
      <c r="A51" s="1" t="s">
        <v>908</v>
      </c>
      <c r="B51" s="2">
        <v>18</v>
      </c>
      <c r="D51" s="1" t="s">
        <v>1714</v>
      </c>
      <c r="E51" s="2">
        <v>17.5</v>
      </c>
      <c r="G51" s="1" t="s">
        <v>1012</v>
      </c>
      <c r="H51" s="2">
        <v>15</v>
      </c>
      <c r="J51" s="13" t="s">
        <v>1720</v>
      </c>
      <c r="K51" s="2">
        <v>3.2</v>
      </c>
    </row>
    <row r="52" spans="1:11" x14ac:dyDescent="0.25">
      <c r="A52" s="1" t="s">
        <v>1647</v>
      </c>
      <c r="B52" s="2">
        <v>8</v>
      </c>
      <c r="D52" s="1" t="s">
        <v>1732</v>
      </c>
      <c r="E52" s="2">
        <v>9</v>
      </c>
      <c r="G52" s="1" t="s">
        <v>994</v>
      </c>
      <c r="H52" s="2">
        <v>9</v>
      </c>
      <c r="J52" s="13" t="s">
        <v>1933</v>
      </c>
      <c r="K52" s="2">
        <v>3.1</v>
      </c>
    </row>
    <row r="53" spans="1:11" x14ac:dyDescent="0.25">
      <c r="A53" s="1" t="s">
        <v>936</v>
      </c>
      <c r="B53" s="2">
        <v>6</v>
      </c>
      <c r="D53" s="1" t="s">
        <v>62</v>
      </c>
      <c r="E53" s="2">
        <v>5</v>
      </c>
      <c r="G53" s="1" t="s">
        <v>1786</v>
      </c>
      <c r="H53" s="2">
        <v>9</v>
      </c>
      <c r="J53" s="13" t="s">
        <v>1898</v>
      </c>
      <c r="K53" s="2">
        <v>3.1</v>
      </c>
    </row>
    <row r="54" spans="1:11" x14ac:dyDescent="0.25">
      <c r="A54" s="1" t="s">
        <v>422</v>
      </c>
      <c r="B54" s="2">
        <v>3</v>
      </c>
      <c r="D54" s="1" t="s">
        <v>1741</v>
      </c>
      <c r="E54" s="2">
        <v>3.1</v>
      </c>
      <c r="G54" s="1" t="s">
        <v>1020</v>
      </c>
      <c r="H54" s="2">
        <v>9</v>
      </c>
      <c r="J54" s="13" t="s">
        <v>1131</v>
      </c>
      <c r="K54" s="2">
        <v>3.1</v>
      </c>
    </row>
    <row r="55" spans="1:11" x14ac:dyDescent="0.25">
      <c r="A55" s="1" t="s">
        <v>63</v>
      </c>
      <c r="B55" s="2">
        <v>102</v>
      </c>
      <c r="D55" s="1" t="s">
        <v>1735</v>
      </c>
      <c r="E55" s="2">
        <v>3</v>
      </c>
      <c r="G55" s="1" t="s">
        <v>463</v>
      </c>
      <c r="H55" s="2">
        <v>6</v>
      </c>
      <c r="J55" s="13" t="s">
        <v>1142</v>
      </c>
      <c r="K55" s="2">
        <v>3.1</v>
      </c>
    </row>
    <row r="56" spans="1:11" x14ac:dyDescent="0.25">
      <c r="D56" s="1" t="s">
        <v>63</v>
      </c>
      <c r="E56" s="2">
        <v>79.5</v>
      </c>
      <c r="G56" s="1" t="s">
        <v>1058</v>
      </c>
      <c r="H56" s="2">
        <v>6</v>
      </c>
      <c r="J56" s="13" t="s">
        <v>1917</v>
      </c>
      <c r="K56" s="2">
        <v>3</v>
      </c>
    </row>
    <row r="57" spans="1:11" x14ac:dyDescent="0.25">
      <c r="G57" s="1" t="s">
        <v>908</v>
      </c>
      <c r="H57" s="2">
        <v>6</v>
      </c>
      <c r="J57" s="13" t="s">
        <v>1935</v>
      </c>
      <c r="K57" s="2">
        <v>3</v>
      </c>
    </row>
    <row r="58" spans="1:11" x14ac:dyDescent="0.25">
      <c r="G58" s="1" t="s">
        <v>1793</v>
      </c>
      <c r="H58" s="2">
        <v>6</v>
      </c>
      <c r="J58" s="13" t="s">
        <v>625</v>
      </c>
      <c r="K58" s="2">
        <v>3</v>
      </c>
    </row>
    <row r="59" spans="1:11" x14ac:dyDescent="0.25">
      <c r="G59" s="1" t="s">
        <v>1788</v>
      </c>
      <c r="H59" s="2">
        <v>6</v>
      </c>
      <c r="J59" s="13" t="s">
        <v>1126</v>
      </c>
      <c r="K59" s="2">
        <v>3</v>
      </c>
    </row>
    <row r="60" spans="1:11" x14ac:dyDescent="0.25">
      <c r="G60" s="1" t="s">
        <v>1053</v>
      </c>
      <c r="H60" s="2">
        <v>3</v>
      </c>
      <c r="J60" s="13" t="s">
        <v>1896</v>
      </c>
      <c r="K60" s="2">
        <v>3</v>
      </c>
    </row>
    <row r="61" spans="1:11" x14ac:dyDescent="0.25">
      <c r="G61" s="1" t="s">
        <v>1790</v>
      </c>
      <c r="H61" s="2">
        <v>3</v>
      </c>
      <c r="J61" s="13" t="s">
        <v>1145</v>
      </c>
      <c r="K61" s="2">
        <v>3</v>
      </c>
    </row>
    <row r="62" spans="1:11" x14ac:dyDescent="0.25">
      <c r="G62" s="1" t="s">
        <v>1791</v>
      </c>
      <c r="H62" s="2">
        <v>3</v>
      </c>
      <c r="J62" s="13" t="s">
        <v>1904</v>
      </c>
      <c r="K62" s="2">
        <v>0.1</v>
      </c>
    </row>
    <row r="63" spans="1:11" x14ac:dyDescent="0.25">
      <c r="G63" s="1" t="s">
        <v>62</v>
      </c>
      <c r="H63" s="2">
        <v>3</v>
      </c>
      <c r="J63" s="13" t="s">
        <v>1939</v>
      </c>
      <c r="K63" s="2">
        <v>0.1</v>
      </c>
    </row>
    <row r="64" spans="1:11" x14ac:dyDescent="0.25">
      <c r="G64" s="1" t="s">
        <v>1037</v>
      </c>
      <c r="H64" s="2">
        <v>3</v>
      </c>
      <c r="J64" s="13" t="s">
        <v>1138</v>
      </c>
      <c r="K64" s="2">
        <v>0.1</v>
      </c>
    </row>
    <row r="65" spans="1:11" x14ac:dyDescent="0.25">
      <c r="G65" s="1" t="s">
        <v>1025</v>
      </c>
      <c r="H65" s="2">
        <v>3</v>
      </c>
      <c r="J65" s="13" t="s">
        <v>1149</v>
      </c>
      <c r="K65" s="2">
        <v>0.1</v>
      </c>
    </row>
    <row r="66" spans="1:11" x14ac:dyDescent="0.25">
      <c r="G66" s="1" t="s">
        <v>63</v>
      </c>
      <c r="H66" s="2">
        <v>132</v>
      </c>
      <c r="J66" s="13" t="s">
        <v>1910</v>
      </c>
      <c r="K66" s="2">
        <v>0.1</v>
      </c>
    </row>
    <row r="67" spans="1:11" x14ac:dyDescent="0.25">
      <c r="J67" s="13" t="s">
        <v>1929</v>
      </c>
      <c r="K67" s="2">
        <v>0.1</v>
      </c>
    </row>
    <row r="68" spans="1:11" x14ac:dyDescent="0.25">
      <c r="G68" s="1"/>
      <c r="H68" s="2"/>
      <c r="J68" s="13" t="s">
        <v>1924</v>
      </c>
      <c r="K68" s="2">
        <v>0.1</v>
      </c>
    </row>
    <row r="69" spans="1:11" x14ac:dyDescent="0.25">
      <c r="G69" s="1"/>
      <c r="H69" s="2"/>
      <c r="J69" s="13" t="s">
        <v>63</v>
      </c>
      <c r="K69" s="2">
        <v>46.300000000000011</v>
      </c>
    </row>
    <row r="70" spans="1:11" x14ac:dyDescent="0.25">
      <c r="G70" s="1"/>
      <c r="H70" s="2"/>
    </row>
    <row r="71" spans="1:11" x14ac:dyDescent="0.25">
      <c r="G71" s="1"/>
      <c r="H71" s="2"/>
    </row>
    <row r="72" spans="1:11" x14ac:dyDescent="0.25">
      <c r="G72" s="1"/>
      <c r="H72" s="2"/>
    </row>
    <row r="73" spans="1:11" x14ac:dyDescent="0.25">
      <c r="A73" s="11" t="s">
        <v>182</v>
      </c>
      <c r="B73" t="s">
        <v>270</v>
      </c>
      <c r="D73" s="11" t="s">
        <v>98</v>
      </c>
      <c r="E73" t="s">
        <v>270</v>
      </c>
      <c r="G73" s="1"/>
      <c r="H73" s="2"/>
    </row>
    <row r="74" spans="1:11" x14ac:dyDescent="0.25">
      <c r="A74" s="1" t="s">
        <v>70</v>
      </c>
      <c r="B74" s="2">
        <v>9.8999999999999968</v>
      </c>
      <c r="D74" s="1" t="s">
        <v>1071</v>
      </c>
      <c r="E74" s="2">
        <v>18.799999999999997</v>
      </c>
      <c r="G74" s="1"/>
      <c r="H74" s="2"/>
    </row>
    <row r="75" spans="1:11" x14ac:dyDescent="0.25">
      <c r="A75" s="1" t="s">
        <v>625</v>
      </c>
      <c r="B75" s="2">
        <v>9.6999999999999975</v>
      </c>
      <c r="D75" s="1" t="s">
        <v>70</v>
      </c>
      <c r="E75" s="2">
        <v>18.699999999999996</v>
      </c>
      <c r="G75" s="1"/>
      <c r="H75" s="2"/>
    </row>
    <row r="76" spans="1:11" x14ac:dyDescent="0.25">
      <c r="A76" s="1" t="s">
        <v>1177</v>
      </c>
      <c r="B76" s="2">
        <v>6.1999999999999993</v>
      </c>
      <c r="D76" s="1" t="s">
        <v>908</v>
      </c>
      <c r="E76" s="2">
        <v>15.599999999999998</v>
      </c>
      <c r="G76" s="1"/>
      <c r="H76" s="2"/>
    </row>
    <row r="77" spans="1:11" x14ac:dyDescent="0.25">
      <c r="A77" s="1" t="s">
        <v>1266</v>
      </c>
      <c r="B77" s="2">
        <v>3.6000000000000005</v>
      </c>
      <c r="D77" s="1" t="s">
        <v>62</v>
      </c>
      <c r="E77" s="2">
        <v>3.2</v>
      </c>
      <c r="G77" s="1"/>
      <c r="H77" s="2"/>
    </row>
    <row r="78" spans="1:11" x14ac:dyDescent="0.25">
      <c r="A78" s="1" t="s">
        <v>2149</v>
      </c>
      <c r="B78" s="2">
        <v>0.1</v>
      </c>
      <c r="D78" s="1" t="s">
        <v>63</v>
      </c>
      <c r="E78" s="2">
        <v>56.299999999999983</v>
      </c>
      <c r="G78" s="1"/>
      <c r="H78" s="2"/>
    </row>
    <row r="79" spans="1:11" x14ac:dyDescent="0.25">
      <c r="A79" s="1" t="s">
        <v>63</v>
      </c>
      <c r="B79" s="2">
        <v>29.499999999999993</v>
      </c>
      <c r="G79" s="1"/>
      <c r="H79" s="2"/>
    </row>
    <row r="80" spans="1:11" x14ac:dyDescent="0.25">
      <c r="G80" s="1"/>
      <c r="H80" s="2"/>
    </row>
    <row r="81" spans="1:11" x14ac:dyDescent="0.25">
      <c r="G81" s="1"/>
      <c r="H81" s="2"/>
    </row>
    <row r="82" spans="1:11" x14ac:dyDescent="0.25">
      <c r="G82" s="1"/>
      <c r="H82" s="2"/>
    </row>
    <row r="83" spans="1:11" x14ac:dyDescent="0.25">
      <c r="G83" s="1"/>
    </row>
    <row r="84" spans="1:11" x14ac:dyDescent="0.25">
      <c r="A84" s="11" t="s">
        <v>205</v>
      </c>
      <c r="B84" t="s">
        <v>270</v>
      </c>
      <c r="D84" s="15" t="s">
        <v>199</v>
      </c>
      <c r="E84" t="s">
        <v>270</v>
      </c>
      <c r="G84" s="15" t="s">
        <v>383</v>
      </c>
      <c r="H84" t="s">
        <v>270</v>
      </c>
      <c r="J84" s="15" t="s">
        <v>388</v>
      </c>
      <c r="K84" t="s">
        <v>270</v>
      </c>
    </row>
    <row r="85" spans="1:11" x14ac:dyDescent="0.25">
      <c r="A85" s="1" t="s">
        <v>70</v>
      </c>
      <c r="B85" s="2">
        <v>15.1</v>
      </c>
      <c r="D85" s="1" t="s">
        <v>70</v>
      </c>
      <c r="E85" s="165">
        <v>1.4000000000000001</v>
      </c>
      <c r="G85" s="1" t="s">
        <v>70</v>
      </c>
      <c r="H85" s="2">
        <v>0.2</v>
      </c>
      <c r="J85" s="1" t="s">
        <v>70</v>
      </c>
      <c r="K85" s="2">
        <v>3.8000000000000003</v>
      </c>
    </row>
    <row r="86" spans="1:11" x14ac:dyDescent="0.25">
      <c r="A86" s="1" t="s">
        <v>62</v>
      </c>
      <c r="B86" s="2">
        <v>9.1</v>
      </c>
      <c r="D86" s="1" t="s">
        <v>625</v>
      </c>
      <c r="E86" s="2">
        <v>1.4000000000000001</v>
      </c>
      <c r="G86" s="1" t="s">
        <v>401</v>
      </c>
      <c r="H86" s="2">
        <v>0.1</v>
      </c>
      <c r="J86" s="1" t="s">
        <v>625</v>
      </c>
      <c r="K86" s="2">
        <v>3.5</v>
      </c>
    </row>
    <row r="87" spans="1:11" x14ac:dyDescent="0.25">
      <c r="A87" s="1" t="s">
        <v>1972</v>
      </c>
      <c r="B87" s="2">
        <v>3</v>
      </c>
      <c r="D87" s="1" t="s">
        <v>62</v>
      </c>
      <c r="E87" s="2">
        <v>0.7</v>
      </c>
      <c r="G87" s="1" t="s">
        <v>392</v>
      </c>
      <c r="H87" s="2">
        <v>0.1</v>
      </c>
      <c r="J87" s="1" t="s">
        <v>1500</v>
      </c>
      <c r="K87" s="2">
        <v>3.1</v>
      </c>
    </row>
    <row r="88" spans="1:11" x14ac:dyDescent="0.25">
      <c r="A88" s="1" t="s">
        <v>1970</v>
      </c>
      <c r="B88" s="2">
        <v>3</v>
      </c>
      <c r="D88" s="1" t="s">
        <v>2082</v>
      </c>
      <c r="E88" s="2">
        <v>0.30000000000000004</v>
      </c>
      <c r="G88" s="1" t="s">
        <v>63</v>
      </c>
      <c r="H88" s="2">
        <v>0.4</v>
      </c>
      <c r="J88" s="1" t="s">
        <v>1266</v>
      </c>
      <c r="K88" s="2">
        <v>0.4</v>
      </c>
    </row>
    <row r="89" spans="1:11" x14ac:dyDescent="0.25">
      <c r="A89" s="1" t="s">
        <v>63</v>
      </c>
      <c r="B89" s="2">
        <v>30.2</v>
      </c>
      <c r="D89" s="1" t="s">
        <v>2086</v>
      </c>
      <c r="E89" s="2">
        <v>0.2</v>
      </c>
      <c r="J89" s="1" t="s">
        <v>1260</v>
      </c>
      <c r="K89" s="2">
        <v>0.2</v>
      </c>
    </row>
    <row r="90" spans="1:11" x14ac:dyDescent="0.25">
      <c r="D90" s="1" t="s">
        <v>2078</v>
      </c>
      <c r="E90" s="2">
        <v>0.1</v>
      </c>
      <c r="J90" s="1" t="s">
        <v>62</v>
      </c>
      <c r="K90" s="2">
        <v>0.2</v>
      </c>
    </row>
    <row r="91" spans="1:11" x14ac:dyDescent="0.25">
      <c r="D91" s="1" t="s">
        <v>2085</v>
      </c>
      <c r="E91" s="2">
        <v>0.1</v>
      </c>
      <c r="J91" s="1" t="s">
        <v>1281</v>
      </c>
      <c r="K91" s="2">
        <v>0.1</v>
      </c>
    </row>
    <row r="92" spans="1:11" x14ac:dyDescent="0.25">
      <c r="D92" s="1" t="s">
        <v>63</v>
      </c>
      <c r="E92" s="2">
        <v>4.2</v>
      </c>
      <c r="J92" s="1" t="s">
        <v>1273</v>
      </c>
      <c r="K92" s="2">
        <v>0.1</v>
      </c>
    </row>
    <row r="93" spans="1:11" x14ac:dyDescent="0.25">
      <c r="J93" s="1" t="s">
        <v>2022</v>
      </c>
      <c r="K93" s="2">
        <v>0.1</v>
      </c>
    </row>
    <row r="94" spans="1:11" x14ac:dyDescent="0.25">
      <c r="J94" s="1" t="s">
        <v>2033</v>
      </c>
      <c r="K94" s="2">
        <v>0.1</v>
      </c>
    </row>
    <row r="95" spans="1:11" x14ac:dyDescent="0.25">
      <c r="J95" s="1" t="s">
        <v>1289</v>
      </c>
      <c r="K95" s="2">
        <v>0.1</v>
      </c>
    </row>
    <row r="96" spans="1:11" x14ac:dyDescent="0.25">
      <c r="J96" s="1" t="s">
        <v>1254</v>
      </c>
      <c r="K96" s="2">
        <v>0.1</v>
      </c>
    </row>
    <row r="97" spans="1:11" x14ac:dyDescent="0.25">
      <c r="J97" s="1" t="s">
        <v>63</v>
      </c>
      <c r="K97" s="2">
        <v>11.799999999999997</v>
      </c>
    </row>
    <row r="103" spans="1:11" x14ac:dyDescent="0.25">
      <c r="A103" s="15" t="s">
        <v>206</v>
      </c>
      <c r="B103" s="164" t="s">
        <v>270</v>
      </c>
      <c r="D103" s="15" t="s">
        <v>279</v>
      </c>
      <c r="E103" t="s">
        <v>270</v>
      </c>
      <c r="G103" s="15" t="s">
        <v>207</v>
      </c>
      <c r="H103" t="s">
        <v>270</v>
      </c>
      <c r="J103" s="15" t="s">
        <v>97</v>
      </c>
      <c r="K103" t="s">
        <v>270</v>
      </c>
    </row>
    <row r="104" spans="1:11" x14ac:dyDescent="0.25">
      <c r="A104" s="1" t="s">
        <v>70</v>
      </c>
      <c r="B104" s="2">
        <v>0.2</v>
      </c>
      <c r="D104" s="1" t="s">
        <v>2111</v>
      </c>
      <c r="E104" s="2">
        <v>0.30000000000000004</v>
      </c>
      <c r="G104" s="1" t="s">
        <v>62</v>
      </c>
      <c r="H104" s="2">
        <v>0.4</v>
      </c>
      <c r="J104" s="1" t="s">
        <v>2095</v>
      </c>
      <c r="K104" s="2">
        <v>3.3000000000000003</v>
      </c>
    </row>
    <row r="105" spans="1:11" x14ac:dyDescent="0.25">
      <c r="A105" s="1" t="s">
        <v>1981</v>
      </c>
      <c r="B105" s="2">
        <v>0.1</v>
      </c>
      <c r="D105" s="1" t="s">
        <v>2115</v>
      </c>
      <c r="E105" s="2">
        <v>0.1</v>
      </c>
      <c r="G105" s="1" t="s">
        <v>1385</v>
      </c>
      <c r="H105" s="2">
        <v>0.2</v>
      </c>
      <c r="J105" s="1" t="s">
        <v>1071</v>
      </c>
      <c r="K105" s="2">
        <v>3.2</v>
      </c>
    </row>
    <row r="106" spans="1:11" x14ac:dyDescent="0.25">
      <c r="A106" s="1" t="s">
        <v>1983</v>
      </c>
      <c r="B106" s="2">
        <v>0.2</v>
      </c>
      <c r="D106" s="1" t="s">
        <v>62</v>
      </c>
      <c r="E106" s="2">
        <v>0.1</v>
      </c>
      <c r="G106" s="1" t="s">
        <v>2134</v>
      </c>
      <c r="H106" s="2">
        <v>0.1</v>
      </c>
      <c r="J106" s="1" t="s">
        <v>2104</v>
      </c>
      <c r="K106" s="2">
        <v>3</v>
      </c>
    </row>
    <row r="107" spans="1:11" x14ac:dyDescent="0.25">
      <c r="A107" s="1" t="s">
        <v>1984</v>
      </c>
      <c r="B107" s="2">
        <v>0.1</v>
      </c>
      <c r="D107" s="1" t="s">
        <v>1373</v>
      </c>
      <c r="E107" s="2">
        <v>0.1</v>
      </c>
      <c r="G107" s="1" t="s">
        <v>1380</v>
      </c>
      <c r="H107" s="2">
        <v>0.1</v>
      </c>
      <c r="J107" s="1" t="s">
        <v>70</v>
      </c>
      <c r="K107" s="2">
        <v>0.2</v>
      </c>
    </row>
    <row r="108" spans="1:11" x14ac:dyDescent="0.25">
      <c r="A108" s="1" t="s">
        <v>1987</v>
      </c>
      <c r="B108" s="2">
        <v>0.1</v>
      </c>
      <c r="D108" s="1" t="s">
        <v>1720</v>
      </c>
      <c r="E108" s="2">
        <v>0.1</v>
      </c>
      <c r="G108" s="1" t="s">
        <v>2128</v>
      </c>
      <c r="H108" s="2">
        <v>0.1</v>
      </c>
      <c r="J108" s="1" t="s">
        <v>2109</v>
      </c>
      <c r="K108" s="2">
        <v>0.1</v>
      </c>
    </row>
    <row r="109" spans="1:11" x14ac:dyDescent="0.25">
      <c r="A109" s="1" t="s">
        <v>1990</v>
      </c>
      <c r="B109" s="2">
        <v>0.1</v>
      </c>
      <c r="D109" s="1" t="s">
        <v>2113</v>
      </c>
      <c r="E109" s="2">
        <v>0.1</v>
      </c>
      <c r="G109" s="1" t="s">
        <v>625</v>
      </c>
      <c r="H109" s="2">
        <v>0.1</v>
      </c>
      <c r="J109" s="1" t="s">
        <v>908</v>
      </c>
      <c r="K109" s="2">
        <v>0.1</v>
      </c>
    </row>
    <row r="110" spans="1:11" x14ac:dyDescent="0.25">
      <c r="A110" s="1" t="s">
        <v>1991</v>
      </c>
      <c r="B110" s="2">
        <v>0.1</v>
      </c>
      <c r="D110" s="1" t="s">
        <v>2114</v>
      </c>
      <c r="E110" s="2">
        <v>0.1</v>
      </c>
      <c r="G110" s="1" t="s">
        <v>1378</v>
      </c>
      <c r="H110" s="2">
        <v>0.1</v>
      </c>
      <c r="J110" s="1" t="s">
        <v>1357</v>
      </c>
      <c r="K110" s="2">
        <v>0.1</v>
      </c>
    </row>
    <row r="111" spans="1:11" x14ac:dyDescent="0.25">
      <c r="A111" s="1" t="s">
        <v>908</v>
      </c>
      <c r="B111" s="2">
        <v>0.1</v>
      </c>
      <c r="D111" s="1" t="s">
        <v>63</v>
      </c>
      <c r="E111" s="2">
        <v>0.89999999999999991</v>
      </c>
      <c r="G111" s="1" t="s">
        <v>63</v>
      </c>
      <c r="H111" s="2">
        <v>1.0999999999999999</v>
      </c>
      <c r="J111" s="1" t="s">
        <v>2091</v>
      </c>
      <c r="K111" s="2">
        <v>0.1</v>
      </c>
    </row>
    <row r="112" spans="1:11" x14ac:dyDescent="0.25">
      <c r="A112" s="1" t="s">
        <v>1996</v>
      </c>
      <c r="B112" s="2">
        <v>3</v>
      </c>
      <c r="J112" s="1" t="s">
        <v>2093</v>
      </c>
      <c r="K112" s="2">
        <v>0.1</v>
      </c>
    </row>
    <row r="113" spans="1:11" x14ac:dyDescent="0.25">
      <c r="A113" s="1" t="s">
        <v>1238</v>
      </c>
      <c r="B113" s="2">
        <v>3</v>
      </c>
      <c r="J113" s="1" t="s">
        <v>63</v>
      </c>
      <c r="K113" s="2">
        <v>10.199999999999999</v>
      </c>
    </row>
    <row r="114" spans="1:11" x14ac:dyDescent="0.25">
      <c r="A114" s="1" t="s">
        <v>1999</v>
      </c>
      <c r="B114" s="2">
        <v>0.1</v>
      </c>
    </row>
    <row r="115" spans="1:11" x14ac:dyDescent="0.25">
      <c r="A115" s="1" t="s">
        <v>1242</v>
      </c>
      <c r="B115" s="2">
        <v>0.1</v>
      </c>
    </row>
    <row r="116" spans="1:11" x14ac:dyDescent="0.25">
      <c r="A116" s="1" t="s">
        <v>2003</v>
      </c>
      <c r="B116" s="2">
        <v>0.1</v>
      </c>
    </row>
    <row r="117" spans="1:11" x14ac:dyDescent="0.25">
      <c r="A117" s="1" t="s">
        <v>2004</v>
      </c>
      <c r="B117" s="2">
        <v>3</v>
      </c>
    </row>
    <row r="118" spans="1:11" x14ac:dyDescent="0.25">
      <c r="A118" s="1" t="s">
        <v>2006</v>
      </c>
      <c r="B118" s="2">
        <v>3</v>
      </c>
    </row>
    <row r="119" spans="1:11" x14ac:dyDescent="0.25">
      <c r="A119" s="1" t="s">
        <v>2008</v>
      </c>
      <c r="B119" s="2">
        <v>3</v>
      </c>
    </row>
    <row r="120" spans="1:11" x14ac:dyDescent="0.25">
      <c r="A120" s="1" t="s">
        <v>63</v>
      </c>
      <c r="B120" s="2">
        <v>16.299999999999997</v>
      </c>
    </row>
    <row r="121" spans="1:11" x14ac:dyDescent="0.25">
      <c r="A121" s="1"/>
    </row>
    <row r="122" spans="1:11" x14ac:dyDescent="0.25">
      <c r="A122" s="1"/>
    </row>
    <row r="123" spans="1:11" x14ac:dyDescent="0.25">
      <c r="A123" s="1"/>
    </row>
    <row r="124" spans="1:11" x14ac:dyDescent="0.25">
      <c r="A124" s="15" t="s">
        <v>280</v>
      </c>
      <c r="B124" t="s">
        <v>270</v>
      </c>
      <c r="D124" s="15" t="s">
        <v>281</v>
      </c>
      <c r="E124" t="s">
        <v>270</v>
      </c>
      <c r="G124" s="15" t="s">
        <v>32</v>
      </c>
      <c r="H124" t="s">
        <v>64</v>
      </c>
    </row>
    <row r="125" spans="1:11" x14ac:dyDescent="0.25">
      <c r="A125" s="1" t="s">
        <v>463</v>
      </c>
      <c r="B125" s="2">
        <v>3.1</v>
      </c>
      <c r="D125" s="1" t="s">
        <v>70</v>
      </c>
      <c r="E125" s="2">
        <v>0.2</v>
      </c>
      <c r="G125" s="1" t="s">
        <v>2141</v>
      </c>
      <c r="H125" s="2">
        <v>0.1</v>
      </c>
    </row>
    <row r="126" spans="1:11" x14ac:dyDescent="0.25">
      <c r="A126" s="1" t="s">
        <v>2041</v>
      </c>
      <c r="B126" s="2">
        <v>3</v>
      </c>
      <c r="D126" s="1" t="s">
        <v>179</v>
      </c>
      <c r="E126" s="2">
        <v>0.2</v>
      </c>
      <c r="G126" s="1" t="s">
        <v>62</v>
      </c>
      <c r="H126" s="2">
        <v>0.1</v>
      </c>
    </row>
    <row r="127" spans="1:11" x14ac:dyDescent="0.25">
      <c r="A127" s="1" t="s">
        <v>390</v>
      </c>
      <c r="B127" s="2">
        <v>0.1</v>
      </c>
      <c r="D127" s="1" t="s">
        <v>63</v>
      </c>
      <c r="E127" s="2">
        <v>0.4</v>
      </c>
      <c r="G127" s="1" t="s">
        <v>63</v>
      </c>
      <c r="H127" s="2">
        <v>0.2</v>
      </c>
    </row>
    <row r="128" spans="1:11" x14ac:dyDescent="0.25">
      <c r="A128" s="1" t="s">
        <v>63</v>
      </c>
      <c r="B128" s="2">
        <v>6.2</v>
      </c>
    </row>
  </sheetData>
  <conditionalFormatting pivot="1">
    <cfRule type="colorScale" priority="66">
      <colorScale>
        <cfvo type="num" val="1"/>
        <cfvo type="num" val="5"/>
        <cfvo type="num" val="10"/>
        <color rgb="FF63BE7B"/>
        <color rgb="FFFFEB84"/>
        <color rgb="FFF8696B"/>
      </colorScale>
    </cfRule>
  </conditionalFormatting>
  <conditionalFormatting pivot="1">
    <cfRule type="colorScale" priority="37">
      <colorScale>
        <cfvo type="num" val="1"/>
        <cfvo type="num" val="5"/>
        <cfvo type="num" val="10"/>
        <color rgb="FF63BE7B"/>
        <color rgb="FFFFEB84"/>
        <color rgb="FFF8696B"/>
      </colorScale>
    </cfRule>
  </conditionalFormatting>
  <conditionalFormatting pivot="1" sqref="K85:K96">
    <cfRule type="colorScale" priority="16">
      <colorScale>
        <cfvo type="num" val="1"/>
        <cfvo type="num" val="5"/>
        <cfvo type="num" val="10"/>
        <color rgb="FF63BE7B"/>
        <color rgb="FFFFEB84"/>
        <color rgb="FFF8696B"/>
      </colorScale>
    </cfRule>
  </conditionalFormatting>
  <conditionalFormatting pivot="1" sqref="E125:E126">
    <cfRule type="colorScale" priority="5">
      <colorScale>
        <cfvo type="num" val="1"/>
        <cfvo type="num" val="5"/>
        <cfvo type="num" val="10"/>
        <color rgb="FF63BE7B"/>
        <color rgb="FFFFEB84"/>
        <color rgb="FFF8696B"/>
      </colorScale>
    </cfRule>
  </conditionalFormatting>
  <conditionalFormatting pivot="1" sqref="B3:B18">
    <cfRule type="colorScale" priority="27">
      <colorScale>
        <cfvo type="num" val="1"/>
        <cfvo type="num" val="5"/>
        <cfvo type="num" val="10"/>
        <color rgb="FF63BE7B"/>
        <color rgb="FFFFEB84"/>
        <color rgb="FFF8696B"/>
      </colorScale>
    </cfRule>
  </conditionalFormatting>
  <conditionalFormatting pivot="1" sqref="H3:H30">
    <cfRule type="colorScale" priority="26">
      <colorScale>
        <cfvo type="num" val="1"/>
        <cfvo type="num" val="5"/>
        <cfvo type="num" val="10"/>
        <color rgb="FF63BE7B"/>
        <color rgb="FFFFEB84"/>
        <color rgb="FFF8696B"/>
      </colorScale>
    </cfRule>
  </conditionalFormatting>
  <conditionalFormatting pivot="1" sqref="K3:K13">
    <cfRule type="colorScale" priority="25">
      <colorScale>
        <cfvo type="num" val="1"/>
        <cfvo type="num" val="5"/>
        <cfvo type="num" val="10"/>
        <color rgb="FF63BE7B"/>
        <color rgb="FFFFEB84"/>
        <color rgb="FFF8696B"/>
      </colorScale>
    </cfRule>
  </conditionalFormatting>
  <conditionalFormatting pivot="1" sqref="E3:E35">
    <cfRule type="colorScale" priority="24">
      <colorScale>
        <cfvo type="num" val="1"/>
        <cfvo type="num" val="5"/>
        <cfvo type="num" val="10"/>
        <color rgb="FF63BE7B"/>
        <color rgb="FFFFEB84"/>
        <color rgb="FFF8696B"/>
      </colorScale>
    </cfRule>
  </conditionalFormatting>
  <conditionalFormatting pivot="1" sqref="B49:B54">
    <cfRule type="colorScale" priority="23">
      <colorScale>
        <cfvo type="num" val="1"/>
        <cfvo type="num" val="5"/>
        <cfvo type="num" val="10"/>
        <color rgb="FF63BE7B"/>
        <color rgb="FFFFEB84"/>
        <color rgb="FFF8696B"/>
      </colorScale>
    </cfRule>
  </conditionalFormatting>
  <conditionalFormatting pivot="1" sqref="E49:E55">
    <cfRule type="colorScale" priority="22">
      <colorScale>
        <cfvo type="num" val="1"/>
        <cfvo type="num" val="5"/>
        <cfvo type="num" val="10"/>
        <color rgb="FF63BE7B"/>
        <color rgb="FFFFEB84"/>
        <color rgb="FFF8696B"/>
      </colorScale>
    </cfRule>
  </conditionalFormatting>
  <conditionalFormatting pivot="1" sqref="H49:H65">
    <cfRule type="colorScale" priority="21">
      <colorScale>
        <cfvo type="num" val="1"/>
        <cfvo type="num" val="5"/>
        <cfvo type="num" val="10"/>
        <color rgb="FF63BE7B"/>
        <color rgb="FFFFEB84"/>
        <color rgb="FFF8696B"/>
      </colorScale>
    </cfRule>
  </conditionalFormatting>
  <conditionalFormatting pivot="1" sqref="K49:K68">
    <cfRule type="colorScale" priority="20">
      <colorScale>
        <cfvo type="num" val="1"/>
        <cfvo type="num" val="5"/>
        <cfvo type="num" val="10"/>
        <color rgb="FF63BE7B"/>
        <color rgb="FFFFEB84"/>
        <color rgb="FFF8696B"/>
      </colorScale>
    </cfRule>
  </conditionalFormatting>
  <conditionalFormatting pivot="1" sqref="B85:B88">
    <cfRule type="colorScale" priority="1">
      <colorScale>
        <cfvo type="num" val="1"/>
        <cfvo type="num" val="5"/>
        <cfvo type="num" val="10"/>
        <color rgb="FF63BE7B"/>
        <color rgb="FFFFEB84"/>
        <color rgb="FFF8696B"/>
      </colorScale>
    </cfRule>
  </conditionalFormatting>
  <conditionalFormatting pivot="1" sqref="E104:E110">
    <cfRule type="colorScale" priority="15">
      <colorScale>
        <cfvo type="num" val="1"/>
        <cfvo type="num" val="5"/>
        <cfvo type="num" val="10"/>
        <color rgb="FF63BE7B"/>
        <color rgb="FFFFEB84"/>
        <color rgb="FFF8696B"/>
      </colorScale>
    </cfRule>
  </conditionalFormatting>
  <conditionalFormatting pivot="1" sqref="H104:H110">
    <cfRule type="colorScale" priority="14">
      <colorScale>
        <cfvo type="num" val="1"/>
        <cfvo type="num" val="5"/>
        <cfvo type="num" val="10"/>
        <color rgb="FF63BE7B"/>
        <color rgb="FFFFEB84"/>
        <color rgb="FFF8696B"/>
      </colorScale>
    </cfRule>
  </conditionalFormatting>
  <conditionalFormatting pivot="1" sqref="K104:K112">
    <cfRule type="colorScale" priority="13">
      <colorScale>
        <cfvo type="num" val="1"/>
        <cfvo type="num" val="5"/>
        <cfvo type="num" val="10"/>
        <color rgb="FF63BE7B"/>
        <color rgb="FFFFEB84"/>
        <color rgb="FFF8696B"/>
      </colorScale>
    </cfRule>
  </conditionalFormatting>
  <conditionalFormatting pivot="1" sqref="H85:H87">
    <cfRule type="colorScale" priority="11">
      <colorScale>
        <cfvo type="num" val="1"/>
        <cfvo type="num" val="5"/>
        <cfvo type="num" val="10"/>
        <color rgb="FF63BE7B"/>
        <color rgb="FFFFEB84"/>
        <color rgb="FFF8696B"/>
      </colorScale>
    </cfRule>
  </conditionalFormatting>
  <conditionalFormatting pivot="1" sqref="E85:E91">
    <cfRule type="colorScale" priority="10">
      <colorScale>
        <cfvo type="num" val="1"/>
        <cfvo type="num" val="5"/>
        <cfvo type="num" val="10"/>
        <color rgb="FF63BE7B"/>
        <color rgb="FFFFEB84"/>
        <color rgb="FFF8696B"/>
      </colorScale>
    </cfRule>
  </conditionalFormatting>
  <conditionalFormatting pivot="1" sqref="B104:B119">
    <cfRule type="colorScale" priority="8">
      <colorScale>
        <cfvo type="num" val="1"/>
        <cfvo type="num" val="5"/>
        <cfvo type="num" val="10"/>
        <color rgb="FF63BE7B"/>
        <color rgb="FFFFEB84"/>
        <color rgb="FFF8696B"/>
      </colorScale>
    </cfRule>
  </conditionalFormatting>
  <conditionalFormatting pivot="1" sqref="B125:B127">
    <cfRule type="colorScale" priority="6">
      <colorScale>
        <cfvo type="num" val="1"/>
        <cfvo type="num" val="5"/>
        <cfvo type="num" val="10"/>
        <color rgb="FF63BE7B"/>
        <color rgb="FFFFEB84"/>
        <color rgb="FFF8696B"/>
      </colorScale>
    </cfRule>
  </conditionalFormatting>
  <conditionalFormatting pivot="1" sqref="H125:H126">
    <cfRule type="colorScale" priority="4">
      <colorScale>
        <cfvo type="num" val="1"/>
        <cfvo type="num" val="5"/>
        <cfvo type="num" val="10"/>
        <color rgb="FF63BE7B"/>
        <color rgb="FFFFEB84"/>
        <color rgb="FFF8696B"/>
      </colorScale>
    </cfRule>
  </conditionalFormatting>
  <conditionalFormatting pivot="1" sqref="B74:B78">
    <cfRule type="colorScale" priority="3">
      <colorScale>
        <cfvo type="num" val="1"/>
        <cfvo type="num" val="5"/>
        <cfvo type="num" val="10"/>
        <color rgb="FF63BE7B"/>
        <color rgb="FFFFEB84"/>
        <color rgb="FFF8696B"/>
      </colorScale>
    </cfRule>
  </conditionalFormatting>
  <conditionalFormatting pivot="1" sqref="E74:E77">
    <cfRule type="colorScale" priority="2">
      <colorScale>
        <cfvo type="num" val="1"/>
        <cfvo type="num" val="5"/>
        <cfvo type="num" val="10"/>
        <color rgb="FF63BE7B"/>
        <color rgb="FFFFEB84"/>
        <color rgb="FFF8696B"/>
      </colorScale>
    </cfRule>
  </conditionalFormatting>
  <pageMargins left="0.7" right="0.7" top="0.75" bottom="0.75" header="0.3" footer="0.3"/>
  <pageSetup orientation="portrait"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8"/>
  <sheetViews>
    <sheetView topLeftCell="C1" zoomScale="71" zoomScaleNormal="71" zoomScaleSheetLayoutView="110" workbookViewId="0">
      <selection activeCell="L78" sqref="L78"/>
    </sheetView>
  </sheetViews>
  <sheetFormatPr baseColWidth="10" defaultColWidth="11.42578125" defaultRowHeight="14.25" x14ac:dyDescent="0.2"/>
  <cols>
    <col min="1" max="1" width="11.42578125" style="23"/>
    <col min="2" max="2" width="30.85546875" style="23" customWidth="1"/>
    <col min="3" max="3" width="66.28515625" style="23" customWidth="1"/>
    <col min="4" max="4" width="29.85546875" style="76" customWidth="1"/>
    <col min="5" max="5" width="36.42578125" style="23" customWidth="1"/>
    <col min="6" max="6" width="71" style="23" customWidth="1"/>
    <col min="7" max="8" width="18.85546875" style="77" customWidth="1"/>
    <col min="9" max="9" width="21.140625" style="23" customWidth="1"/>
    <col min="10" max="10" width="21" style="23" customWidth="1"/>
    <col min="11" max="11" width="69.7109375" style="23" customWidth="1"/>
    <col min="12" max="12" width="11.42578125" style="23"/>
    <col min="13" max="13" width="5.140625" style="23" customWidth="1"/>
    <col min="14" max="14" width="59.85546875" style="23" customWidth="1"/>
    <col min="15" max="15" width="51" style="23" customWidth="1"/>
    <col min="16" max="16384" width="11.42578125" style="23"/>
  </cols>
  <sheetData>
    <row r="1" spans="1:73" ht="31.5" customHeight="1" thickBot="1" x14ac:dyDescent="0.25">
      <c r="B1" s="176" t="s">
        <v>10</v>
      </c>
      <c r="C1" s="177"/>
      <c r="D1" s="177"/>
      <c r="E1" s="177"/>
      <c r="F1" s="177"/>
      <c r="G1" s="177"/>
      <c r="H1" s="177"/>
      <c r="I1" s="177"/>
      <c r="J1" s="178"/>
      <c r="K1" s="179"/>
      <c r="L1" s="180"/>
    </row>
    <row r="2" spans="1:73" ht="26.25" customHeight="1" thickTop="1" x14ac:dyDescent="0.2">
      <c r="B2" s="185" t="s">
        <v>220</v>
      </c>
      <c r="C2" s="186"/>
      <c r="D2" s="186"/>
      <c r="E2" s="186"/>
      <c r="F2" s="186"/>
      <c r="G2" s="186"/>
      <c r="H2" s="186"/>
      <c r="I2" s="186"/>
      <c r="J2" s="187"/>
      <c r="K2" s="181"/>
      <c r="L2" s="182"/>
    </row>
    <row r="3" spans="1:73" ht="15" x14ac:dyDescent="0.2">
      <c r="B3" s="188" t="s">
        <v>11</v>
      </c>
      <c r="C3" s="189"/>
      <c r="D3" s="190" t="s">
        <v>12</v>
      </c>
      <c r="E3" s="191"/>
      <c r="F3" s="191"/>
      <c r="G3" s="191"/>
      <c r="H3" s="191"/>
      <c r="I3" s="189"/>
      <c r="J3" s="43" t="s">
        <v>208</v>
      </c>
      <c r="K3" s="181"/>
      <c r="L3" s="182"/>
    </row>
    <row r="4" spans="1:73" ht="15" customHeight="1" thickBot="1" x14ac:dyDescent="0.25">
      <c r="B4" s="192" t="s">
        <v>209</v>
      </c>
      <c r="C4" s="193"/>
      <c r="D4" s="194" t="s">
        <v>221</v>
      </c>
      <c r="E4" s="195"/>
      <c r="F4" s="195"/>
      <c r="G4" s="195"/>
      <c r="H4" s="195"/>
      <c r="I4" s="193"/>
      <c r="J4" s="44" t="s">
        <v>1506</v>
      </c>
      <c r="K4" s="183"/>
      <c r="L4" s="184"/>
    </row>
    <row r="5" spans="1:73" ht="75.75" customHeight="1" thickTop="1" x14ac:dyDescent="0.2">
      <c r="B5" s="167" t="s">
        <v>13</v>
      </c>
      <c r="C5" s="168"/>
      <c r="D5" s="169" t="s">
        <v>14</v>
      </c>
      <c r="E5" s="170"/>
      <c r="F5" s="45" t="s">
        <v>15</v>
      </c>
      <c r="G5" s="171" t="s">
        <v>194</v>
      </c>
      <c r="H5" s="172"/>
      <c r="I5" s="46" t="s">
        <v>16</v>
      </c>
      <c r="J5" s="173" t="s">
        <v>245</v>
      </c>
      <c r="K5" s="174"/>
      <c r="L5" s="175"/>
      <c r="N5" s="52" t="s">
        <v>1505</v>
      </c>
      <c r="O5" s="53">
        <v>44316</v>
      </c>
    </row>
    <row r="6" spans="1:73" ht="6" customHeight="1" x14ac:dyDescent="0.2">
      <c r="B6" s="45"/>
      <c r="C6" s="47"/>
      <c r="D6" s="48"/>
      <c r="E6" s="49"/>
      <c r="F6" s="45"/>
      <c r="G6" s="50"/>
      <c r="H6" s="50"/>
      <c r="I6" s="46"/>
      <c r="J6" s="51"/>
      <c r="K6" s="51"/>
      <c r="L6" s="51"/>
    </row>
    <row r="7" spans="1:73" ht="90.75" customHeight="1" x14ac:dyDescent="0.2">
      <c r="B7" s="19" t="s">
        <v>6</v>
      </c>
      <c r="C7" s="19" t="s">
        <v>8</v>
      </c>
      <c r="D7" s="19" t="s">
        <v>9</v>
      </c>
      <c r="E7" s="19" t="s">
        <v>24</v>
      </c>
      <c r="F7" s="19" t="s">
        <v>5</v>
      </c>
      <c r="G7" s="19" t="s">
        <v>0</v>
      </c>
      <c r="H7" s="19" t="s">
        <v>1</v>
      </c>
      <c r="I7" s="19" t="s">
        <v>2</v>
      </c>
      <c r="J7" s="19" t="s">
        <v>3</v>
      </c>
      <c r="K7" s="19" t="s">
        <v>4</v>
      </c>
      <c r="L7" s="19" t="s">
        <v>222</v>
      </c>
      <c r="N7" s="54" t="s">
        <v>466</v>
      </c>
      <c r="O7" s="55" t="s">
        <v>467</v>
      </c>
    </row>
    <row r="8" spans="1:73" ht="120" customHeight="1" x14ac:dyDescent="0.2">
      <c r="A8" s="35">
        <v>1</v>
      </c>
      <c r="B8" s="64" t="s">
        <v>44</v>
      </c>
      <c r="C8" s="27" t="s">
        <v>285</v>
      </c>
      <c r="D8" s="26" t="s">
        <v>62</v>
      </c>
      <c r="E8" s="26" t="s">
        <v>45</v>
      </c>
      <c r="F8" s="65" t="s">
        <v>1404</v>
      </c>
      <c r="G8" s="36">
        <v>4</v>
      </c>
      <c r="H8" s="36">
        <v>5</v>
      </c>
      <c r="I8" s="36">
        <f t="shared" ref="I8:I71" si="0">G8*H8</f>
        <v>20</v>
      </c>
      <c r="J8" s="36" t="str">
        <f>IF(I8&lt;12,"BAJO",IF(I8&gt;19,"ALTO","MEDIO"))</f>
        <v>ALTO</v>
      </c>
      <c r="K8" s="26" t="s">
        <v>468</v>
      </c>
      <c r="L8" s="36">
        <f>IF(J8="BAJO",0.1,IF(J8="MEDIO",3,5))</f>
        <v>5</v>
      </c>
      <c r="N8" s="26" t="s">
        <v>469</v>
      </c>
      <c r="O8" s="26" t="s">
        <v>1405</v>
      </c>
      <c r="BT8" s="23">
        <v>1</v>
      </c>
      <c r="BU8" s="23">
        <v>1</v>
      </c>
    </row>
    <row r="9" spans="1:73" ht="177" customHeight="1" x14ac:dyDescent="0.2">
      <c r="A9" s="35">
        <v>2</v>
      </c>
      <c r="B9" s="64" t="s">
        <v>44</v>
      </c>
      <c r="C9" s="27" t="s">
        <v>286</v>
      </c>
      <c r="D9" s="66" t="s">
        <v>1406</v>
      </c>
      <c r="E9" s="26" t="s">
        <v>45</v>
      </c>
      <c r="F9" s="65" t="s">
        <v>1404</v>
      </c>
      <c r="G9" s="36">
        <v>4</v>
      </c>
      <c r="H9" s="36">
        <v>5</v>
      </c>
      <c r="I9" s="36">
        <f t="shared" si="0"/>
        <v>20</v>
      </c>
      <c r="J9" s="36" t="str">
        <f t="shared" ref="J9:J18" si="1">IF(I9&lt;12,"BAJO",IF(I9&gt;19,"ALTO","MEDIO"))</f>
        <v>ALTO</v>
      </c>
      <c r="K9" s="26" t="s">
        <v>470</v>
      </c>
      <c r="L9" s="36">
        <f t="shared" ref="L9:L18" si="2">IF(J9="BAJO",0.1,IF(J9="MEDIO",3,5))</f>
        <v>5</v>
      </c>
      <c r="N9" s="58" t="s">
        <v>469</v>
      </c>
      <c r="O9" s="26" t="s">
        <v>1407</v>
      </c>
      <c r="BT9" s="23">
        <v>2</v>
      </c>
      <c r="BU9" s="23">
        <v>2</v>
      </c>
    </row>
    <row r="10" spans="1:73" ht="191.25" customHeight="1" x14ac:dyDescent="0.2">
      <c r="A10" s="35">
        <v>3</v>
      </c>
      <c r="B10" s="64" t="s">
        <v>44</v>
      </c>
      <c r="C10" s="27" t="s">
        <v>286</v>
      </c>
      <c r="D10" s="67" t="s">
        <v>1408</v>
      </c>
      <c r="E10" s="26" t="s">
        <v>45</v>
      </c>
      <c r="F10" s="65" t="s">
        <v>1409</v>
      </c>
      <c r="G10" s="36">
        <v>4</v>
      </c>
      <c r="H10" s="36">
        <v>5</v>
      </c>
      <c r="I10" s="36">
        <f t="shared" si="0"/>
        <v>20</v>
      </c>
      <c r="J10" s="36" t="str">
        <f t="shared" si="1"/>
        <v>ALTO</v>
      </c>
      <c r="K10" s="26" t="s">
        <v>471</v>
      </c>
      <c r="L10" s="36">
        <f t="shared" si="2"/>
        <v>5</v>
      </c>
      <c r="N10" s="58" t="s">
        <v>469</v>
      </c>
      <c r="O10" s="26" t="s">
        <v>1410</v>
      </c>
      <c r="BT10" s="23">
        <v>2</v>
      </c>
      <c r="BU10" s="23">
        <v>2</v>
      </c>
    </row>
    <row r="11" spans="1:73" ht="132.75" customHeight="1" x14ac:dyDescent="0.2">
      <c r="A11" s="35">
        <v>4</v>
      </c>
      <c r="B11" s="64" t="s">
        <v>44</v>
      </c>
      <c r="C11" s="27" t="s">
        <v>139</v>
      </c>
      <c r="D11" s="26" t="s">
        <v>62</v>
      </c>
      <c r="E11" s="26" t="s">
        <v>45</v>
      </c>
      <c r="F11" s="65" t="s">
        <v>1411</v>
      </c>
      <c r="G11" s="36">
        <v>3</v>
      </c>
      <c r="H11" s="36">
        <v>5</v>
      </c>
      <c r="I11" s="36">
        <f t="shared" si="0"/>
        <v>15</v>
      </c>
      <c r="J11" s="36" t="str">
        <f t="shared" si="1"/>
        <v>MEDIO</v>
      </c>
      <c r="K11" s="26" t="s">
        <v>468</v>
      </c>
      <c r="L11" s="36">
        <f t="shared" si="2"/>
        <v>3</v>
      </c>
      <c r="N11" s="59" t="s">
        <v>472</v>
      </c>
      <c r="O11" s="26" t="s">
        <v>1412</v>
      </c>
    </row>
    <row r="12" spans="1:73" ht="99.75" x14ac:dyDescent="0.2">
      <c r="A12" s="35">
        <v>5</v>
      </c>
      <c r="B12" s="64" t="s">
        <v>44</v>
      </c>
      <c r="C12" s="27" t="s">
        <v>140</v>
      </c>
      <c r="D12" s="66" t="s">
        <v>1406</v>
      </c>
      <c r="E12" s="26" t="s">
        <v>45</v>
      </c>
      <c r="F12" s="65" t="s">
        <v>371</v>
      </c>
      <c r="G12" s="36">
        <v>2</v>
      </c>
      <c r="H12" s="36">
        <v>5</v>
      </c>
      <c r="I12" s="36">
        <f t="shared" si="0"/>
        <v>10</v>
      </c>
      <c r="J12" s="36" t="str">
        <f t="shared" si="1"/>
        <v>BAJO</v>
      </c>
      <c r="K12" s="26" t="s">
        <v>473</v>
      </c>
      <c r="L12" s="36">
        <f t="shared" si="2"/>
        <v>0.1</v>
      </c>
      <c r="N12" s="56" t="s">
        <v>474</v>
      </c>
      <c r="O12" s="26" t="s">
        <v>1413</v>
      </c>
    </row>
    <row r="13" spans="1:73" ht="142.5" x14ac:dyDescent="0.2">
      <c r="A13" s="35">
        <v>6</v>
      </c>
      <c r="B13" s="64" t="s">
        <v>44</v>
      </c>
      <c r="C13" s="27" t="s">
        <v>140</v>
      </c>
      <c r="D13" s="67" t="s">
        <v>1408</v>
      </c>
      <c r="E13" s="26" t="s">
        <v>45</v>
      </c>
      <c r="F13" s="65" t="s">
        <v>1414</v>
      </c>
      <c r="G13" s="36">
        <v>2</v>
      </c>
      <c r="H13" s="36">
        <v>5</v>
      </c>
      <c r="I13" s="36">
        <f t="shared" si="0"/>
        <v>10</v>
      </c>
      <c r="J13" s="36" t="str">
        <f t="shared" si="1"/>
        <v>BAJO</v>
      </c>
      <c r="K13" s="26" t="str">
        <f t="shared" ref="K13:K18" si="3">IF(J13="BAJO","El nivel de riesgo es bajo y no se requieren controles adicionales","Favor establezca acá controles adicionales requeridos")</f>
        <v>El nivel de riesgo es bajo y no se requieren controles adicionales</v>
      </c>
      <c r="L13" s="36">
        <f t="shared" si="2"/>
        <v>0.1</v>
      </c>
      <c r="N13" s="56" t="s">
        <v>474</v>
      </c>
      <c r="O13" s="26" t="s">
        <v>1415</v>
      </c>
    </row>
    <row r="14" spans="1:73" ht="124.5" customHeight="1" x14ac:dyDescent="0.2">
      <c r="A14" s="35">
        <v>7</v>
      </c>
      <c r="B14" s="64" t="s">
        <v>44</v>
      </c>
      <c r="C14" s="27" t="s">
        <v>140</v>
      </c>
      <c r="D14" s="67" t="s">
        <v>1416</v>
      </c>
      <c r="E14" s="26" t="s">
        <v>45</v>
      </c>
      <c r="F14" s="65" t="s">
        <v>371</v>
      </c>
      <c r="G14" s="36">
        <v>2</v>
      </c>
      <c r="H14" s="36">
        <v>5</v>
      </c>
      <c r="I14" s="36">
        <f t="shared" si="0"/>
        <v>10</v>
      </c>
      <c r="J14" s="36" t="str">
        <f t="shared" si="1"/>
        <v>BAJO</v>
      </c>
      <c r="K14" s="26" t="s">
        <v>473</v>
      </c>
      <c r="L14" s="36">
        <f t="shared" si="2"/>
        <v>0.1</v>
      </c>
      <c r="N14" s="56" t="s">
        <v>474</v>
      </c>
      <c r="O14" s="26" t="s">
        <v>1417</v>
      </c>
    </row>
    <row r="15" spans="1:73" ht="128.25" x14ac:dyDescent="0.2">
      <c r="A15" s="35">
        <v>8</v>
      </c>
      <c r="B15" s="64" t="s">
        <v>44</v>
      </c>
      <c r="C15" s="27" t="s">
        <v>140</v>
      </c>
      <c r="D15" s="67" t="s">
        <v>1418</v>
      </c>
      <c r="E15" s="26" t="s">
        <v>45</v>
      </c>
      <c r="F15" s="65" t="s">
        <v>1419</v>
      </c>
      <c r="G15" s="36">
        <v>2</v>
      </c>
      <c r="H15" s="36">
        <v>5</v>
      </c>
      <c r="I15" s="36">
        <f t="shared" si="0"/>
        <v>10</v>
      </c>
      <c r="J15" s="36" t="str">
        <f t="shared" si="1"/>
        <v>BAJO</v>
      </c>
      <c r="K15" s="26" t="str">
        <f t="shared" si="3"/>
        <v>El nivel de riesgo es bajo y no se requieren controles adicionales</v>
      </c>
      <c r="L15" s="36">
        <f t="shared" si="2"/>
        <v>0.1</v>
      </c>
      <c r="N15" s="59" t="s">
        <v>475</v>
      </c>
      <c r="O15" s="26" t="s">
        <v>1420</v>
      </c>
    </row>
    <row r="16" spans="1:73" ht="99.75" x14ac:dyDescent="0.2">
      <c r="A16" s="35">
        <v>9</v>
      </c>
      <c r="B16" s="64" t="s">
        <v>44</v>
      </c>
      <c r="C16" s="27" t="s">
        <v>320</v>
      </c>
      <c r="D16" s="26" t="s">
        <v>62</v>
      </c>
      <c r="E16" s="26" t="s">
        <v>46</v>
      </c>
      <c r="F16" s="65" t="s">
        <v>1421</v>
      </c>
      <c r="G16" s="36">
        <v>3</v>
      </c>
      <c r="H16" s="36">
        <v>3</v>
      </c>
      <c r="I16" s="36">
        <f t="shared" si="0"/>
        <v>9</v>
      </c>
      <c r="J16" s="36" t="str">
        <f t="shared" si="1"/>
        <v>BAJO</v>
      </c>
      <c r="K16" s="26" t="str">
        <f t="shared" si="3"/>
        <v>El nivel de riesgo es bajo y no se requieren controles adicionales</v>
      </c>
      <c r="L16" s="36">
        <f t="shared" si="2"/>
        <v>0.1</v>
      </c>
      <c r="N16" s="56" t="s">
        <v>474</v>
      </c>
      <c r="O16" s="26" t="s">
        <v>1422</v>
      </c>
    </row>
    <row r="17" spans="1:15" ht="99.75" x14ac:dyDescent="0.2">
      <c r="A17" s="35">
        <v>10</v>
      </c>
      <c r="B17" s="64" t="s">
        <v>44</v>
      </c>
      <c r="C17" s="27" t="s">
        <v>319</v>
      </c>
      <c r="D17" s="67" t="s">
        <v>1416</v>
      </c>
      <c r="E17" s="26" t="s">
        <v>46</v>
      </c>
      <c r="F17" s="65" t="s">
        <v>1423</v>
      </c>
      <c r="G17" s="36">
        <v>2</v>
      </c>
      <c r="H17" s="36">
        <v>3</v>
      </c>
      <c r="I17" s="36">
        <f t="shared" si="0"/>
        <v>6</v>
      </c>
      <c r="J17" s="36" t="str">
        <f t="shared" si="1"/>
        <v>BAJO</v>
      </c>
      <c r="K17" s="26" t="s">
        <v>473</v>
      </c>
      <c r="L17" s="36">
        <f t="shared" si="2"/>
        <v>0.1</v>
      </c>
      <c r="N17" s="56" t="s">
        <v>474</v>
      </c>
      <c r="O17" s="58" t="s">
        <v>1424</v>
      </c>
    </row>
    <row r="18" spans="1:15" ht="128.25" x14ac:dyDescent="0.2">
      <c r="A18" s="35">
        <v>11</v>
      </c>
      <c r="B18" s="64" t="s">
        <v>44</v>
      </c>
      <c r="C18" s="27" t="s">
        <v>319</v>
      </c>
      <c r="D18" s="67" t="s">
        <v>1418</v>
      </c>
      <c r="E18" s="26" t="s">
        <v>46</v>
      </c>
      <c r="F18" s="65" t="s">
        <v>1425</v>
      </c>
      <c r="G18" s="36">
        <v>2</v>
      </c>
      <c r="H18" s="36">
        <v>3</v>
      </c>
      <c r="I18" s="36">
        <f t="shared" si="0"/>
        <v>6</v>
      </c>
      <c r="J18" s="36" t="str">
        <f t="shared" si="1"/>
        <v>BAJO</v>
      </c>
      <c r="K18" s="26" t="str">
        <f t="shared" si="3"/>
        <v>El nivel de riesgo es bajo y no se requieren controles adicionales</v>
      </c>
      <c r="L18" s="36">
        <f t="shared" si="2"/>
        <v>0.1</v>
      </c>
      <c r="N18" s="59" t="s">
        <v>476</v>
      </c>
      <c r="O18" s="26" t="s">
        <v>1426</v>
      </c>
    </row>
    <row r="19" spans="1:15" ht="142.5" customHeight="1" x14ac:dyDescent="0.2">
      <c r="A19" s="35">
        <v>12</v>
      </c>
      <c r="B19" s="64" t="s">
        <v>44</v>
      </c>
      <c r="C19" s="27" t="s">
        <v>121</v>
      </c>
      <c r="D19" s="26" t="s">
        <v>62</v>
      </c>
      <c r="E19" s="26" t="s">
        <v>46</v>
      </c>
      <c r="F19" s="65" t="s">
        <v>1427</v>
      </c>
      <c r="G19" s="68">
        <v>3</v>
      </c>
      <c r="H19" s="36">
        <v>5</v>
      </c>
      <c r="I19" s="36">
        <f t="shared" si="0"/>
        <v>15</v>
      </c>
      <c r="J19" s="36" t="str">
        <f>IF(I19&lt;12,"BAJO",IF(I19&gt;19,"ALTO","MEDIO"))</f>
        <v>MEDIO</v>
      </c>
      <c r="K19" s="26" t="s">
        <v>468</v>
      </c>
      <c r="L19" s="36">
        <f>IF(J19="BAJO",0.1,IF(J19="MEDIO",3,5))</f>
        <v>3</v>
      </c>
      <c r="N19" s="59" t="s">
        <v>477</v>
      </c>
      <c r="O19" s="26" t="s">
        <v>1428</v>
      </c>
    </row>
    <row r="20" spans="1:15" ht="186" customHeight="1" x14ac:dyDescent="0.2">
      <c r="A20" s="35">
        <v>13</v>
      </c>
      <c r="B20" s="64" t="s">
        <v>44</v>
      </c>
      <c r="C20" s="27" t="s">
        <v>142</v>
      </c>
      <c r="D20" s="67" t="s">
        <v>1416</v>
      </c>
      <c r="E20" s="26" t="s">
        <v>45</v>
      </c>
      <c r="F20" s="65" t="s">
        <v>1429</v>
      </c>
      <c r="G20" s="68" t="s">
        <v>141</v>
      </c>
      <c r="H20" s="36">
        <v>5</v>
      </c>
      <c r="I20" s="36">
        <f t="shared" si="0"/>
        <v>15</v>
      </c>
      <c r="J20" s="36" t="str">
        <f t="shared" ref="J20:J29" si="4">IF(I20&lt;12,"BAJO",IF(I20&gt;19,"ALTO","MEDIO"))</f>
        <v>MEDIO</v>
      </c>
      <c r="K20" s="26" t="s">
        <v>470</v>
      </c>
      <c r="L20" s="36">
        <f t="shared" ref="L20:L29" si="5">IF(J20="BAJO",0.1,IF(J20="MEDIO",3,5))</f>
        <v>3</v>
      </c>
      <c r="N20" s="59" t="s">
        <v>478</v>
      </c>
      <c r="O20" s="26" t="s">
        <v>1430</v>
      </c>
    </row>
    <row r="21" spans="1:15" ht="165" customHeight="1" x14ac:dyDescent="0.2">
      <c r="A21" s="35">
        <v>14</v>
      </c>
      <c r="B21" s="64" t="s">
        <v>44</v>
      </c>
      <c r="C21" s="27" t="s">
        <v>142</v>
      </c>
      <c r="D21" s="67" t="s">
        <v>1416</v>
      </c>
      <c r="E21" s="26" t="s">
        <v>45</v>
      </c>
      <c r="F21" s="65" t="s">
        <v>1431</v>
      </c>
      <c r="G21" s="68" t="s">
        <v>141</v>
      </c>
      <c r="H21" s="36">
        <v>5</v>
      </c>
      <c r="I21" s="36">
        <f t="shared" si="0"/>
        <v>15</v>
      </c>
      <c r="J21" s="36" t="str">
        <f t="shared" si="4"/>
        <v>MEDIO</v>
      </c>
      <c r="K21" s="26" t="s">
        <v>471</v>
      </c>
      <c r="L21" s="36">
        <f t="shared" si="5"/>
        <v>3</v>
      </c>
      <c r="N21" s="59" t="s">
        <v>479</v>
      </c>
      <c r="O21" s="58" t="s">
        <v>1432</v>
      </c>
    </row>
    <row r="22" spans="1:15" ht="169.5" customHeight="1" x14ac:dyDescent="0.2">
      <c r="A22" s="35">
        <v>15</v>
      </c>
      <c r="B22" s="64" t="s">
        <v>44</v>
      </c>
      <c r="C22" s="27" t="s">
        <v>122</v>
      </c>
      <c r="D22" s="26" t="s">
        <v>62</v>
      </c>
      <c r="E22" s="26" t="s">
        <v>46</v>
      </c>
      <c r="F22" s="65" t="s">
        <v>1433</v>
      </c>
      <c r="G22" s="36">
        <v>2</v>
      </c>
      <c r="H22" s="36">
        <v>4</v>
      </c>
      <c r="I22" s="36">
        <f t="shared" si="0"/>
        <v>8</v>
      </c>
      <c r="J22" s="36" t="str">
        <f t="shared" si="4"/>
        <v>BAJO</v>
      </c>
      <c r="K22" s="26" t="str">
        <f>IF(J22="BAJO","El nivel de riesgo es bajo y no se requieren controles adicionales","Favor establezca acá controles adicionales requeridos")</f>
        <v>El nivel de riesgo es bajo y no se requieren controles adicionales</v>
      </c>
      <c r="L22" s="36">
        <f t="shared" si="5"/>
        <v>0.1</v>
      </c>
      <c r="N22" s="59" t="s">
        <v>480</v>
      </c>
      <c r="O22" s="26" t="s">
        <v>1434</v>
      </c>
    </row>
    <row r="23" spans="1:15" ht="120.75" customHeight="1" x14ac:dyDescent="0.2">
      <c r="A23" s="35">
        <v>16</v>
      </c>
      <c r="B23" s="64" t="s">
        <v>44</v>
      </c>
      <c r="C23" s="27" t="s">
        <v>130</v>
      </c>
      <c r="D23" s="26" t="s">
        <v>1416</v>
      </c>
      <c r="E23" s="26" t="s">
        <v>45</v>
      </c>
      <c r="F23" s="65" t="s">
        <v>1435</v>
      </c>
      <c r="G23" s="36">
        <v>2</v>
      </c>
      <c r="H23" s="36">
        <v>4</v>
      </c>
      <c r="I23" s="36">
        <f t="shared" si="0"/>
        <v>8</v>
      </c>
      <c r="J23" s="36" t="str">
        <f t="shared" si="4"/>
        <v>BAJO</v>
      </c>
      <c r="K23" s="26" t="s">
        <v>473</v>
      </c>
      <c r="L23" s="36">
        <f t="shared" si="5"/>
        <v>0.1</v>
      </c>
      <c r="N23" s="60" t="s">
        <v>481</v>
      </c>
      <c r="O23" s="26" t="s">
        <v>1436</v>
      </c>
    </row>
    <row r="24" spans="1:15" ht="114" x14ac:dyDescent="0.2">
      <c r="A24" s="35">
        <v>17</v>
      </c>
      <c r="B24" s="64" t="s">
        <v>44</v>
      </c>
      <c r="C24" s="27" t="s">
        <v>130</v>
      </c>
      <c r="D24" s="26" t="s">
        <v>1418</v>
      </c>
      <c r="E24" s="26" t="s">
        <v>45</v>
      </c>
      <c r="F24" s="65" t="s">
        <v>1431</v>
      </c>
      <c r="G24" s="36">
        <v>2</v>
      </c>
      <c r="H24" s="36">
        <v>4</v>
      </c>
      <c r="I24" s="36">
        <f t="shared" si="0"/>
        <v>8</v>
      </c>
      <c r="J24" s="36" t="str">
        <f t="shared" si="4"/>
        <v>BAJO</v>
      </c>
      <c r="K24" s="26" t="str">
        <f>IF(J24="BAJO","El nivel de riesgo es bajo y no se requieren controles adicionales","Favor establezca acá controles adicionales requeridos")</f>
        <v>El nivel de riesgo es bajo y no se requieren controles adicionales</v>
      </c>
      <c r="L24" s="36">
        <f t="shared" si="5"/>
        <v>0.1</v>
      </c>
      <c r="N24" s="61" t="s">
        <v>479</v>
      </c>
      <c r="O24" s="26" t="s">
        <v>1437</v>
      </c>
    </row>
    <row r="25" spans="1:15" ht="169.5" customHeight="1" x14ac:dyDescent="0.2">
      <c r="A25" s="35">
        <v>18</v>
      </c>
      <c r="B25" s="64" t="s">
        <v>44</v>
      </c>
      <c r="C25" s="27" t="s">
        <v>321</v>
      </c>
      <c r="D25" s="26" t="s">
        <v>62</v>
      </c>
      <c r="E25" s="26" t="s">
        <v>46</v>
      </c>
      <c r="F25" s="65" t="s">
        <v>1433</v>
      </c>
      <c r="G25" s="36">
        <v>3</v>
      </c>
      <c r="H25" s="36">
        <v>5</v>
      </c>
      <c r="I25" s="36">
        <f t="shared" si="0"/>
        <v>15</v>
      </c>
      <c r="J25" s="36" t="str">
        <f t="shared" si="4"/>
        <v>MEDIO</v>
      </c>
      <c r="K25" s="26" t="s">
        <v>468</v>
      </c>
      <c r="L25" s="36">
        <f t="shared" si="5"/>
        <v>3</v>
      </c>
      <c r="N25" s="59" t="s">
        <v>482</v>
      </c>
      <c r="O25" s="26" t="s">
        <v>1438</v>
      </c>
    </row>
    <row r="26" spans="1:15" ht="183" customHeight="1" x14ac:dyDescent="0.2">
      <c r="A26" s="35">
        <v>19</v>
      </c>
      <c r="B26" s="64" t="s">
        <v>44</v>
      </c>
      <c r="C26" s="27" t="s">
        <v>322</v>
      </c>
      <c r="D26" s="26" t="s">
        <v>1416</v>
      </c>
      <c r="E26" s="26" t="s">
        <v>45</v>
      </c>
      <c r="F26" s="65" t="s">
        <v>1435</v>
      </c>
      <c r="G26" s="36">
        <v>3</v>
      </c>
      <c r="H26" s="36">
        <v>5</v>
      </c>
      <c r="I26" s="36">
        <f t="shared" si="0"/>
        <v>15</v>
      </c>
      <c r="J26" s="36" t="str">
        <f t="shared" si="4"/>
        <v>MEDIO</v>
      </c>
      <c r="K26" s="26" t="s">
        <v>470</v>
      </c>
      <c r="L26" s="36">
        <f t="shared" si="5"/>
        <v>3</v>
      </c>
      <c r="N26" s="59" t="s">
        <v>481</v>
      </c>
      <c r="O26" s="26" t="s">
        <v>1439</v>
      </c>
    </row>
    <row r="27" spans="1:15" ht="180" customHeight="1" x14ac:dyDescent="0.2">
      <c r="A27" s="35">
        <v>20</v>
      </c>
      <c r="B27" s="64" t="s">
        <v>44</v>
      </c>
      <c r="C27" s="27" t="s">
        <v>322</v>
      </c>
      <c r="D27" s="26" t="s">
        <v>1418</v>
      </c>
      <c r="E27" s="26" t="s">
        <v>45</v>
      </c>
      <c r="F27" s="65" t="s">
        <v>1431</v>
      </c>
      <c r="G27" s="36">
        <v>3</v>
      </c>
      <c r="H27" s="36">
        <v>5</v>
      </c>
      <c r="I27" s="36">
        <f t="shared" si="0"/>
        <v>15</v>
      </c>
      <c r="J27" s="36" t="str">
        <f t="shared" si="4"/>
        <v>MEDIO</v>
      </c>
      <c r="K27" s="26" t="s">
        <v>471</v>
      </c>
      <c r="L27" s="36">
        <f t="shared" si="5"/>
        <v>3</v>
      </c>
      <c r="N27" s="59" t="s">
        <v>479</v>
      </c>
      <c r="O27" s="26" t="s">
        <v>1440</v>
      </c>
    </row>
    <row r="28" spans="1:15" ht="171.75" customHeight="1" x14ac:dyDescent="0.2">
      <c r="A28" s="35">
        <v>21</v>
      </c>
      <c r="B28" s="64" t="s">
        <v>44</v>
      </c>
      <c r="C28" s="27" t="s">
        <v>143</v>
      </c>
      <c r="D28" s="67" t="s">
        <v>62</v>
      </c>
      <c r="E28" s="26" t="s">
        <v>46</v>
      </c>
      <c r="F28" s="65" t="s">
        <v>1433</v>
      </c>
      <c r="G28" s="36">
        <v>3</v>
      </c>
      <c r="H28" s="36">
        <v>5</v>
      </c>
      <c r="I28" s="36">
        <f t="shared" si="0"/>
        <v>15</v>
      </c>
      <c r="J28" s="36" t="str">
        <f t="shared" si="4"/>
        <v>MEDIO</v>
      </c>
      <c r="K28" s="26" t="s">
        <v>468</v>
      </c>
      <c r="L28" s="36">
        <f t="shared" si="5"/>
        <v>3</v>
      </c>
      <c r="N28" s="59" t="s">
        <v>483</v>
      </c>
      <c r="O28" s="26" t="s">
        <v>1438</v>
      </c>
    </row>
    <row r="29" spans="1:15" ht="177" customHeight="1" x14ac:dyDescent="0.2">
      <c r="A29" s="35">
        <v>22</v>
      </c>
      <c r="B29" s="64" t="s">
        <v>44</v>
      </c>
      <c r="C29" s="27" t="s">
        <v>144</v>
      </c>
      <c r="D29" s="26" t="s">
        <v>1416</v>
      </c>
      <c r="E29" s="26" t="s">
        <v>45</v>
      </c>
      <c r="F29" s="65" t="s">
        <v>1435</v>
      </c>
      <c r="G29" s="36">
        <v>3</v>
      </c>
      <c r="H29" s="36">
        <v>5</v>
      </c>
      <c r="I29" s="36">
        <f t="shared" si="0"/>
        <v>15</v>
      </c>
      <c r="J29" s="36" t="str">
        <f t="shared" si="4"/>
        <v>MEDIO</v>
      </c>
      <c r="K29" s="26" t="s">
        <v>470</v>
      </c>
      <c r="L29" s="36">
        <f t="shared" si="5"/>
        <v>3</v>
      </c>
      <c r="N29" s="59" t="s">
        <v>481</v>
      </c>
      <c r="O29" s="26" t="s">
        <v>1439</v>
      </c>
    </row>
    <row r="30" spans="1:15" ht="198" customHeight="1" x14ac:dyDescent="0.2">
      <c r="A30" s="35">
        <v>23</v>
      </c>
      <c r="B30" s="64" t="s">
        <v>44</v>
      </c>
      <c r="C30" s="27" t="s">
        <v>144</v>
      </c>
      <c r="D30" s="26" t="s">
        <v>1418</v>
      </c>
      <c r="E30" s="26" t="s">
        <v>45</v>
      </c>
      <c r="F30" s="65" t="s">
        <v>1441</v>
      </c>
      <c r="G30" s="36">
        <v>3</v>
      </c>
      <c r="H30" s="36">
        <v>5</v>
      </c>
      <c r="I30" s="36">
        <f t="shared" si="0"/>
        <v>15</v>
      </c>
      <c r="J30" s="36" t="str">
        <f>IF(I30&lt;12,"BAJO",IF(I30&gt;19,"ALTO","MEDIO"))</f>
        <v>MEDIO</v>
      </c>
      <c r="K30" s="26" t="s">
        <v>471</v>
      </c>
      <c r="L30" s="36">
        <f>IF(J30="BAJO",0.1,IF(J30="MEDIO",3,5))</f>
        <v>3</v>
      </c>
      <c r="N30" s="59" t="s">
        <v>479</v>
      </c>
      <c r="O30" s="26" t="s">
        <v>1442</v>
      </c>
    </row>
    <row r="31" spans="1:15" ht="153" customHeight="1" x14ac:dyDescent="0.2">
      <c r="A31" s="35">
        <v>24</v>
      </c>
      <c r="B31" s="64" t="s">
        <v>44</v>
      </c>
      <c r="C31" s="27" t="s">
        <v>123</v>
      </c>
      <c r="D31" s="67" t="s">
        <v>62</v>
      </c>
      <c r="E31" s="26" t="s">
        <v>45</v>
      </c>
      <c r="F31" s="65" t="s">
        <v>1443</v>
      </c>
      <c r="G31" s="36">
        <v>3</v>
      </c>
      <c r="H31" s="36">
        <v>5</v>
      </c>
      <c r="I31" s="36">
        <f t="shared" si="0"/>
        <v>15</v>
      </c>
      <c r="J31" s="36" t="str">
        <f t="shared" ref="J31:J40" si="6">IF(I31&lt;12,"BAJO",IF(I31&gt;19,"ALTO","MEDIO"))</f>
        <v>MEDIO</v>
      </c>
      <c r="K31" s="26" t="s">
        <v>468</v>
      </c>
      <c r="L31" s="36">
        <f t="shared" ref="L31:L40" si="7">IF(J31="BAJO",0.1,IF(J31="MEDIO",3,5))</f>
        <v>3</v>
      </c>
      <c r="N31" s="59" t="s">
        <v>483</v>
      </c>
      <c r="O31" s="26" t="s">
        <v>1438</v>
      </c>
    </row>
    <row r="32" spans="1:15" ht="169.5" customHeight="1" x14ac:dyDescent="0.2">
      <c r="A32" s="35">
        <v>25</v>
      </c>
      <c r="B32" s="64" t="s">
        <v>44</v>
      </c>
      <c r="C32" s="27" t="s">
        <v>131</v>
      </c>
      <c r="D32" s="26" t="s">
        <v>1416</v>
      </c>
      <c r="E32" s="26" t="s">
        <v>45</v>
      </c>
      <c r="F32" s="65" t="s">
        <v>1435</v>
      </c>
      <c r="G32" s="36">
        <v>3</v>
      </c>
      <c r="H32" s="36">
        <v>5</v>
      </c>
      <c r="I32" s="36">
        <f t="shared" si="0"/>
        <v>15</v>
      </c>
      <c r="J32" s="36" t="str">
        <f t="shared" si="6"/>
        <v>MEDIO</v>
      </c>
      <c r="K32" s="26" t="s">
        <v>470</v>
      </c>
      <c r="L32" s="36">
        <f t="shared" si="7"/>
        <v>3</v>
      </c>
      <c r="N32" s="59" t="s">
        <v>481</v>
      </c>
      <c r="O32" s="26" t="s">
        <v>1439</v>
      </c>
    </row>
    <row r="33" spans="1:15" ht="142.5" x14ac:dyDescent="0.2">
      <c r="A33" s="35">
        <v>26</v>
      </c>
      <c r="B33" s="64" t="s">
        <v>44</v>
      </c>
      <c r="C33" s="27" t="s">
        <v>372</v>
      </c>
      <c r="D33" s="26" t="s">
        <v>1418</v>
      </c>
      <c r="E33" s="26" t="s">
        <v>45</v>
      </c>
      <c r="F33" s="65" t="s">
        <v>1444</v>
      </c>
      <c r="G33" s="36">
        <v>3</v>
      </c>
      <c r="H33" s="36">
        <v>5</v>
      </c>
      <c r="I33" s="36">
        <f t="shared" si="0"/>
        <v>15</v>
      </c>
      <c r="J33" s="36" t="str">
        <f t="shared" si="6"/>
        <v>MEDIO</v>
      </c>
      <c r="K33" s="26" t="s">
        <v>471</v>
      </c>
      <c r="L33" s="36">
        <f t="shared" si="7"/>
        <v>3</v>
      </c>
      <c r="N33" s="59" t="s">
        <v>479</v>
      </c>
      <c r="O33" s="26" t="s">
        <v>1445</v>
      </c>
    </row>
    <row r="34" spans="1:15" ht="159.75" customHeight="1" x14ac:dyDescent="0.2">
      <c r="A34" s="35">
        <v>27</v>
      </c>
      <c r="B34" s="69" t="s">
        <v>47</v>
      </c>
      <c r="C34" s="27" t="s">
        <v>285</v>
      </c>
      <c r="D34" s="27" t="s">
        <v>62</v>
      </c>
      <c r="E34" s="27" t="s">
        <v>45</v>
      </c>
      <c r="F34" s="70" t="s">
        <v>1446</v>
      </c>
      <c r="G34" s="28">
        <v>4</v>
      </c>
      <c r="H34" s="28">
        <v>5</v>
      </c>
      <c r="I34" s="28">
        <f t="shared" si="0"/>
        <v>20</v>
      </c>
      <c r="J34" s="28" t="str">
        <f t="shared" si="6"/>
        <v>ALTO</v>
      </c>
      <c r="K34" s="26" t="s">
        <v>468</v>
      </c>
      <c r="L34" s="28">
        <f t="shared" si="7"/>
        <v>5</v>
      </c>
      <c r="M34" s="62"/>
      <c r="N34" s="27" t="s">
        <v>484</v>
      </c>
      <c r="O34" s="27" t="s">
        <v>1447</v>
      </c>
    </row>
    <row r="35" spans="1:15" ht="190.5" customHeight="1" x14ac:dyDescent="0.2">
      <c r="A35" s="35">
        <v>28</v>
      </c>
      <c r="B35" s="64" t="s">
        <v>47</v>
      </c>
      <c r="C35" s="27" t="s">
        <v>286</v>
      </c>
      <c r="D35" s="66" t="s">
        <v>1406</v>
      </c>
      <c r="E35" s="26" t="s">
        <v>45</v>
      </c>
      <c r="F35" s="65" t="s">
        <v>373</v>
      </c>
      <c r="G35" s="36">
        <v>4</v>
      </c>
      <c r="H35" s="36">
        <v>5</v>
      </c>
      <c r="I35" s="36">
        <f t="shared" si="0"/>
        <v>20</v>
      </c>
      <c r="J35" s="36" t="str">
        <f t="shared" si="6"/>
        <v>ALTO</v>
      </c>
      <c r="K35" s="26" t="s">
        <v>470</v>
      </c>
      <c r="L35" s="36">
        <f t="shared" si="7"/>
        <v>5</v>
      </c>
      <c r="M35" s="63"/>
      <c r="N35" s="26" t="s">
        <v>484</v>
      </c>
      <c r="O35" s="26" t="s">
        <v>1448</v>
      </c>
    </row>
    <row r="36" spans="1:15" ht="156.75" x14ac:dyDescent="0.2">
      <c r="A36" s="35">
        <v>29</v>
      </c>
      <c r="B36" s="64" t="s">
        <v>47</v>
      </c>
      <c r="C36" s="27" t="s">
        <v>286</v>
      </c>
      <c r="D36" s="67" t="s">
        <v>1408</v>
      </c>
      <c r="E36" s="26" t="s">
        <v>45</v>
      </c>
      <c r="F36" s="65" t="s">
        <v>1449</v>
      </c>
      <c r="G36" s="36">
        <v>4</v>
      </c>
      <c r="H36" s="36">
        <v>5</v>
      </c>
      <c r="I36" s="36">
        <f t="shared" si="0"/>
        <v>20</v>
      </c>
      <c r="J36" s="36" t="str">
        <f t="shared" si="6"/>
        <v>ALTO</v>
      </c>
      <c r="K36" s="26" t="s">
        <v>471</v>
      </c>
      <c r="L36" s="36">
        <f t="shared" si="7"/>
        <v>5</v>
      </c>
      <c r="M36" s="63"/>
      <c r="N36" s="26" t="s">
        <v>484</v>
      </c>
      <c r="O36" s="26" t="s">
        <v>1450</v>
      </c>
    </row>
    <row r="37" spans="1:15" ht="156.75" x14ac:dyDescent="0.2">
      <c r="A37" s="35">
        <v>30</v>
      </c>
      <c r="B37" s="64" t="s">
        <v>47</v>
      </c>
      <c r="C37" s="27" t="s">
        <v>124</v>
      </c>
      <c r="D37" s="67" t="s">
        <v>62</v>
      </c>
      <c r="E37" s="26" t="s">
        <v>45</v>
      </c>
      <c r="F37" s="65" t="s">
        <v>1451</v>
      </c>
      <c r="G37" s="36">
        <v>3</v>
      </c>
      <c r="H37" s="36">
        <v>5</v>
      </c>
      <c r="I37" s="36">
        <f t="shared" si="0"/>
        <v>15</v>
      </c>
      <c r="J37" s="36" t="str">
        <f t="shared" si="6"/>
        <v>MEDIO</v>
      </c>
      <c r="K37" s="26" t="s">
        <v>468</v>
      </c>
      <c r="L37" s="36">
        <f t="shared" si="7"/>
        <v>3</v>
      </c>
      <c r="M37" s="63"/>
      <c r="N37" s="26" t="s">
        <v>481</v>
      </c>
      <c r="O37" s="26" t="s">
        <v>1452</v>
      </c>
    </row>
    <row r="38" spans="1:15" ht="156" customHeight="1" x14ac:dyDescent="0.2">
      <c r="A38" s="35">
        <v>31</v>
      </c>
      <c r="B38" s="64" t="s">
        <v>47</v>
      </c>
      <c r="C38" s="27" t="s">
        <v>132</v>
      </c>
      <c r="D38" s="26" t="s">
        <v>1416</v>
      </c>
      <c r="E38" s="26" t="s">
        <v>45</v>
      </c>
      <c r="F38" s="65" t="s">
        <v>1453</v>
      </c>
      <c r="G38" s="36">
        <v>3</v>
      </c>
      <c r="H38" s="36">
        <v>5</v>
      </c>
      <c r="I38" s="36">
        <f t="shared" si="0"/>
        <v>15</v>
      </c>
      <c r="J38" s="36" t="str">
        <f t="shared" si="6"/>
        <v>MEDIO</v>
      </c>
      <c r="K38" s="26" t="s">
        <v>470</v>
      </c>
      <c r="L38" s="36">
        <f t="shared" si="7"/>
        <v>3</v>
      </c>
      <c r="M38" s="63"/>
      <c r="N38" s="26" t="s">
        <v>481</v>
      </c>
      <c r="O38" s="26" t="s">
        <v>1454</v>
      </c>
    </row>
    <row r="39" spans="1:15" ht="201" customHeight="1" x14ac:dyDescent="0.2">
      <c r="A39" s="35">
        <v>32</v>
      </c>
      <c r="B39" s="64" t="s">
        <v>213</v>
      </c>
      <c r="C39" s="27" t="s">
        <v>132</v>
      </c>
      <c r="D39" s="26" t="s">
        <v>1418</v>
      </c>
      <c r="E39" s="26" t="s">
        <v>45</v>
      </c>
      <c r="F39" s="65" t="s">
        <v>1455</v>
      </c>
      <c r="G39" s="36">
        <v>3</v>
      </c>
      <c r="H39" s="36">
        <v>5</v>
      </c>
      <c r="I39" s="36">
        <f t="shared" si="0"/>
        <v>15</v>
      </c>
      <c r="J39" s="36" t="str">
        <f t="shared" si="6"/>
        <v>MEDIO</v>
      </c>
      <c r="K39" s="26" t="s">
        <v>471</v>
      </c>
      <c r="L39" s="36">
        <f t="shared" si="7"/>
        <v>3</v>
      </c>
      <c r="M39" s="63"/>
      <c r="N39" s="26" t="s">
        <v>474</v>
      </c>
      <c r="O39" s="26" t="s">
        <v>1456</v>
      </c>
    </row>
    <row r="40" spans="1:15" ht="195" customHeight="1" x14ac:dyDescent="0.2">
      <c r="A40" s="35">
        <v>33</v>
      </c>
      <c r="B40" s="64" t="s">
        <v>47</v>
      </c>
      <c r="C40" s="27" t="s">
        <v>125</v>
      </c>
      <c r="D40" s="67" t="s">
        <v>62</v>
      </c>
      <c r="E40" s="26" t="s">
        <v>45</v>
      </c>
      <c r="F40" s="70" t="s">
        <v>1457</v>
      </c>
      <c r="G40" s="36">
        <v>3</v>
      </c>
      <c r="H40" s="36">
        <v>5</v>
      </c>
      <c r="I40" s="36">
        <f t="shared" si="0"/>
        <v>15</v>
      </c>
      <c r="J40" s="36" t="str">
        <f t="shared" si="6"/>
        <v>MEDIO</v>
      </c>
      <c r="K40" s="26" t="s">
        <v>468</v>
      </c>
      <c r="L40" s="36">
        <f t="shared" si="7"/>
        <v>3</v>
      </c>
      <c r="M40" s="63"/>
      <c r="N40" s="26" t="s">
        <v>485</v>
      </c>
      <c r="O40" s="26" t="s">
        <v>1458</v>
      </c>
    </row>
    <row r="41" spans="1:15" ht="195" customHeight="1" x14ac:dyDescent="0.2">
      <c r="A41" s="35">
        <v>34</v>
      </c>
      <c r="B41" s="64" t="s">
        <v>47</v>
      </c>
      <c r="C41" s="27" t="s">
        <v>133</v>
      </c>
      <c r="D41" s="67" t="s">
        <v>1459</v>
      </c>
      <c r="E41" s="26" t="s">
        <v>45</v>
      </c>
      <c r="F41" s="70" t="s">
        <v>1460</v>
      </c>
      <c r="G41" s="36">
        <v>3</v>
      </c>
      <c r="H41" s="36">
        <v>5</v>
      </c>
      <c r="I41" s="36">
        <f t="shared" si="0"/>
        <v>15</v>
      </c>
      <c r="J41" s="36" t="str">
        <f>IF(I41&lt;12,"BAJO",IF(I41&gt;19,"ALTO","MEDIO"))</f>
        <v>MEDIO</v>
      </c>
      <c r="K41" s="26" t="s">
        <v>470</v>
      </c>
      <c r="L41" s="36">
        <f>IF(J41="BAJO",0.1,IF(J41="MEDIO",3,5))</f>
        <v>3</v>
      </c>
      <c r="M41" s="63"/>
      <c r="N41" s="26" t="s">
        <v>474</v>
      </c>
      <c r="O41" s="26" t="s">
        <v>1461</v>
      </c>
    </row>
    <row r="42" spans="1:15" ht="156.75" x14ac:dyDescent="0.2">
      <c r="A42" s="35">
        <v>35</v>
      </c>
      <c r="B42" s="64" t="s">
        <v>213</v>
      </c>
      <c r="C42" s="27" t="s">
        <v>133</v>
      </c>
      <c r="D42" s="26" t="s">
        <v>1416</v>
      </c>
      <c r="E42" s="26" t="s">
        <v>45</v>
      </c>
      <c r="F42" s="70" t="s">
        <v>1460</v>
      </c>
      <c r="G42" s="36">
        <v>3</v>
      </c>
      <c r="H42" s="36">
        <v>5</v>
      </c>
      <c r="I42" s="36">
        <f t="shared" si="0"/>
        <v>15</v>
      </c>
      <c r="J42" s="36" t="str">
        <f t="shared" ref="J42:J51" si="8">IF(I42&lt;12,"BAJO",IF(I42&gt;19,"ALTO","MEDIO"))</f>
        <v>MEDIO</v>
      </c>
      <c r="K42" s="26" t="s">
        <v>470</v>
      </c>
      <c r="L42" s="36">
        <f t="shared" ref="L42:L51" si="9">IF(J42="BAJO",0.1,IF(J42="MEDIO",3,5))</f>
        <v>3</v>
      </c>
      <c r="M42" s="63"/>
      <c r="N42" s="26" t="s">
        <v>474</v>
      </c>
      <c r="O42" s="26" t="s">
        <v>1462</v>
      </c>
    </row>
    <row r="43" spans="1:15" ht="185.25" x14ac:dyDescent="0.2">
      <c r="A43" s="35">
        <v>36</v>
      </c>
      <c r="B43" s="64" t="s">
        <v>214</v>
      </c>
      <c r="C43" s="27" t="s">
        <v>133</v>
      </c>
      <c r="D43" s="26" t="s">
        <v>1418</v>
      </c>
      <c r="E43" s="26" t="s">
        <v>45</v>
      </c>
      <c r="F43" s="70" t="s">
        <v>1463</v>
      </c>
      <c r="G43" s="36">
        <v>3</v>
      </c>
      <c r="H43" s="36">
        <v>5</v>
      </c>
      <c r="I43" s="36">
        <f t="shared" si="0"/>
        <v>15</v>
      </c>
      <c r="J43" s="36" t="str">
        <f t="shared" si="8"/>
        <v>MEDIO</v>
      </c>
      <c r="K43" s="26" t="s">
        <v>471</v>
      </c>
      <c r="L43" s="36">
        <f t="shared" si="9"/>
        <v>3</v>
      </c>
      <c r="M43" s="63"/>
      <c r="N43" s="26" t="s">
        <v>474</v>
      </c>
      <c r="O43" s="26" t="s">
        <v>1456</v>
      </c>
    </row>
    <row r="44" spans="1:15" ht="175.5" customHeight="1" x14ac:dyDescent="0.2">
      <c r="A44" s="35">
        <v>37</v>
      </c>
      <c r="B44" s="64" t="s">
        <v>47</v>
      </c>
      <c r="C44" s="27" t="s">
        <v>126</v>
      </c>
      <c r="D44" s="67" t="s">
        <v>62</v>
      </c>
      <c r="E44" s="26" t="s">
        <v>45</v>
      </c>
      <c r="F44" s="65" t="s">
        <v>1464</v>
      </c>
      <c r="G44" s="36">
        <v>3</v>
      </c>
      <c r="H44" s="36">
        <v>5</v>
      </c>
      <c r="I44" s="36">
        <f t="shared" si="0"/>
        <v>15</v>
      </c>
      <c r="J44" s="36" t="str">
        <f t="shared" si="8"/>
        <v>MEDIO</v>
      </c>
      <c r="K44" s="26" t="s">
        <v>468</v>
      </c>
      <c r="L44" s="36">
        <f t="shared" si="9"/>
        <v>3</v>
      </c>
      <c r="M44" s="63"/>
      <c r="N44" s="26" t="s">
        <v>485</v>
      </c>
      <c r="O44" s="26" t="s">
        <v>1458</v>
      </c>
    </row>
    <row r="45" spans="1:15" ht="150.75" customHeight="1" x14ac:dyDescent="0.2">
      <c r="A45" s="35">
        <v>38</v>
      </c>
      <c r="B45" s="64" t="s">
        <v>47</v>
      </c>
      <c r="C45" s="27" t="s">
        <v>134</v>
      </c>
      <c r="D45" s="67" t="s">
        <v>1465</v>
      </c>
      <c r="E45" s="26" t="s">
        <v>45</v>
      </c>
      <c r="F45" s="70" t="s">
        <v>1460</v>
      </c>
      <c r="G45" s="36">
        <v>3</v>
      </c>
      <c r="H45" s="36">
        <v>5</v>
      </c>
      <c r="I45" s="36">
        <f t="shared" si="0"/>
        <v>15</v>
      </c>
      <c r="J45" s="36" t="str">
        <f t="shared" si="8"/>
        <v>MEDIO</v>
      </c>
      <c r="K45" s="26" t="s">
        <v>470</v>
      </c>
      <c r="L45" s="36">
        <f t="shared" si="9"/>
        <v>3</v>
      </c>
      <c r="M45" s="63"/>
      <c r="N45" s="26" t="s">
        <v>474</v>
      </c>
      <c r="O45" s="26" t="s">
        <v>1462</v>
      </c>
    </row>
    <row r="46" spans="1:15" ht="164.25" customHeight="1" x14ac:dyDescent="0.2">
      <c r="A46" s="35">
        <v>39</v>
      </c>
      <c r="B46" s="64" t="s">
        <v>213</v>
      </c>
      <c r="C46" s="27" t="s">
        <v>134</v>
      </c>
      <c r="D46" s="26" t="s">
        <v>1416</v>
      </c>
      <c r="E46" s="26" t="s">
        <v>45</v>
      </c>
      <c r="F46" s="70" t="s">
        <v>1460</v>
      </c>
      <c r="G46" s="36">
        <v>3</v>
      </c>
      <c r="H46" s="36">
        <v>5</v>
      </c>
      <c r="I46" s="36">
        <f t="shared" si="0"/>
        <v>15</v>
      </c>
      <c r="J46" s="36" t="str">
        <f t="shared" si="8"/>
        <v>MEDIO</v>
      </c>
      <c r="K46" s="26" t="s">
        <v>470</v>
      </c>
      <c r="L46" s="36">
        <f t="shared" si="9"/>
        <v>3</v>
      </c>
      <c r="M46" s="63"/>
      <c r="N46" s="26" t="s">
        <v>474</v>
      </c>
      <c r="O46" s="26" t="s">
        <v>1466</v>
      </c>
    </row>
    <row r="47" spans="1:15" ht="185.25" x14ac:dyDescent="0.2">
      <c r="A47" s="35">
        <v>40</v>
      </c>
      <c r="B47" s="64" t="s">
        <v>214</v>
      </c>
      <c r="C47" s="27" t="s">
        <v>134</v>
      </c>
      <c r="D47" s="26" t="s">
        <v>1418</v>
      </c>
      <c r="E47" s="26" t="s">
        <v>45</v>
      </c>
      <c r="F47" s="70" t="s">
        <v>1463</v>
      </c>
      <c r="G47" s="36">
        <v>3</v>
      </c>
      <c r="H47" s="36">
        <v>5</v>
      </c>
      <c r="I47" s="36">
        <f t="shared" si="0"/>
        <v>15</v>
      </c>
      <c r="J47" s="36" t="str">
        <f t="shared" si="8"/>
        <v>MEDIO</v>
      </c>
      <c r="K47" s="26" t="s">
        <v>471</v>
      </c>
      <c r="L47" s="36">
        <f t="shared" si="9"/>
        <v>3</v>
      </c>
      <c r="M47" s="63"/>
      <c r="N47" s="26" t="s">
        <v>474</v>
      </c>
      <c r="O47" s="26" t="s">
        <v>1467</v>
      </c>
    </row>
    <row r="48" spans="1:15" ht="159.75" customHeight="1" x14ac:dyDescent="0.2">
      <c r="A48" s="35">
        <v>41</v>
      </c>
      <c r="B48" s="64" t="s">
        <v>47</v>
      </c>
      <c r="C48" s="27" t="s">
        <v>145</v>
      </c>
      <c r="D48" s="67" t="s">
        <v>62</v>
      </c>
      <c r="E48" s="26" t="s">
        <v>45</v>
      </c>
      <c r="F48" s="65" t="s">
        <v>1468</v>
      </c>
      <c r="G48" s="36">
        <v>3</v>
      </c>
      <c r="H48" s="36">
        <v>5</v>
      </c>
      <c r="I48" s="36">
        <f t="shared" si="0"/>
        <v>15</v>
      </c>
      <c r="J48" s="36" t="str">
        <f t="shared" si="8"/>
        <v>MEDIO</v>
      </c>
      <c r="K48" s="26" t="s">
        <v>468</v>
      </c>
      <c r="L48" s="36">
        <f t="shared" si="9"/>
        <v>3</v>
      </c>
      <c r="M48" s="63"/>
      <c r="N48" s="26" t="s">
        <v>486</v>
      </c>
      <c r="O48" s="26" t="s">
        <v>1469</v>
      </c>
    </row>
    <row r="49" spans="1:15" ht="96" customHeight="1" x14ac:dyDescent="0.2">
      <c r="A49" s="35">
        <v>42</v>
      </c>
      <c r="B49" s="64" t="s">
        <v>47</v>
      </c>
      <c r="C49" s="27" t="s">
        <v>146</v>
      </c>
      <c r="D49" s="26" t="s">
        <v>1416</v>
      </c>
      <c r="E49" s="26" t="s">
        <v>45</v>
      </c>
      <c r="F49" s="65" t="s">
        <v>455</v>
      </c>
      <c r="G49" s="36">
        <v>3</v>
      </c>
      <c r="H49" s="36">
        <v>5</v>
      </c>
      <c r="I49" s="36">
        <f t="shared" si="0"/>
        <v>15</v>
      </c>
      <c r="J49" s="36" t="str">
        <f t="shared" si="8"/>
        <v>MEDIO</v>
      </c>
      <c r="K49" s="26" t="s">
        <v>470</v>
      </c>
      <c r="L49" s="36">
        <f t="shared" si="9"/>
        <v>3</v>
      </c>
      <c r="M49" s="63"/>
      <c r="N49" s="26" t="s">
        <v>474</v>
      </c>
      <c r="O49" s="26" t="s">
        <v>1470</v>
      </c>
    </row>
    <row r="50" spans="1:15" ht="199.5" customHeight="1" x14ac:dyDescent="0.2">
      <c r="A50" s="35">
        <v>43</v>
      </c>
      <c r="B50" s="64" t="s">
        <v>213</v>
      </c>
      <c r="C50" s="27" t="s">
        <v>146</v>
      </c>
      <c r="D50" s="26" t="s">
        <v>1418</v>
      </c>
      <c r="E50" s="26" t="s">
        <v>45</v>
      </c>
      <c r="F50" s="65" t="s">
        <v>455</v>
      </c>
      <c r="G50" s="36">
        <v>3</v>
      </c>
      <c r="H50" s="36">
        <v>5</v>
      </c>
      <c r="I50" s="36">
        <f t="shared" si="0"/>
        <v>15</v>
      </c>
      <c r="J50" s="36" t="str">
        <f t="shared" si="8"/>
        <v>MEDIO</v>
      </c>
      <c r="K50" s="26" t="s">
        <v>471</v>
      </c>
      <c r="L50" s="36">
        <f t="shared" si="9"/>
        <v>3</v>
      </c>
      <c r="M50" s="63"/>
      <c r="N50" s="26" t="s">
        <v>474</v>
      </c>
      <c r="O50" s="26" t="s">
        <v>1471</v>
      </c>
    </row>
    <row r="51" spans="1:15" ht="167.25" customHeight="1" x14ac:dyDescent="0.2">
      <c r="A51" s="35">
        <v>44</v>
      </c>
      <c r="B51" s="64" t="s">
        <v>47</v>
      </c>
      <c r="C51" s="27" t="s">
        <v>127</v>
      </c>
      <c r="D51" s="67" t="s">
        <v>62</v>
      </c>
      <c r="E51" s="26" t="s">
        <v>48</v>
      </c>
      <c r="F51" s="65" t="s">
        <v>1472</v>
      </c>
      <c r="G51" s="36">
        <v>3</v>
      </c>
      <c r="H51" s="36">
        <v>5</v>
      </c>
      <c r="I51" s="36">
        <f t="shared" si="0"/>
        <v>15</v>
      </c>
      <c r="J51" s="36" t="str">
        <f t="shared" si="8"/>
        <v>MEDIO</v>
      </c>
      <c r="K51" s="26" t="s">
        <v>468</v>
      </c>
      <c r="L51" s="36">
        <f t="shared" si="9"/>
        <v>3</v>
      </c>
      <c r="M51" s="63"/>
      <c r="N51" s="26" t="s">
        <v>487</v>
      </c>
      <c r="O51" s="26" t="s">
        <v>1473</v>
      </c>
    </row>
    <row r="52" spans="1:15" ht="194.25" customHeight="1" x14ac:dyDescent="0.2">
      <c r="A52" s="35">
        <v>45</v>
      </c>
      <c r="B52" s="64" t="s">
        <v>47</v>
      </c>
      <c r="C52" s="27" t="s">
        <v>135</v>
      </c>
      <c r="D52" s="66" t="s">
        <v>1406</v>
      </c>
      <c r="E52" s="26" t="s">
        <v>48</v>
      </c>
      <c r="F52" s="65" t="s">
        <v>456</v>
      </c>
      <c r="G52" s="36">
        <v>3</v>
      </c>
      <c r="H52" s="36">
        <v>5</v>
      </c>
      <c r="I52" s="36">
        <f t="shared" si="0"/>
        <v>15</v>
      </c>
      <c r="J52" s="36" t="str">
        <f>IF(I52&lt;12,"BAJO",IF(I52&gt;19,"ALTO","MEDIO"))</f>
        <v>MEDIO</v>
      </c>
      <c r="K52" s="26" t="s">
        <v>470</v>
      </c>
      <c r="L52" s="36">
        <f>IF(J52="BAJO",0.1,IF(J52="MEDIO",3,5))</f>
        <v>3</v>
      </c>
      <c r="M52" s="63"/>
      <c r="N52" s="26" t="s">
        <v>474</v>
      </c>
      <c r="O52" s="26" t="s">
        <v>1470</v>
      </c>
    </row>
    <row r="53" spans="1:15" ht="198.75" customHeight="1" x14ac:dyDescent="0.2">
      <c r="A53" s="35">
        <v>46</v>
      </c>
      <c r="B53" s="64" t="s">
        <v>213</v>
      </c>
      <c r="C53" s="27" t="s">
        <v>135</v>
      </c>
      <c r="D53" s="26" t="s">
        <v>1416</v>
      </c>
      <c r="E53" s="26" t="s">
        <v>48</v>
      </c>
      <c r="F53" s="65" t="s">
        <v>457</v>
      </c>
      <c r="G53" s="36">
        <v>3</v>
      </c>
      <c r="H53" s="36">
        <v>5</v>
      </c>
      <c r="I53" s="36">
        <f t="shared" si="0"/>
        <v>15</v>
      </c>
      <c r="J53" s="36" t="str">
        <f t="shared" ref="J53:J62" si="10">IF(I53&lt;12,"BAJO",IF(I53&gt;19,"ALTO","MEDIO"))</f>
        <v>MEDIO</v>
      </c>
      <c r="K53" s="26" t="s">
        <v>470</v>
      </c>
      <c r="L53" s="36">
        <f t="shared" ref="L53:L62" si="11">IF(J53="BAJO",0.1,IF(J53="MEDIO",3,5))</f>
        <v>3</v>
      </c>
      <c r="M53" s="63"/>
      <c r="N53" s="26" t="s">
        <v>488</v>
      </c>
      <c r="O53" s="26" t="s">
        <v>1470</v>
      </c>
    </row>
    <row r="54" spans="1:15" ht="158.25" customHeight="1" x14ac:dyDescent="0.2">
      <c r="A54" s="35">
        <v>47</v>
      </c>
      <c r="B54" s="64" t="s">
        <v>214</v>
      </c>
      <c r="C54" s="27" t="s">
        <v>135</v>
      </c>
      <c r="D54" s="26" t="s">
        <v>1418</v>
      </c>
      <c r="E54" s="26" t="s">
        <v>48</v>
      </c>
      <c r="F54" s="65" t="s">
        <v>1474</v>
      </c>
      <c r="G54" s="36">
        <v>3</v>
      </c>
      <c r="H54" s="36">
        <v>5</v>
      </c>
      <c r="I54" s="36">
        <f t="shared" si="0"/>
        <v>15</v>
      </c>
      <c r="J54" s="36" t="str">
        <f t="shared" si="10"/>
        <v>MEDIO</v>
      </c>
      <c r="K54" s="26" t="s">
        <v>471</v>
      </c>
      <c r="L54" s="36">
        <f t="shared" si="11"/>
        <v>3</v>
      </c>
      <c r="M54" s="63"/>
      <c r="N54" s="26" t="s">
        <v>489</v>
      </c>
      <c r="O54" s="26" t="s">
        <v>1475</v>
      </c>
    </row>
    <row r="55" spans="1:15" ht="246" customHeight="1" x14ac:dyDescent="0.2">
      <c r="A55" s="35">
        <v>48</v>
      </c>
      <c r="B55" s="64" t="s">
        <v>49</v>
      </c>
      <c r="C55" s="27" t="s">
        <v>128</v>
      </c>
      <c r="D55" s="67" t="s">
        <v>62</v>
      </c>
      <c r="E55" s="26" t="s">
        <v>48</v>
      </c>
      <c r="F55" s="65" t="s">
        <v>1476</v>
      </c>
      <c r="G55" s="36">
        <v>3</v>
      </c>
      <c r="H55" s="36">
        <v>5</v>
      </c>
      <c r="I55" s="36">
        <f t="shared" si="0"/>
        <v>15</v>
      </c>
      <c r="J55" s="36" t="str">
        <f t="shared" si="10"/>
        <v>MEDIO</v>
      </c>
      <c r="K55" s="26" t="s">
        <v>468</v>
      </c>
      <c r="L55" s="36">
        <f t="shared" si="11"/>
        <v>3</v>
      </c>
      <c r="M55" s="63"/>
      <c r="N55" s="26" t="s">
        <v>490</v>
      </c>
      <c r="O55" s="26" t="s">
        <v>1477</v>
      </c>
    </row>
    <row r="56" spans="1:15" ht="169.5" customHeight="1" x14ac:dyDescent="0.2">
      <c r="A56" s="35">
        <v>49</v>
      </c>
      <c r="B56" s="64" t="s">
        <v>49</v>
      </c>
      <c r="C56" s="27" t="s">
        <v>136</v>
      </c>
      <c r="D56" s="66" t="s">
        <v>1406</v>
      </c>
      <c r="E56" s="26" t="s">
        <v>48</v>
      </c>
      <c r="F56" s="65" t="s">
        <v>457</v>
      </c>
      <c r="G56" s="36">
        <v>3</v>
      </c>
      <c r="H56" s="36">
        <v>5</v>
      </c>
      <c r="I56" s="36">
        <f t="shared" si="0"/>
        <v>15</v>
      </c>
      <c r="J56" s="36" t="str">
        <f t="shared" si="10"/>
        <v>MEDIO</v>
      </c>
      <c r="K56" s="26" t="s">
        <v>470</v>
      </c>
      <c r="L56" s="36">
        <f t="shared" si="11"/>
        <v>3</v>
      </c>
      <c r="M56" s="63"/>
      <c r="N56" s="26" t="s">
        <v>474</v>
      </c>
      <c r="O56" s="26" t="s">
        <v>1470</v>
      </c>
    </row>
    <row r="57" spans="1:15" ht="197.25" customHeight="1" x14ac:dyDescent="0.2">
      <c r="A57" s="35">
        <v>50</v>
      </c>
      <c r="B57" s="64" t="s">
        <v>215</v>
      </c>
      <c r="C57" s="27" t="s">
        <v>136</v>
      </c>
      <c r="D57" s="26" t="s">
        <v>1416</v>
      </c>
      <c r="E57" s="26" t="s">
        <v>48</v>
      </c>
      <c r="F57" s="65" t="s">
        <v>457</v>
      </c>
      <c r="G57" s="36">
        <v>3</v>
      </c>
      <c r="H57" s="36">
        <v>5</v>
      </c>
      <c r="I57" s="36">
        <f t="shared" si="0"/>
        <v>15</v>
      </c>
      <c r="J57" s="36" t="str">
        <f t="shared" si="10"/>
        <v>MEDIO</v>
      </c>
      <c r="K57" s="26" t="s">
        <v>470</v>
      </c>
      <c r="L57" s="36">
        <f t="shared" si="11"/>
        <v>3</v>
      </c>
      <c r="M57" s="63"/>
      <c r="N57" s="26" t="s">
        <v>488</v>
      </c>
      <c r="O57" s="26" t="s">
        <v>1470</v>
      </c>
    </row>
    <row r="58" spans="1:15" s="39" customFormat="1" ht="180.75" customHeight="1" x14ac:dyDescent="0.2">
      <c r="A58" s="35">
        <v>51</v>
      </c>
      <c r="B58" s="64" t="s">
        <v>216</v>
      </c>
      <c r="C58" s="27" t="s">
        <v>136</v>
      </c>
      <c r="D58" s="27" t="s">
        <v>1418</v>
      </c>
      <c r="E58" s="27" t="s">
        <v>48</v>
      </c>
      <c r="F58" s="65" t="s">
        <v>1478</v>
      </c>
      <c r="G58" s="28">
        <v>3</v>
      </c>
      <c r="H58" s="28">
        <v>5</v>
      </c>
      <c r="I58" s="36">
        <f t="shared" si="0"/>
        <v>15</v>
      </c>
      <c r="J58" s="36" t="str">
        <f t="shared" si="10"/>
        <v>MEDIO</v>
      </c>
      <c r="K58" s="26" t="s">
        <v>471</v>
      </c>
      <c r="L58" s="36">
        <f t="shared" si="11"/>
        <v>3</v>
      </c>
      <c r="M58" s="63"/>
      <c r="N58" s="26" t="s">
        <v>489</v>
      </c>
      <c r="O58" s="26" t="s">
        <v>1479</v>
      </c>
    </row>
    <row r="59" spans="1:15" ht="150.75" customHeight="1" x14ac:dyDescent="0.2">
      <c r="A59" s="35">
        <v>52</v>
      </c>
      <c r="B59" s="69" t="s">
        <v>150</v>
      </c>
      <c r="C59" s="27" t="s">
        <v>148</v>
      </c>
      <c r="D59" s="67" t="s">
        <v>1480</v>
      </c>
      <c r="E59" s="71" t="s">
        <v>276</v>
      </c>
      <c r="F59" s="26" t="s">
        <v>1481</v>
      </c>
      <c r="G59" s="50">
        <v>2</v>
      </c>
      <c r="H59" s="50">
        <v>5</v>
      </c>
      <c r="I59" s="36">
        <f t="shared" si="0"/>
        <v>10</v>
      </c>
      <c r="J59" s="36" t="str">
        <f t="shared" si="10"/>
        <v>BAJO</v>
      </c>
      <c r="K59" s="26" t="str">
        <f t="shared" ref="K59:K61" si="12">IF(J59="BAJO","El nivel de riesgo es bajo y no se requieren controles adicionales","Favor establezca acá controles adicionales requeridos")</f>
        <v>El nivel de riesgo es bajo y no se requieren controles adicionales</v>
      </c>
      <c r="L59" s="36">
        <f t="shared" si="11"/>
        <v>0.1</v>
      </c>
      <c r="M59" s="63"/>
      <c r="N59" s="26" t="s">
        <v>491</v>
      </c>
      <c r="O59" s="26" t="s">
        <v>1482</v>
      </c>
    </row>
    <row r="60" spans="1:15" ht="138" customHeight="1" x14ac:dyDescent="0.2">
      <c r="A60" s="35">
        <v>53</v>
      </c>
      <c r="B60" s="64" t="s">
        <v>150</v>
      </c>
      <c r="C60" s="27" t="s">
        <v>149</v>
      </c>
      <c r="D60" s="67" t="s">
        <v>1503</v>
      </c>
      <c r="E60" s="71" t="s">
        <v>23</v>
      </c>
      <c r="F60" s="26" t="s">
        <v>465</v>
      </c>
      <c r="G60" s="50">
        <v>2</v>
      </c>
      <c r="H60" s="50">
        <v>5</v>
      </c>
      <c r="I60" s="36">
        <f t="shared" si="0"/>
        <v>10</v>
      </c>
      <c r="J60" s="36" t="str">
        <f t="shared" si="10"/>
        <v>BAJO</v>
      </c>
      <c r="K60" s="26" t="s">
        <v>473</v>
      </c>
      <c r="L60" s="36">
        <f t="shared" si="11"/>
        <v>0.1</v>
      </c>
      <c r="M60" s="63"/>
      <c r="N60" s="26" t="s">
        <v>474</v>
      </c>
      <c r="O60" s="26" t="s">
        <v>1483</v>
      </c>
    </row>
    <row r="61" spans="1:15" ht="180.75" customHeight="1" x14ac:dyDescent="0.2">
      <c r="A61" s="35">
        <v>54</v>
      </c>
      <c r="B61" s="64" t="s">
        <v>150</v>
      </c>
      <c r="C61" s="27" t="s">
        <v>149</v>
      </c>
      <c r="D61" s="26" t="s">
        <v>1484</v>
      </c>
      <c r="E61" s="71" t="s">
        <v>23</v>
      </c>
      <c r="F61" s="26" t="s">
        <v>1481</v>
      </c>
      <c r="G61" s="50">
        <v>2</v>
      </c>
      <c r="H61" s="50">
        <v>5</v>
      </c>
      <c r="I61" s="36">
        <f t="shared" si="0"/>
        <v>10</v>
      </c>
      <c r="J61" s="36" t="str">
        <f t="shared" si="10"/>
        <v>BAJO</v>
      </c>
      <c r="K61" s="26" t="str">
        <f t="shared" si="12"/>
        <v>El nivel de riesgo es bajo y no se requieren controles adicionales</v>
      </c>
      <c r="L61" s="36">
        <f t="shared" si="11"/>
        <v>0.1</v>
      </c>
      <c r="M61" s="63"/>
      <c r="N61" s="26" t="s">
        <v>491</v>
      </c>
      <c r="O61" s="26" t="s">
        <v>1485</v>
      </c>
    </row>
    <row r="62" spans="1:15" ht="173.25" customHeight="1" x14ac:dyDescent="0.2">
      <c r="A62" s="35">
        <v>55</v>
      </c>
      <c r="B62" s="64" t="s">
        <v>51</v>
      </c>
      <c r="C62" s="27" t="s">
        <v>129</v>
      </c>
      <c r="D62" s="66" t="s">
        <v>908</v>
      </c>
      <c r="E62" s="26" t="s">
        <v>46</v>
      </c>
      <c r="F62" s="26" t="s">
        <v>1486</v>
      </c>
      <c r="G62" s="36">
        <v>3</v>
      </c>
      <c r="H62" s="36">
        <v>5</v>
      </c>
      <c r="I62" s="36">
        <f t="shared" si="0"/>
        <v>15</v>
      </c>
      <c r="J62" s="36" t="str">
        <f t="shared" si="10"/>
        <v>MEDIO</v>
      </c>
      <c r="K62" s="26" t="s">
        <v>468</v>
      </c>
      <c r="L62" s="36">
        <f t="shared" si="11"/>
        <v>3</v>
      </c>
      <c r="M62" s="63"/>
      <c r="N62" s="26" t="s">
        <v>492</v>
      </c>
      <c r="O62" s="26" t="s">
        <v>1487</v>
      </c>
    </row>
    <row r="63" spans="1:15" ht="141.75" customHeight="1" x14ac:dyDescent="0.2">
      <c r="A63" s="35">
        <v>56</v>
      </c>
      <c r="B63" s="64" t="s">
        <v>51</v>
      </c>
      <c r="C63" s="27" t="s">
        <v>137</v>
      </c>
      <c r="D63" s="66" t="s">
        <v>1488</v>
      </c>
      <c r="E63" s="26" t="s">
        <v>46</v>
      </c>
      <c r="F63" s="26" t="s">
        <v>458</v>
      </c>
      <c r="G63" s="72" t="s">
        <v>141</v>
      </c>
      <c r="H63" s="36">
        <v>5</v>
      </c>
      <c r="I63" s="36">
        <f t="shared" si="0"/>
        <v>15</v>
      </c>
      <c r="J63" s="36" t="str">
        <f>IF(I63&lt;12,"BAJO",IF(I63&gt;19,"ALTO","MEDIO"))</f>
        <v>MEDIO</v>
      </c>
      <c r="K63" s="26" t="s">
        <v>470</v>
      </c>
      <c r="L63" s="36">
        <f>IF(J63="BAJO",0.1,IF(J63="MEDIO",3,5))</f>
        <v>3</v>
      </c>
      <c r="M63" s="63"/>
      <c r="N63" s="26" t="s">
        <v>474</v>
      </c>
      <c r="O63" s="26" t="s">
        <v>1489</v>
      </c>
    </row>
    <row r="64" spans="1:15" ht="201" customHeight="1" x14ac:dyDescent="0.2">
      <c r="A64" s="35">
        <v>57</v>
      </c>
      <c r="B64" s="64" t="s">
        <v>493</v>
      </c>
      <c r="C64" s="27" t="s">
        <v>137</v>
      </c>
      <c r="D64" s="66" t="s">
        <v>617</v>
      </c>
      <c r="E64" s="26" t="s">
        <v>46</v>
      </c>
      <c r="F64" s="26" t="s">
        <v>1490</v>
      </c>
      <c r="G64" s="72" t="s">
        <v>141</v>
      </c>
      <c r="H64" s="36">
        <v>5</v>
      </c>
      <c r="I64" s="36">
        <f t="shared" si="0"/>
        <v>15</v>
      </c>
      <c r="J64" s="36" t="str">
        <f t="shared" ref="J64:J73" si="13">IF(I64&lt;12,"BAJO",IF(I64&gt;19,"ALTO","MEDIO"))</f>
        <v>MEDIO</v>
      </c>
      <c r="K64" s="26" t="s">
        <v>471</v>
      </c>
      <c r="L64" s="36">
        <f t="shared" ref="L64:L73" si="14">IF(J64="BAJO",0.1,IF(J64="MEDIO",3,5))</f>
        <v>3</v>
      </c>
      <c r="M64" s="63"/>
      <c r="N64" s="26" t="s">
        <v>492</v>
      </c>
      <c r="O64" s="26" t="s">
        <v>1491</v>
      </c>
    </row>
    <row r="65" spans="1:15" ht="115.5" customHeight="1" x14ac:dyDescent="0.2">
      <c r="A65" s="35">
        <v>58</v>
      </c>
      <c r="B65" s="64" t="s">
        <v>51</v>
      </c>
      <c r="C65" s="27" t="s">
        <v>138</v>
      </c>
      <c r="D65" s="66" t="s">
        <v>1488</v>
      </c>
      <c r="E65" s="26" t="s">
        <v>46</v>
      </c>
      <c r="F65" s="26" t="s">
        <v>458</v>
      </c>
      <c r="G65" s="36">
        <v>1</v>
      </c>
      <c r="H65" s="36">
        <v>5</v>
      </c>
      <c r="I65" s="36">
        <f t="shared" si="0"/>
        <v>5</v>
      </c>
      <c r="J65" s="36" t="str">
        <f t="shared" si="13"/>
        <v>BAJO</v>
      </c>
      <c r="K65" s="26" t="s">
        <v>473</v>
      </c>
      <c r="L65" s="36">
        <f t="shared" si="14"/>
        <v>0.1</v>
      </c>
      <c r="M65" s="63"/>
      <c r="N65" s="26" t="s">
        <v>474</v>
      </c>
      <c r="O65" s="26" t="s">
        <v>494</v>
      </c>
    </row>
    <row r="66" spans="1:15" s="39" customFormat="1" ht="162.75" customHeight="1" x14ac:dyDescent="0.2">
      <c r="A66" s="35">
        <v>59</v>
      </c>
      <c r="B66" s="69" t="s">
        <v>217</v>
      </c>
      <c r="C66" s="27" t="s">
        <v>138</v>
      </c>
      <c r="D66" s="73" t="s">
        <v>1488</v>
      </c>
      <c r="E66" s="27" t="s">
        <v>46</v>
      </c>
      <c r="F66" s="27" t="s">
        <v>458</v>
      </c>
      <c r="G66" s="28">
        <v>1</v>
      </c>
      <c r="H66" s="28">
        <v>5</v>
      </c>
      <c r="I66" s="28">
        <f t="shared" si="0"/>
        <v>5</v>
      </c>
      <c r="J66" s="28" t="str">
        <f t="shared" si="13"/>
        <v>BAJO</v>
      </c>
      <c r="K66" s="26" t="s">
        <v>473</v>
      </c>
      <c r="L66" s="28">
        <f t="shared" si="14"/>
        <v>0.1</v>
      </c>
      <c r="M66" s="62"/>
      <c r="N66" s="27" t="s">
        <v>495</v>
      </c>
      <c r="O66" s="27" t="s">
        <v>1483</v>
      </c>
    </row>
    <row r="67" spans="1:15" s="39" customFormat="1" ht="147.75" customHeight="1" x14ac:dyDescent="0.2">
      <c r="A67" s="35">
        <v>60</v>
      </c>
      <c r="B67" s="69" t="s">
        <v>52</v>
      </c>
      <c r="C67" s="27" t="s">
        <v>242</v>
      </c>
      <c r="D67" s="73" t="s">
        <v>908</v>
      </c>
      <c r="E67" s="27" t="s">
        <v>19</v>
      </c>
      <c r="F67" s="27" t="s">
        <v>1492</v>
      </c>
      <c r="G67" s="28">
        <v>3</v>
      </c>
      <c r="H67" s="28">
        <v>5</v>
      </c>
      <c r="I67" s="36">
        <f t="shared" si="0"/>
        <v>15</v>
      </c>
      <c r="J67" s="36" t="str">
        <f t="shared" si="13"/>
        <v>MEDIO</v>
      </c>
      <c r="K67" s="26" t="s">
        <v>468</v>
      </c>
      <c r="L67" s="36">
        <f t="shared" si="14"/>
        <v>3</v>
      </c>
      <c r="M67" s="63"/>
      <c r="N67" s="26" t="s">
        <v>492</v>
      </c>
      <c r="O67" s="26" t="s">
        <v>1487</v>
      </c>
    </row>
    <row r="68" spans="1:15" s="39" customFormat="1" ht="89.25" customHeight="1" x14ac:dyDescent="0.2">
      <c r="A68" s="35">
        <v>61</v>
      </c>
      <c r="B68" s="69" t="s">
        <v>52</v>
      </c>
      <c r="C68" s="27" t="s">
        <v>243</v>
      </c>
      <c r="D68" s="66" t="s">
        <v>1488</v>
      </c>
      <c r="E68" s="27" t="s">
        <v>276</v>
      </c>
      <c r="F68" s="27" t="s">
        <v>459</v>
      </c>
      <c r="G68" s="74" t="s">
        <v>244</v>
      </c>
      <c r="H68" s="28">
        <v>5</v>
      </c>
      <c r="I68" s="36">
        <f t="shared" si="0"/>
        <v>10</v>
      </c>
      <c r="J68" s="36" t="str">
        <f t="shared" si="13"/>
        <v>BAJO</v>
      </c>
      <c r="K68" s="26" t="s">
        <v>473</v>
      </c>
      <c r="L68" s="36">
        <f t="shared" si="14"/>
        <v>0.1</v>
      </c>
      <c r="M68" s="63"/>
      <c r="N68" s="26" t="s">
        <v>474</v>
      </c>
      <c r="O68" s="26"/>
    </row>
    <row r="69" spans="1:15" ht="133.5" customHeight="1" x14ac:dyDescent="0.2">
      <c r="A69" s="35">
        <v>62</v>
      </c>
      <c r="B69" s="64" t="s">
        <v>52</v>
      </c>
      <c r="C69" s="27" t="s">
        <v>233</v>
      </c>
      <c r="D69" s="66" t="s">
        <v>908</v>
      </c>
      <c r="E69" s="26" t="s">
        <v>50</v>
      </c>
      <c r="F69" s="26" t="s">
        <v>1493</v>
      </c>
      <c r="G69" s="36">
        <v>2</v>
      </c>
      <c r="H69" s="36">
        <v>5</v>
      </c>
      <c r="I69" s="36">
        <f t="shared" si="0"/>
        <v>10</v>
      </c>
      <c r="J69" s="36" t="str">
        <f t="shared" si="13"/>
        <v>BAJO</v>
      </c>
      <c r="K69" s="26" t="str">
        <f t="shared" ref="K69:K70" si="15">IF(J69="BAJO","El nivel de riesgo es bajo y no se requieren controles adicionales","Favor establezca acá controles adicionales requeridos")</f>
        <v>El nivel de riesgo es bajo y no se requieren controles adicionales</v>
      </c>
      <c r="L69" s="36">
        <f t="shared" si="14"/>
        <v>0.1</v>
      </c>
      <c r="M69" s="63"/>
      <c r="N69" s="26" t="s">
        <v>496</v>
      </c>
      <c r="O69" s="26" t="s">
        <v>1494</v>
      </c>
    </row>
    <row r="70" spans="1:15" ht="144.75" customHeight="1" x14ac:dyDescent="0.2">
      <c r="A70" s="35">
        <v>63</v>
      </c>
      <c r="B70" s="64" t="s">
        <v>52</v>
      </c>
      <c r="C70" s="27" t="s">
        <v>147</v>
      </c>
      <c r="D70" s="73" t="s">
        <v>1495</v>
      </c>
      <c r="E70" s="26" t="s">
        <v>50</v>
      </c>
      <c r="F70" s="26" t="s">
        <v>1496</v>
      </c>
      <c r="G70" s="36">
        <v>2</v>
      </c>
      <c r="H70" s="36">
        <v>5</v>
      </c>
      <c r="I70" s="36">
        <f t="shared" si="0"/>
        <v>10</v>
      </c>
      <c r="J70" s="36" t="str">
        <f t="shared" si="13"/>
        <v>BAJO</v>
      </c>
      <c r="K70" s="26" t="str">
        <f t="shared" si="15"/>
        <v>El nivel de riesgo es bajo y no se requieren controles adicionales</v>
      </c>
      <c r="L70" s="36">
        <f t="shared" si="14"/>
        <v>0.1</v>
      </c>
      <c r="M70" s="63"/>
      <c r="N70" s="26" t="s">
        <v>496</v>
      </c>
      <c r="O70" s="26" t="s">
        <v>1497</v>
      </c>
    </row>
    <row r="71" spans="1:15" ht="119.25" customHeight="1" x14ac:dyDescent="0.2">
      <c r="A71" s="35">
        <v>64</v>
      </c>
      <c r="B71" s="64" t="s">
        <v>218</v>
      </c>
      <c r="C71" s="27" t="s">
        <v>170</v>
      </c>
      <c r="D71" s="66" t="s">
        <v>908</v>
      </c>
      <c r="E71" s="26" t="s">
        <v>50</v>
      </c>
      <c r="F71" s="26" t="s">
        <v>1498</v>
      </c>
      <c r="G71" s="36">
        <v>4</v>
      </c>
      <c r="H71" s="36">
        <v>5</v>
      </c>
      <c r="I71" s="36">
        <f t="shared" si="0"/>
        <v>20</v>
      </c>
      <c r="J71" s="36" t="str">
        <f t="shared" si="13"/>
        <v>ALTO</v>
      </c>
      <c r="K71" s="26" t="s">
        <v>468</v>
      </c>
      <c r="L71" s="36">
        <f t="shared" si="14"/>
        <v>5</v>
      </c>
      <c r="M71" s="63"/>
      <c r="N71" s="26" t="s">
        <v>497</v>
      </c>
      <c r="O71" s="26" t="s">
        <v>1499</v>
      </c>
    </row>
    <row r="72" spans="1:15" ht="134.25" customHeight="1" x14ac:dyDescent="0.2">
      <c r="A72" s="35">
        <v>65</v>
      </c>
      <c r="B72" s="64" t="s">
        <v>218</v>
      </c>
      <c r="C72" s="27" t="s">
        <v>170</v>
      </c>
      <c r="D72" s="66" t="s">
        <v>1500</v>
      </c>
      <c r="E72" s="26" t="s">
        <v>50</v>
      </c>
      <c r="F72" s="26" t="s">
        <v>1501</v>
      </c>
      <c r="G72" s="36">
        <v>4</v>
      </c>
      <c r="H72" s="36">
        <v>5</v>
      </c>
      <c r="I72" s="36">
        <f t="shared" ref="I72:I77" si="16">G72*H72</f>
        <v>20</v>
      </c>
      <c r="J72" s="36" t="str">
        <f t="shared" si="13"/>
        <v>ALTO</v>
      </c>
      <c r="K72" s="26" t="s">
        <v>468</v>
      </c>
      <c r="L72" s="36">
        <f t="shared" si="14"/>
        <v>5</v>
      </c>
      <c r="M72" s="63"/>
      <c r="N72" s="26" t="s">
        <v>497</v>
      </c>
      <c r="O72" s="26" t="s">
        <v>1499</v>
      </c>
    </row>
    <row r="73" spans="1:15" ht="152.25" customHeight="1" x14ac:dyDescent="0.2">
      <c r="A73" s="35">
        <v>66</v>
      </c>
      <c r="B73" s="64" t="s">
        <v>218</v>
      </c>
      <c r="C73" s="27" t="s">
        <v>171</v>
      </c>
      <c r="D73" s="66" t="s">
        <v>1406</v>
      </c>
      <c r="E73" s="26" t="s">
        <v>50</v>
      </c>
      <c r="F73" s="26" t="s">
        <v>460</v>
      </c>
      <c r="G73" s="36">
        <v>4</v>
      </c>
      <c r="H73" s="36">
        <v>5</v>
      </c>
      <c r="I73" s="36">
        <f t="shared" si="16"/>
        <v>20</v>
      </c>
      <c r="J73" s="36" t="str">
        <f t="shared" si="13"/>
        <v>ALTO</v>
      </c>
      <c r="K73" s="26" t="s">
        <v>470</v>
      </c>
      <c r="L73" s="36">
        <f t="shared" si="14"/>
        <v>5</v>
      </c>
      <c r="M73" s="63"/>
      <c r="N73" s="26" t="s">
        <v>474</v>
      </c>
      <c r="O73" s="26" t="s">
        <v>1470</v>
      </c>
    </row>
    <row r="74" spans="1:15" ht="189.75" customHeight="1" x14ac:dyDescent="0.2">
      <c r="A74" s="35">
        <v>67</v>
      </c>
      <c r="B74" s="64" t="s">
        <v>218</v>
      </c>
      <c r="C74" s="27" t="s">
        <v>171</v>
      </c>
      <c r="D74" s="66" t="s">
        <v>1488</v>
      </c>
      <c r="E74" s="26" t="s">
        <v>50</v>
      </c>
      <c r="F74" s="26" t="s">
        <v>460</v>
      </c>
      <c r="G74" s="36">
        <v>4</v>
      </c>
      <c r="H74" s="36">
        <v>5</v>
      </c>
      <c r="I74" s="36">
        <f t="shared" si="16"/>
        <v>20</v>
      </c>
      <c r="J74" s="36" t="str">
        <f>IF(I74&lt;12,"BAJO",IF(I74&gt;19,"ALTO","MEDIO"))</f>
        <v>ALTO</v>
      </c>
      <c r="K74" s="26" t="s">
        <v>470</v>
      </c>
      <c r="L74" s="36">
        <f>IF(J74="BAJO",0.1,IF(J74="MEDIO",3,5))</f>
        <v>5</v>
      </c>
      <c r="M74" s="63"/>
      <c r="N74" s="26" t="s">
        <v>474</v>
      </c>
      <c r="O74" s="26" t="s">
        <v>1470</v>
      </c>
    </row>
    <row r="75" spans="1:15" ht="198" customHeight="1" x14ac:dyDescent="0.2">
      <c r="A75" s="35">
        <v>68</v>
      </c>
      <c r="B75" s="64" t="s">
        <v>218</v>
      </c>
      <c r="C75" s="27" t="s">
        <v>171</v>
      </c>
      <c r="D75" s="66" t="s">
        <v>617</v>
      </c>
      <c r="E75" s="26" t="s">
        <v>50</v>
      </c>
      <c r="F75" s="26" t="s">
        <v>1501</v>
      </c>
      <c r="G75" s="36">
        <v>4</v>
      </c>
      <c r="H75" s="36">
        <v>5</v>
      </c>
      <c r="I75" s="36">
        <f t="shared" si="16"/>
        <v>20</v>
      </c>
      <c r="J75" s="36" t="str">
        <f t="shared" ref="J75:J77" si="17">IF(I75&lt;12,"BAJO",IF(I75&gt;19,"ALTO","MEDIO"))</f>
        <v>ALTO</v>
      </c>
      <c r="K75" s="26" t="s">
        <v>471</v>
      </c>
      <c r="L75" s="36">
        <f t="shared" ref="L75:L77" si="18">IF(J75="BAJO",0.1,IF(J75="MEDIO",3,5))</f>
        <v>5</v>
      </c>
      <c r="M75" s="63"/>
      <c r="N75" s="26" t="s">
        <v>497</v>
      </c>
      <c r="O75" s="26" t="s">
        <v>1502</v>
      </c>
    </row>
    <row r="76" spans="1:15" ht="182.25" customHeight="1" x14ac:dyDescent="0.2">
      <c r="A76" s="35">
        <v>69</v>
      </c>
      <c r="B76" s="64" t="s">
        <v>218</v>
      </c>
      <c r="C76" s="27" t="s">
        <v>171</v>
      </c>
      <c r="D76" s="66" t="s">
        <v>1503</v>
      </c>
      <c r="E76" s="26" t="s">
        <v>50</v>
      </c>
      <c r="F76" s="26" t="s">
        <v>460</v>
      </c>
      <c r="G76" s="36">
        <v>3</v>
      </c>
      <c r="H76" s="36">
        <v>5</v>
      </c>
      <c r="I76" s="36">
        <f t="shared" si="16"/>
        <v>15</v>
      </c>
      <c r="J76" s="36" t="str">
        <f t="shared" si="17"/>
        <v>MEDIO</v>
      </c>
      <c r="K76" s="26" t="s">
        <v>470</v>
      </c>
      <c r="L76" s="36">
        <f t="shared" si="18"/>
        <v>3</v>
      </c>
      <c r="M76" s="63"/>
      <c r="N76" s="26" t="s">
        <v>474</v>
      </c>
      <c r="O76" s="26" t="s">
        <v>1470</v>
      </c>
    </row>
    <row r="77" spans="1:15" ht="202.5" customHeight="1" x14ac:dyDescent="0.2">
      <c r="A77" s="35">
        <v>70</v>
      </c>
      <c r="B77" s="64" t="s">
        <v>218</v>
      </c>
      <c r="C77" s="27" t="s">
        <v>171</v>
      </c>
      <c r="D77" s="66" t="s">
        <v>1504</v>
      </c>
      <c r="E77" s="26" t="s">
        <v>50</v>
      </c>
      <c r="F77" s="26" t="s">
        <v>1501</v>
      </c>
      <c r="G77" s="36">
        <v>3</v>
      </c>
      <c r="H77" s="36">
        <v>5</v>
      </c>
      <c r="I77" s="36">
        <f t="shared" si="16"/>
        <v>15</v>
      </c>
      <c r="J77" s="36" t="str">
        <f t="shared" si="17"/>
        <v>MEDIO</v>
      </c>
      <c r="K77" s="26" t="s">
        <v>471</v>
      </c>
      <c r="L77" s="36">
        <f t="shared" si="18"/>
        <v>3</v>
      </c>
      <c r="M77" s="63"/>
      <c r="N77" s="26" t="s">
        <v>497</v>
      </c>
      <c r="O77" s="26" t="s">
        <v>1502</v>
      </c>
    </row>
    <row r="78" spans="1:15" x14ac:dyDescent="0.2">
      <c r="C78" s="75"/>
      <c r="L78" s="23">
        <f>SUM(L8:L77)</f>
        <v>179.79999999999995</v>
      </c>
      <c r="N78" s="23">
        <f>COUNT(L8:L77)</f>
        <v>70</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41:J51">
    <cfRule type="cellIs" dxfId="590" priority="10" stopIfTrue="1" operator="equal">
      <formula>"ALTO"</formula>
    </cfRule>
    <cfRule type="cellIs" dxfId="589" priority="11" stopIfTrue="1" operator="equal">
      <formula>"MEDIO"</formula>
    </cfRule>
    <cfRule type="cellIs" dxfId="588" priority="12" stopIfTrue="1" operator="equal">
      <formula>"BAJO"</formula>
    </cfRule>
  </conditionalFormatting>
  <conditionalFormatting sqref="J52:J62">
    <cfRule type="cellIs" dxfId="587" priority="7" stopIfTrue="1" operator="equal">
      <formula>"ALTO"</formula>
    </cfRule>
    <cfRule type="cellIs" dxfId="586" priority="8" stopIfTrue="1" operator="equal">
      <formula>"MEDIO"</formula>
    </cfRule>
    <cfRule type="cellIs" dxfId="585" priority="9" stopIfTrue="1" operator="equal">
      <formula>"BAJO"</formula>
    </cfRule>
  </conditionalFormatting>
  <conditionalFormatting sqref="J63:J73">
    <cfRule type="cellIs" dxfId="584" priority="4" stopIfTrue="1" operator="equal">
      <formula>"ALTO"</formula>
    </cfRule>
    <cfRule type="cellIs" dxfId="583" priority="5" stopIfTrue="1" operator="equal">
      <formula>"MEDIO"</formula>
    </cfRule>
    <cfRule type="cellIs" dxfId="582" priority="6" stopIfTrue="1" operator="equal">
      <formula>"BAJO"</formula>
    </cfRule>
  </conditionalFormatting>
  <conditionalFormatting sqref="J74:J77">
    <cfRule type="cellIs" dxfId="581" priority="1" stopIfTrue="1" operator="equal">
      <formula>"ALTO"</formula>
    </cfRule>
    <cfRule type="cellIs" dxfId="580" priority="2" stopIfTrue="1" operator="equal">
      <formula>"MEDIO"</formula>
    </cfRule>
    <cfRule type="cellIs" dxfId="579" priority="3" stopIfTrue="1" operator="equal">
      <formula>"BAJO"</formula>
    </cfRule>
  </conditionalFormatting>
  <conditionalFormatting sqref="J8:J18">
    <cfRule type="cellIs" dxfId="578" priority="19" stopIfTrue="1" operator="equal">
      <formula>"ALTO"</formula>
    </cfRule>
    <cfRule type="cellIs" dxfId="577" priority="20" stopIfTrue="1" operator="equal">
      <formula>"MEDIO"</formula>
    </cfRule>
    <cfRule type="cellIs" dxfId="576" priority="21" stopIfTrue="1" operator="equal">
      <formula>"BAJO"</formula>
    </cfRule>
  </conditionalFormatting>
  <conditionalFormatting sqref="J19:J29">
    <cfRule type="cellIs" dxfId="575" priority="16" stopIfTrue="1" operator="equal">
      <formula>"ALTO"</formula>
    </cfRule>
    <cfRule type="cellIs" dxfId="574" priority="17" stopIfTrue="1" operator="equal">
      <formula>"MEDIO"</formula>
    </cfRule>
    <cfRule type="cellIs" dxfId="573" priority="18" stopIfTrue="1" operator="equal">
      <formula>"BAJO"</formula>
    </cfRule>
  </conditionalFormatting>
  <conditionalFormatting sqref="J30:J40">
    <cfRule type="cellIs" dxfId="572" priority="13" stopIfTrue="1" operator="equal">
      <formula>"ALTO"</formula>
    </cfRule>
    <cfRule type="cellIs" dxfId="571" priority="14" stopIfTrue="1" operator="equal">
      <formula>"MEDIO"</formula>
    </cfRule>
    <cfRule type="cellIs" dxfId="570" priority="15" stopIfTrue="1" operator="equal">
      <formula>"BAJO"</formula>
    </cfRule>
  </conditionalFormatting>
  <pageMargins left="0.31496062992125984" right="0.31496062992125984" top="0.35433070866141736" bottom="0.35433070866141736" header="0.31496062992125984" footer="0.31496062992125984"/>
  <pageSetup paperSize="14" scale="33" orientation="landscape" r:id="rId1"/>
  <colBreaks count="1" manualBreakCount="1">
    <brk id="12"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5"/>
  <sheetViews>
    <sheetView topLeftCell="A53" zoomScale="46" zoomScaleNormal="46" workbookViewId="0">
      <selection activeCell="N61" sqref="N61"/>
    </sheetView>
  </sheetViews>
  <sheetFormatPr baseColWidth="10" defaultColWidth="11.42578125" defaultRowHeight="90.75" customHeight="1" x14ac:dyDescent="0.2"/>
  <cols>
    <col min="1" max="1" width="11.42578125" style="35"/>
    <col min="2" max="2" width="23.42578125" style="23" customWidth="1"/>
    <col min="3" max="3" width="52.140625" style="23" customWidth="1"/>
    <col min="4" max="4" width="30.140625" style="23" customWidth="1"/>
    <col min="5" max="5" width="33.28515625" style="42" customWidth="1"/>
    <col min="6" max="6" width="57.140625" style="23" customWidth="1"/>
    <col min="7" max="7" width="20.140625" style="23" customWidth="1"/>
    <col min="8" max="8" width="16" style="23" customWidth="1"/>
    <col min="9" max="9" width="12.7109375" style="23" customWidth="1"/>
    <col min="10" max="10" width="21.85546875" style="23" customWidth="1"/>
    <col min="11" max="11" width="54.85546875" style="23" customWidth="1"/>
    <col min="12" max="12" width="11.42578125" style="23"/>
    <col min="13" max="13" width="4.140625" style="23" customWidth="1"/>
    <col min="14" max="14" width="77" style="23" customWidth="1"/>
    <col min="15" max="15" width="50.5703125" style="23" customWidth="1"/>
    <col min="16" max="16384" width="11.42578125" style="23"/>
  </cols>
  <sheetData>
    <row r="1" spans="1:73" ht="27.75" customHeight="1" thickBot="1" x14ac:dyDescent="0.25">
      <c r="B1" s="176" t="s">
        <v>10</v>
      </c>
      <c r="C1" s="177"/>
      <c r="D1" s="177"/>
      <c r="E1" s="177"/>
      <c r="F1" s="177"/>
      <c r="G1" s="177"/>
      <c r="H1" s="177"/>
      <c r="I1" s="177"/>
      <c r="J1" s="178"/>
      <c r="K1" s="179"/>
      <c r="L1" s="180"/>
    </row>
    <row r="2" spans="1:73" ht="22.5" customHeight="1" thickTop="1" x14ac:dyDescent="0.2">
      <c r="B2" s="185" t="s">
        <v>220</v>
      </c>
      <c r="C2" s="186"/>
      <c r="D2" s="186"/>
      <c r="E2" s="186"/>
      <c r="F2" s="186"/>
      <c r="G2" s="186"/>
      <c r="H2" s="186"/>
      <c r="I2" s="186"/>
      <c r="J2" s="187"/>
      <c r="K2" s="181"/>
      <c r="L2" s="182"/>
    </row>
    <row r="3" spans="1:73" ht="26.25" customHeight="1" x14ac:dyDescent="0.2">
      <c r="B3" s="188" t="s">
        <v>11</v>
      </c>
      <c r="C3" s="189"/>
      <c r="D3" s="190" t="s">
        <v>12</v>
      </c>
      <c r="E3" s="191"/>
      <c r="F3" s="191"/>
      <c r="G3" s="191"/>
      <c r="H3" s="191"/>
      <c r="I3" s="189"/>
      <c r="J3" s="43" t="s">
        <v>208</v>
      </c>
      <c r="K3" s="181"/>
      <c r="L3" s="182"/>
    </row>
    <row r="4" spans="1:73" ht="21.75" customHeight="1" thickBot="1" x14ac:dyDescent="0.25">
      <c r="B4" s="192" t="s">
        <v>209</v>
      </c>
      <c r="C4" s="193"/>
      <c r="D4" s="194" t="s">
        <v>221</v>
      </c>
      <c r="E4" s="195"/>
      <c r="F4" s="195"/>
      <c r="G4" s="195"/>
      <c r="H4" s="195"/>
      <c r="I4" s="193"/>
      <c r="J4" s="44" t="s">
        <v>1506</v>
      </c>
      <c r="K4" s="183"/>
      <c r="L4" s="184"/>
    </row>
    <row r="5" spans="1:73" ht="90.75" customHeight="1" thickTop="1" x14ac:dyDescent="0.2">
      <c r="B5" s="167" t="s">
        <v>13</v>
      </c>
      <c r="C5" s="168"/>
      <c r="D5" s="169" t="s">
        <v>14</v>
      </c>
      <c r="E5" s="170"/>
      <c r="F5" s="45" t="s">
        <v>15</v>
      </c>
      <c r="G5" s="171" t="s">
        <v>196</v>
      </c>
      <c r="H5" s="172"/>
      <c r="I5" s="46" t="s">
        <v>16</v>
      </c>
      <c r="J5" s="196" t="s">
        <v>1507</v>
      </c>
      <c r="K5" s="197"/>
      <c r="L5" s="198"/>
      <c r="N5" s="52" t="s">
        <v>1505</v>
      </c>
      <c r="O5" s="53">
        <v>44316</v>
      </c>
    </row>
    <row r="6" spans="1:73" ht="9" customHeight="1" x14ac:dyDescent="0.2">
      <c r="B6" s="45"/>
      <c r="C6" s="47"/>
      <c r="D6" s="48"/>
      <c r="E6" s="49"/>
      <c r="F6" s="45"/>
      <c r="G6" s="50"/>
      <c r="H6" s="50"/>
      <c r="I6" s="46"/>
      <c r="J6" s="51"/>
      <c r="K6" s="51"/>
      <c r="L6" s="51"/>
    </row>
    <row r="7" spans="1:73" ht="90.75" customHeight="1" x14ac:dyDescent="0.2">
      <c r="B7" s="22" t="s">
        <v>6</v>
      </c>
      <c r="C7" s="22" t="s">
        <v>8</v>
      </c>
      <c r="D7" s="22" t="s">
        <v>9</v>
      </c>
      <c r="E7" s="22" t="s">
        <v>24</v>
      </c>
      <c r="F7" s="22" t="s">
        <v>5</v>
      </c>
      <c r="G7" s="22" t="s">
        <v>0</v>
      </c>
      <c r="H7" s="22" t="s">
        <v>1</v>
      </c>
      <c r="I7" s="22" t="s">
        <v>2</v>
      </c>
      <c r="J7" s="22" t="s">
        <v>3</v>
      </c>
      <c r="K7" s="22" t="s">
        <v>4</v>
      </c>
      <c r="L7" s="22" t="s">
        <v>222</v>
      </c>
      <c r="N7" s="54" t="s">
        <v>466</v>
      </c>
      <c r="O7" s="55" t="s">
        <v>467</v>
      </c>
    </row>
    <row r="8" spans="1:73" ht="171" x14ac:dyDescent="0.2">
      <c r="A8" s="35">
        <v>1</v>
      </c>
      <c r="B8" s="36" t="s">
        <v>368</v>
      </c>
      <c r="C8" s="26" t="s">
        <v>275</v>
      </c>
      <c r="D8" s="26" t="s">
        <v>1545</v>
      </c>
      <c r="E8" s="26" t="s">
        <v>23</v>
      </c>
      <c r="F8" s="26" t="s">
        <v>1508</v>
      </c>
      <c r="G8" s="36">
        <v>3</v>
      </c>
      <c r="H8" s="36">
        <v>5</v>
      </c>
      <c r="I8" s="36">
        <f t="shared" ref="I8:I56" si="0">G8*H8</f>
        <v>15</v>
      </c>
      <c r="J8" s="36" t="str">
        <f>IF(I8&lt;12,"BAJO",IF(I8&gt;19,"ALTO","MEDIO"))</f>
        <v>MEDIO</v>
      </c>
      <c r="K8" s="26" t="s">
        <v>468</v>
      </c>
      <c r="L8" s="36">
        <f>IF(J8="BAJO",0.1,IF(J8="MEDIO",3,5))</f>
        <v>3</v>
      </c>
      <c r="N8" s="26" t="s">
        <v>498</v>
      </c>
      <c r="O8" s="26" t="s">
        <v>499</v>
      </c>
      <c r="BT8" s="23">
        <v>1</v>
      </c>
      <c r="BU8" s="23">
        <v>1</v>
      </c>
    </row>
    <row r="9" spans="1:73" ht="191.25" customHeight="1" x14ac:dyDescent="0.2">
      <c r="A9" s="35">
        <v>2</v>
      </c>
      <c r="B9" s="36" t="s">
        <v>368</v>
      </c>
      <c r="C9" s="26" t="s">
        <v>161</v>
      </c>
      <c r="D9" s="26" t="s">
        <v>1546</v>
      </c>
      <c r="E9" s="26" t="s">
        <v>23</v>
      </c>
      <c r="F9" s="26" t="s">
        <v>1547</v>
      </c>
      <c r="G9" s="36">
        <v>3</v>
      </c>
      <c r="H9" s="36">
        <v>5</v>
      </c>
      <c r="I9" s="36">
        <f t="shared" si="0"/>
        <v>15</v>
      </c>
      <c r="J9" s="36" t="str">
        <f t="shared" ref="J9:J53" si="1">IF(I9&lt;12,"BAJO",IF(I9&gt;19,"ALTO","MEDIO"))</f>
        <v>MEDIO</v>
      </c>
      <c r="K9" s="26" t="s">
        <v>471</v>
      </c>
      <c r="L9" s="36">
        <f t="shared" ref="L9:L59" si="2">IF(J9="BAJO",0.1,IF(J9="MEDIO",3,5))</f>
        <v>3</v>
      </c>
      <c r="N9" s="26" t="s">
        <v>500</v>
      </c>
      <c r="O9" s="26" t="s">
        <v>499</v>
      </c>
      <c r="BT9" s="23">
        <v>2</v>
      </c>
      <c r="BU9" s="23">
        <v>2</v>
      </c>
    </row>
    <row r="10" spans="1:73" ht="136.5" customHeight="1" x14ac:dyDescent="0.2">
      <c r="A10" s="35">
        <v>3</v>
      </c>
      <c r="B10" s="36" t="s">
        <v>368</v>
      </c>
      <c r="C10" s="26" t="s">
        <v>501</v>
      </c>
      <c r="D10" s="26" t="s">
        <v>1548</v>
      </c>
      <c r="E10" s="26" t="s">
        <v>23</v>
      </c>
      <c r="F10" s="26" t="s">
        <v>1508</v>
      </c>
      <c r="G10" s="36">
        <v>2</v>
      </c>
      <c r="H10" s="36">
        <v>5</v>
      </c>
      <c r="I10" s="36">
        <f t="shared" si="0"/>
        <v>10</v>
      </c>
      <c r="J10" s="36" t="str">
        <f t="shared" si="1"/>
        <v>BAJO</v>
      </c>
      <c r="K10" s="26" t="str">
        <f t="shared" ref="K10:K11" si="3">IF(J10="BAJO","El nivel de riesgo es bajo y no se requieren controles adicionales","Favor establezca acá controles adicionales requeridos")</f>
        <v>El nivel de riesgo es bajo y no se requieren controles adicionales</v>
      </c>
      <c r="L10" s="36">
        <f t="shared" si="2"/>
        <v>0.1</v>
      </c>
      <c r="N10" s="26"/>
      <c r="O10" s="26" t="s">
        <v>502</v>
      </c>
    </row>
    <row r="11" spans="1:73" ht="120.75" customHeight="1" x14ac:dyDescent="0.2">
      <c r="A11" s="35">
        <v>4</v>
      </c>
      <c r="B11" s="36" t="s">
        <v>368</v>
      </c>
      <c r="C11" s="26" t="s">
        <v>278</v>
      </c>
      <c r="D11" s="26" t="s">
        <v>1509</v>
      </c>
      <c r="E11" s="26" t="s">
        <v>23</v>
      </c>
      <c r="F11" s="26" t="s">
        <v>1549</v>
      </c>
      <c r="G11" s="36">
        <v>2</v>
      </c>
      <c r="H11" s="36">
        <v>5</v>
      </c>
      <c r="I11" s="36">
        <f t="shared" si="0"/>
        <v>10</v>
      </c>
      <c r="J11" s="36" t="str">
        <f t="shared" si="1"/>
        <v>BAJO</v>
      </c>
      <c r="K11" s="26" t="str">
        <f t="shared" si="3"/>
        <v>El nivel de riesgo es bajo y no se requieren controles adicionales</v>
      </c>
      <c r="L11" s="36">
        <f t="shared" si="2"/>
        <v>0.1</v>
      </c>
      <c r="N11" s="26" t="s">
        <v>503</v>
      </c>
      <c r="O11" s="26" t="s">
        <v>499</v>
      </c>
    </row>
    <row r="12" spans="1:73" ht="201.75" customHeight="1" x14ac:dyDescent="0.2">
      <c r="A12" s="35">
        <v>5</v>
      </c>
      <c r="B12" s="36" t="s">
        <v>505</v>
      </c>
      <c r="C12" s="26" t="s">
        <v>1550</v>
      </c>
      <c r="D12" s="26" t="s">
        <v>1551</v>
      </c>
      <c r="E12" s="26" t="s">
        <v>19</v>
      </c>
      <c r="F12" s="26" t="s">
        <v>1510</v>
      </c>
      <c r="G12" s="36">
        <v>4</v>
      </c>
      <c r="H12" s="36">
        <v>5</v>
      </c>
      <c r="I12" s="36">
        <f t="shared" si="0"/>
        <v>20</v>
      </c>
      <c r="J12" s="36" t="str">
        <f t="shared" si="1"/>
        <v>ALTO</v>
      </c>
      <c r="K12" s="26" t="s">
        <v>471</v>
      </c>
      <c r="L12" s="36">
        <f t="shared" si="2"/>
        <v>5</v>
      </c>
      <c r="N12" s="26" t="s">
        <v>506</v>
      </c>
      <c r="O12" s="26" t="s">
        <v>507</v>
      </c>
    </row>
    <row r="13" spans="1:73" ht="118.5" customHeight="1" x14ac:dyDescent="0.2">
      <c r="A13" s="35">
        <v>6</v>
      </c>
      <c r="B13" s="36" t="s">
        <v>505</v>
      </c>
      <c r="C13" s="26" t="s">
        <v>508</v>
      </c>
      <c r="D13" s="26" t="s">
        <v>509</v>
      </c>
      <c r="E13" s="26" t="s">
        <v>19</v>
      </c>
      <c r="F13" s="26" t="s">
        <v>1511</v>
      </c>
      <c r="G13" s="36">
        <v>4</v>
      </c>
      <c r="H13" s="36">
        <v>5</v>
      </c>
      <c r="I13" s="36">
        <f t="shared" si="0"/>
        <v>20</v>
      </c>
      <c r="J13" s="36" t="str">
        <f t="shared" si="1"/>
        <v>ALTO</v>
      </c>
      <c r="K13" s="26" t="s">
        <v>470</v>
      </c>
      <c r="L13" s="36">
        <f t="shared" si="2"/>
        <v>5</v>
      </c>
      <c r="N13" s="26"/>
      <c r="O13" s="26" t="s">
        <v>510</v>
      </c>
    </row>
    <row r="14" spans="1:73" ht="138.75" customHeight="1" x14ac:dyDescent="0.2">
      <c r="A14" s="35">
        <v>7</v>
      </c>
      <c r="B14" s="36" t="s">
        <v>505</v>
      </c>
      <c r="C14" s="26" t="s">
        <v>1552</v>
      </c>
      <c r="D14" s="26" t="s">
        <v>1553</v>
      </c>
      <c r="E14" s="26" t="s">
        <v>1512</v>
      </c>
      <c r="F14" s="26" t="s">
        <v>1513</v>
      </c>
      <c r="G14" s="36">
        <v>4</v>
      </c>
      <c r="H14" s="36">
        <v>5</v>
      </c>
      <c r="I14" s="36">
        <f t="shared" si="0"/>
        <v>20</v>
      </c>
      <c r="J14" s="36" t="str">
        <f t="shared" si="1"/>
        <v>ALTO</v>
      </c>
      <c r="K14" s="26" t="s">
        <v>468</v>
      </c>
      <c r="L14" s="36">
        <f t="shared" si="2"/>
        <v>5</v>
      </c>
      <c r="N14" s="26" t="s">
        <v>511</v>
      </c>
      <c r="O14" s="26" t="s">
        <v>507</v>
      </c>
    </row>
    <row r="15" spans="1:73" ht="186.75" customHeight="1" x14ac:dyDescent="0.2">
      <c r="A15" s="35">
        <v>8</v>
      </c>
      <c r="B15" s="36" t="s">
        <v>368</v>
      </c>
      <c r="C15" s="26" t="s">
        <v>162</v>
      </c>
      <c r="D15" s="26" t="s">
        <v>1554</v>
      </c>
      <c r="E15" s="26" t="s">
        <v>23</v>
      </c>
      <c r="F15" s="26" t="s">
        <v>1514</v>
      </c>
      <c r="G15" s="36">
        <v>3</v>
      </c>
      <c r="H15" s="36">
        <v>4</v>
      </c>
      <c r="I15" s="36">
        <f t="shared" si="0"/>
        <v>12</v>
      </c>
      <c r="J15" s="36" t="str">
        <f t="shared" si="1"/>
        <v>MEDIO</v>
      </c>
      <c r="K15" s="26" t="s">
        <v>471</v>
      </c>
      <c r="L15" s="36">
        <f t="shared" si="2"/>
        <v>3</v>
      </c>
      <c r="N15" s="26" t="s">
        <v>512</v>
      </c>
      <c r="O15" s="26" t="s">
        <v>513</v>
      </c>
    </row>
    <row r="16" spans="1:73" ht="198" customHeight="1" x14ac:dyDescent="0.2">
      <c r="A16" s="35">
        <v>9</v>
      </c>
      <c r="B16" s="36" t="s">
        <v>368</v>
      </c>
      <c r="C16" s="26" t="s">
        <v>514</v>
      </c>
      <c r="D16" s="26" t="s">
        <v>509</v>
      </c>
      <c r="E16" s="26" t="s">
        <v>23</v>
      </c>
      <c r="F16" s="26" t="s">
        <v>1537</v>
      </c>
      <c r="G16" s="36">
        <v>3</v>
      </c>
      <c r="H16" s="36">
        <v>4</v>
      </c>
      <c r="I16" s="36">
        <f t="shared" si="0"/>
        <v>12</v>
      </c>
      <c r="J16" s="36" t="str">
        <f t="shared" si="1"/>
        <v>MEDIO</v>
      </c>
      <c r="K16" s="26" t="s">
        <v>470</v>
      </c>
      <c r="L16" s="36">
        <f t="shared" si="2"/>
        <v>3</v>
      </c>
      <c r="N16" s="26"/>
      <c r="O16" s="26" t="s">
        <v>510</v>
      </c>
    </row>
    <row r="17" spans="1:15" ht="175.5" customHeight="1" x14ac:dyDescent="0.2">
      <c r="A17" s="35">
        <v>10</v>
      </c>
      <c r="B17" s="36" t="s">
        <v>368</v>
      </c>
      <c r="C17" s="26" t="s">
        <v>515</v>
      </c>
      <c r="D17" s="26" t="s">
        <v>516</v>
      </c>
      <c r="E17" s="26" t="s">
        <v>23</v>
      </c>
      <c r="F17" s="26" t="s">
        <v>1515</v>
      </c>
      <c r="G17" s="36">
        <v>3</v>
      </c>
      <c r="H17" s="36">
        <v>4</v>
      </c>
      <c r="I17" s="36">
        <f t="shared" si="0"/>
        <v>12</v>
      </c>
      <c r="J17" s="36" t="str">
        <f t="shared" si="1"/>
        <v>MEDIO</v>
      </c>
      <c r="K17" s="26" t="s">
        <v>468</v>
      </c>
      <c r="L17" s="36">
        <f t="shared" si="2"/>
        <v>3</v>
      </c>
      <c r="N17" s="26" t="s">
        <v>512</v>
      </c>
      <c r="O17" s="26" t="s">
        <v>517</v>
      </c>
    </row>
    <row r="18" spans="1:15" ht="235.5" customHeight="1" x14ac:dyDescent="0.2">
      <c r="A18" s="35">
        <v>11</v>
      </c>
      <c r="B18" s="36" t="s">
        <v>368</v>
      </c>
      <c r="C18" s="26" t="s">
        <v>163</v>
      </c>
      <c r="D18" s="26" t="s">
        <v>1555</v>
      </c>
      <c r="E18" s="26" t="s">
        <v>23</v>
      </c>
      <c r="F18" s="26" t="s">
        <v>1556</v>
      </c>
      <c r="G18" s="36">
        <v>3</v>
      </c>
      <c r="H18" s="36">
        <v>4</v>
      </c>
      <c r="I18" s="36">
        <f t="shared" si="0"/>
        <v>12</v>
      </c>
      <c r="J18" s="36" t="str">
        <f t="shared" si="1"/>
        <v>MEDIO</v>
      </c>
      <c r="K18" s="26" t="s">
        <v>471</v>
      </c>
      <c r="L18" s="36">
        <f t="shared" si="2"/>
        <v>3</v>
      </c>
      <c r="N18" s="26" t="s">
        <v>518</v>
      </c>
      <c r="O18" s="26" t="s">
        <v>517</v>
      </c>
    </row>
    <row r="19" spans="1:15" ht="206.25" customHeight="1" x14ac:dyDescent="0.2">
      <c r="A19" s="35">
        <v>12</v>
      </c>
      <c r="B19" s="36" t="s">
        <v>368</v>
      </c>
      <c r="C19" s="26" t="s">
        <v>519</v>
      </c>
      <c r="D19" s="26" t="s">
        <v>509</v>
      </c>
      <c r="E19" s="26" t="s">
        <v>23</v>
      </c>
      <c r="F19" s="26" t="s">
        <v>1537</v>
      </c>
      <c r="G19" s="36">
        <v>3</v>
      </c>
      <c r="H19" s="36">
        <v>4</v>
      </c>
      <c r="I19" s="36">
        <f t="shared" ref="I19" si="4">G19*H19</f>
        <v>12</v>
      </c>
      <c r="J19" s="36" t="str">
        <f t="shared" si="1"/>
        <v>MEDIO</v>
      </c>
      <c r="K19" s="26" t="s">
        <v>470</v>
      </c>
      <c r="L19" s="36">
        <f t="shared" si="2"/>
        <v>3</v>
      </c>
      <c r="N19" s="26"/>
      <c r="O19" s="26" t="s">
        <v>510</v>
      </c>
    </row>
    <row r="20" spans="1:15" ht="192" customHeight="1" x14ac:dyDescent="0.2">
      <c r="A20" s="35">
        <v>13</v>
      </c>
      <c r="B20" s="36" t="s">
        <v>368</v>
      </c>
      <c r="C20" s="26" t="s">
        <v>164</v>
      </c>
      <c r="D20" s="26" t="s">
        <v>1557</v>
      </c>
      <c r="E20" s="26" t="s">
        <v>23</v>
      </c>
      <c r="F20" s="26" t="s">
        <v>1515</v>
      </c>
      <c r="G20" s="36">
        <v>3</v>
      </c>
      <c r="H20" s="36">
        <v>4</v>
      </c>
      <c r="I20" s="36">
        <f t="shared" si="0"/>
        <v>12</v>
      </c>
      <c r="J20" s="36" t="str">
        <f t="shared" si="1"/>
        <v>MEDIO</v>
      </c>
      <c r="K20" s="26" t="s">
        <v>468</v>
      </c>
      <c r="L20" s="36">
        <f t="shared" si="2"/>
        <v>3</v>
      </c>
      <c r="N20" s="26" t="s">
        <v>520</v>
      </c>
      <c r="O20" s="26" t="s">
        <v>517</v>
      </c>
    </row>
    <row r="21" spans="1:15" s="38" customFormat="1" ht="209.25" customHeight="1" x14ac:dyDescent="0.2">
      <c r="A21" s="35">
        <v>14</v>
      </c>
      <c r="B21" s="36" t="s">
        <v>368</v>
      </c>
      <c r="C21" s="26" t="s">
        <v>165</v>
      </c>
      <c r="D21" s="26" t="s">
        <v>1558</v>
      </c>
      <c r="E21" s="26" t="s">
        <v>23</v>
      </c>
      <c r="F21" s="26" t="s">
        <v>1538</v>
      </c>
      <c r="G21" s="36">
        <v>3</v>
      </c>
      <c r="H21" s="36">
        <v>4</v>
      </c>
      <c r="I21" s="36">
        <f t="shared" si="0"/>
        <v>12</v>
      </c>
      <c r="J21" s="36" t="str">
        <f t="shared" si="1"/>
        <v>MEDIO</v>
      </c>
      <c r="K21" s="26" t="s">
        <v>471</v>
      </c>
      <c r="L21" s="36">
        <f t="shared" si="2"/>
        <v>3</v>
      </c>
      <c r="M21" s="23"/>
      <c r="N21" s="26" t="s">
        <v>521</v>
      </c>
      <c r="O21" s="26" t="s">
        <v>522</v>
      </c>
    </row>
    <row r="22" spans="1:15" ht="192.75" customHeight="1" x14ac:dyDescent="0.2">
      <c r="A22" s="35">
        <v>15</v>
      </c>
      <c r="B22" s="36" t="s">
        <v>368</v>
      </c>
      <c r="C22" s="26" t="s">
        <v>523</v>
      </c>
      <c r="D22" s="26" t="s">
        <v>509</v>
      </c>
      <c r="E22" s="26" t="s">
        <v>23</v>
      </c>
      <c r="F22" s="26" t="s">
        <v>1516</v>
      </c>
      <c r="G22" s="36">
        <v>3</v>
      </c>
      <c r="H22" s="36">
        <v>4</v>
      </c>
      <c r="I22" s="36">
        <f t="shared" si="0"/>
        <v>12</v>
      </c>
      <c r="J22" s="36" t="str">
        <f t="shared" si="1"/>
        <v>MEDIO</v>
      </c>
      <c r="K22" s="26" t="s">
        <v>470</v>
      </c>
      <c r="L22" s="36">
        <f t="shared" si="2"/>
        <v>3</v>
      </c>
      <c r="N22" s="26" t="s">
        <v>521</v>
      </c>
      <c r="O22" s="26" t="s">
        <v>524</v>
      </c>
    </row>
    <row r="23" spans="1:15" ht="185.25" customHeight="1" x14ac:dyDescent="0.2">
      <c r="A23" s="35">
        <v>16</v>
      </c>
      <c r="B23" s="36" t="s">
        <v>368</v>
      </c>
      <c r="C23" s="26" t="s">
        <v>166</v>
      </c>
      <c r="D23" s="26" t="s">
        <v>62</v>
      </c>
      <c r="E23" s="26" t="s">
        <v>23</v>
      </c>
      <c r="F23" s="26" t="s">
        <v>1517</v>
      </c>
      <c r="G23" s="36">
        <v>3</v>
      </c>
      <c r="H23" s="36">
        <v>4</v>
      </c>
      <c r="I23" s="36">
        <f t="shared" si="0"/>
        <v>12</v>
      </c>
      <c r="J23" s="36" t="str">
        <f t="shared" si="1"/>
        <v>MEDIO</v>
      </c>
      <c r="K23" s="26" t="s">
        <v>468</v>
      </c>
      <c r="L23" s="36">
        <f t="shared" si="2"/>
        <v>3</v>
      </c>
      <c r="N23" s="26" t="s">
        <v>525</v>
      </c>
      <c r="O23" s="26" t="s">
        <v>522</v>
      </c>
    </row>
    <row r="24" spans="1:15" s="39" customFormat="1" ht="157.5" customHeight="1" x14ac:dyDescent="0.2">
      <c r="A24" s="35">
        <v>17</v>
      </c>
      <c r="B24" s="36" t="s">
        <v>292</v>
      </c>
      <c r="C24" s="26" t="s">
        <v>526</v>
      </c>
      <c r="D24" s="26" t="s">
        <v>62</v>
      </c>
      <c r="E24" s="26" t="s">
        <v>19</v>
      </c>
      <c r="F24" s="26" t="s">
        <v>1518</v>
      </c>
      <c r="G24" s="36">
        <v>3</v>
      </c>
      <c r="H24" s="36">
        <v>5</v>
      </c>
      <c r="I24" s="36">
        <f t="shared" si="0"/>
        <v>15</v>
      </c>
      <c r="J24" s="36" t="str">
        <f t="shared" si="1"/>
        <v>MEDIO</v>
      </c>
      <c r="K24" s="26" t="s">
        <v>468</v>
      </c>
      <c r="L24" s="36">
        <f t="shared" si="2"/>
        <v>3</v>
      </c>
      <c r="M24" s="23"/>
      <c r="N24" s="26" t="s">
        <v>527</v>
      </c>
      <c r="O24" s="26" t="s">
        <v>528</v>
      </c>
    </row>
    <row r="25" spans="1:15" s="39" customFormat="1" ht="188.25" customHeight="1" x14ac:dyDescent="0.2">
      <c r="A25" s="35">
        <v>18</v>
      </c>
      <c r="B25" s="36" t="s">
        <v>292</v>
      </c>
      <c r="C25" s="26" t="s">
        <v>529</v>
      </c>
      <c r="D25" s="26" t="s">
        <v>1559</v>
      </c>
      <c r="E25" s="26" t="s">
        <v>19</v>
      </c>
      <c r="F25" s="26" t="s">
        <v>1519</v>
      </c>
      <c r="G25" s="36">
        <v>3</v>
      </c>
      <c r="H25" s="36">
        <v>5</v>
      </c>
      <c r="I25" s="36">
        <f t="shared" si="0"/>
        <v>15</v>
      </c>
      <c r="J25" s="36" t="str">
        <f t="shared" si="1"/>
        <v>MEDIO</v>
      </c>
      <c r="K25" s="26" t="s">
        <v>471</v>
      </c>
      <c r="L25" s="36">
        <f t="shared" si="2"/>
        <v>3</v>
      </c>
      <c r="M25" s="23"/>
      <c r="N25" s="26" t="s">
        <v>527</v>
      </c>
      <c r="O25" s="26" t="s">
        <v>530</v>
      </c>
    </row>
    <row r="26" spans="1:15" s="39" customFormat="1" ht="205.5" customHeight="1" x14ac:dyDescent="0.2">
      <c r="A26" s="35">
        <v>19</v>
      </c>
      <c r="B26" s="36" t="s">
        <v>292</v>
      </c>
      <c r="C26" s="26" t="s">
        <v>531</v>
      </c>
      <c r="D26" s="26" t="s">
        <v>532</v>
      </c>
      <c r="E26" s="26" t="s">
        <v>19</v>
      </c>
      <c r="F26" s="26" t="s">
        <v>1520</v>
      </c>
      <c r="G26" s="36">
        <v>3</v>
      </c>
      <c r="H26" s="36">
        <v>5</v>
      </c>
      <c r="I26" s="36">
        <f t="shared" si="0"/>
        <v>15</v>
      </c>
      <c r="J26" s="36" t="str">
        <f t="shared" si="1"/>
        <v>MEDIO</v>
      </c>
      <c r="K26" s="26" t="s">
        <v>470</v>
      </c>
      <c r="L26" s="36">
        <f t="shared" si="2"/>
        <v>3</v>
      </c>
      <c r="M26" s="23"/>
      <c r="N26" s="26"/>
      <c r="O26" s="26" t="s">
        <v>510</v>
      </c>
    </row>
    <row r="27" spans="1:15" s="39" customFormat="1" ht="135" customHeight="1" x14ac:dyDescent="0.2">
      <c r="A27" s="35">
        <v>20</v>
      </c>
      <c r="B27" s="28" t="s">
        <v>292</v>
      </c>
      <c r="C27" s="26" t="s">
        <v>533</v>
      </c>
      <c r="D27" s="26" t="s">
        <v>62</v>
      </c>
      <c r="E27" s="26" t="s">
        <v>276</v>
      </c>
      <c r="F27" s="26" t="s">
        <v>1521</v>
      </c>
      <c r="G27" s="36">
        <v>2</v>
      </c>
      <c r="H27" s="36">
        <v>5</v>
      </c>
      <c r="I27" s="36">
        <f t="shared" si="0"/>
        <v>10</v>
      </c>
      <c r="J27" s="36" t="str">
        <f t="shared" si="1"/>
        <v>BAJO</v>
      </c>
      <c r="K27" s="26" t="str">
        <f t="shared" ref="K27:K29" si="5">IF(J27="BAJO","El nivel de riesgo es bajo y no se requieren controles adicionales","Favor establezca acá controles adicionales requeridos")</f>
        <v>El nivel de riesgo es bajo y no se requieren controles adicionales</v>
      </c>
      <c r="L27" s="36">
        <f t="shared" si="2"/>
        <v>0.1</v>
      </c>
      <c r="M27" s="23"/>
      <c r="N27" s="26"/>
      <c r="O27" s="26" t="s">
        <v>502</v>
      </c>
    </row>
    <row r="28" spans="1:15" ht="124.5" customHeight="1" x14ac:dyDescent="0.2">
      <c r="A28" s="35">
        <v>21</v>
      </c>
      <c r="B28" s="28" t="s">
        <v>292</v>
      </c>
      <c r="C28" s="26" t="s">
        <v>1560</v>
      </c>
      <c r="D28" s="26" t="s">
        <v>70</v>
      </c>
      <c r="E28" s="26" t="s">
        <v>276</v>
      </c>
      <c r="F28" s="26" t="s">
        <v>1522</v>
      </c>
      <c r="G28" s="36">
        <v>2</v>
      </c>
      <c r="H28" s="36">
        <v>5</v>
      </c>
      <c r="I28" s="36">
        <f t="shared" si="0"/>
        <v>10</v>
      </c>
      <c r="J28" s="36" t="str">
        <f t="shared" si="1"/>
        <v>BAJO</v>
      </c>
      <c r="K28" s="26" t="str">
        <f t="shared" si="5"/>
        <v>El nivel de riesgo es bajo y no se requieren controles adicionales</v>
      </c>
      <c r="L28" s="36">
        <f t="shared" si="2"/>
        <v>0.1</v>
      </c>
      <c r="N28" s="26" t="s">
        <v>534</v>
      </c>
      <c r="O28" s="26" t="s">
        <v>528</v>
      </c>
    </row>
    <row r="29" spans="1:15" ht="112.5" customHeight="1" x14ac:dyDescent="0.2">
      <c r="A29" s="35">
        <v>22</v>
      </c>
      <c r="B29" s="28" t="s">
        <v>292</v>
      </c>
      <c r="C29" s="26" t="s">
        <v>535</v>
      </c>
      <c r="D29" s="26" t="s">
        <v>536</v>
      </c>
      <c r="E29" s="26" t="s">
        <v>276</v>
      </c>
      <c r="F29" s="26" t="s">
        <v>1523</v>
      </c>
      <c r="G29" s="36">
        <v>2</v>
      </c>
      <c r="H29" s="36">
        <v>5</v>
      </c>
      <c r="I29" s="36">
        <f t="shared" si="0"/>
        <v>10</v>
      </c>
      <c r="J29" s="36" t="str">
        <f t="shared" si="1"/>
        <v>BAJO</v>
      </c>
      <c r="K29" s="26" t="str">
        <f t="shared" si="5"/>
        <v>El nivel de riesgo es bajo y no se requieren controles adicionales</v>
      </c>
      <c r="L29" s="36">
        <f t="shared" si="2"/>
        <v>0.1</v>
      </c>
      <c r="N29" s="26"/>
      <c r="O29" s="26" t="s">
        <v>510</v>
      </c>
    </row>
    <row r="30" spans="1:15" ht="155.25" customHeight="1" x14ac:dyDescent="0.2">
      <c r="A30" s="35">
        <v>23</v>
      </c>
      <c r="B30" s="36" t="s">
        <v>292</v>
      </c>
      <c r="C30" s="26" t="s">
        <v>366</v>
      </c>
      <c r="D30" s="26" t="s">
        <v>1561</v>
      </c>
      <c r="E30" s="26" t="s">
        <v>23</v>
      </c>
      <c r="F30" s="26" t="s">
        <v>1524</v>
      </c>
      <c r="G30" s="36">
        <v>3</v>
      </c>
      <c r="H30" s="36">
        <v>5</v>
      </c>
      <c r="I30" s="36">
        <f t="shared" si="0"/>
        <v>15</v>
      </c>
      <c r="J30" s="36" t="str">
        <f t="shared" si="1"/>
        <v>MEDIO</v>
      </c>
      <c r="K30" s="26" t="s">
        <v>468</v>
      </c>
      <c r="L30" s="36">
        <f t="shared" si="2"/>
        <v>3</v>
      </c>
      <c r="N30" s="26"/>
      <c r="O30" s="26" t="s">
        <v>537</v>
      </c>
    </row>
    <row r="31" spans="1:15" s="39" customFormat="1" ht="201" customHeight="1" x14ac:dyDescent="0.2">
      <c r="A31" s="35">
        <v>24</v>
      </c>
      <c r="B31" s="36" t="s">
        <v>292</v>
      </c>
      <c r="C31" s="26" t="s">
        <v>367</v>
      </c>
      <c r="D31" s="26" t="s">
        <v>1559</v>
      </c>
      <c r="E31" s="26" t="s">
        <v>23</v>
      </c>
      <c r="F31" s="26" t="s">
        <v>1525</v>
      </c>
      <c r="G31" s="36">
        <v>3</v>
      </c>
      <c r="H31" s="36">
        <v>5</v>
      </c>
      <c r="I31" s="36">
        <f t="shared" si="0"/>
        <v>15</v>
      </c>
      <c r="J31" s="36" t="str">
        <f t="shared" si="1"/>
        <v>MEDIO</v>
      </c>
      <c r="K31" s="26" t="s">
        <v>471</v>
      </c>
      <c r="L31" s="36">
        <f t="shared" si="2"/>
        <v>3</v>
      </c>
      <c r="M31" s="23"/>
      <c r="N31" s="26" t="s">
        <v>538</v>
      </c>
      <c r="O31" s="26" t="s">
        <v>537</v>
      </c>
    </row>
    <row r="32" spans="1:15" s="39" customFormat="1" ht="196.5" customHeight="1" x14ac:dyDescent="0.2">
      <c r="A32" s="35">
        <v>25</v>
      </c>
      <c r="B32" s="36" t="s">
        <v>292</v>
      </c>
      <c r="C32" s="26" t="s">
        <v>539</v>
      </c>
      <c r="D32" s="26" t="s">
        <v>509</v>
      </c>
      <c r="E32" s="26" t="s">
        <v>23</v>
      </c>
      <c r="F32" s="26" t="s">
        <v>1526</v>
      </c>
      <c r="G32" s="36">
        <v>3</v>
      </c>
      <c r="H32" s="36">
        <v>5</v>
      </c>
      <c r="I32" s="36">
        <f t="shared" si="0"/>
        <v>15</v>
      </c>
      <c r="J32" s="36" t="str">
        <f t="shared" si="1"/>
        <v>MEDIO</v>
      </c>
      <c r="K32" s="26" t="s">
        <v>470</v>
      </c>
      <c r="L32" s="36">
        <f t="shared" si="2"/>
        <v>3</v>
      </c>
      <c r="M32" s="23"/>
      <c r="N32" s="26" t="s">
        <v>538</v>
      </c>
      <c r="O32" s="26" t="s">
        <v>510</v>
      </c>
    </row>
    <row r="33" spans="1:15" ht="154.5" customHeight="1" x14ac:dyDescent="0.2">
      <c r="A33" s="35">
        <v>26</v>
      </c>
      <c r="B33" s="36" t="s">
        <v>292</v>
      </c>
      <c r="C33" s="26" t="s">
        <v>1562</v>
      </c>
      <c r="D33" s="26" t="s">
        <v>62</v>
      </c>
      <c r="E33" s="26" t="s">
        <v>19</v>
      </c>
      <c r="F33" s="26" t="s">
        <v>1527</v>
      </c>
      <c r="G33" s="36">
        <v>4</v>
      </c>
      <c r="H33" s="36">
        <v>5</v>
      </c>
      <c r="I33" s="36">
        <f t="shared" si="0"/>
        <v>20</v>
      </c>
      <c r="J33" s="36" t="str">
        <f t="shared" si="1"/>
        <v>ALTO</v>
      </c>
      <c r="K33" s="26" t="s">
        <v>468</v>
      </c>
      <c r="L33" s="36">
        <f t="shared" si="2"/>
        <v>5</v>
      </c>
      <c r="N33" s="26" t="s">
        <v>540</v>
      </c>
      <c r="O33" s="26" t="s">
        <v>541</v>
      </c>
    </row>
    <row r="34" spans="1:15" ht="207.75" customHeight="1" x14ac:dyDescent="0.2">
      <c r="A34" s="35">
        <v>27</v>
      </c>
      <c r="B34" s="36" t="s">
        <v>292</v>
      </c>
      <c r="C34" s="26" t="s">
        <v>1563</v>
      </c>
      <c r="D34" s="26" t="s">
        <v>1564</v>
      </c>
      <c r="E34" s="26" t="s">
        <v>19</v>
      </c>
      <c r="F34" s="26" t="s">
        <v>1528</v>
      </c>
      <c r="G34" s="36">
        <v>4</v>
      </c>
      <c r="H34" s="36">
        <v>5</v>
      </c>
      <c r="I34" s="36">
        <f t="shared" si="0"/>
        <v>20</v>
      </c>
      <c r="J34" s="36" t="str">
        <f t="shared" si="1"/>
        <v>ALTO</v>
      </c>
      <c r="K34" s="26" t="s">
        <v>471</v>
      </c>
      <c r="L34" s="36">
        <f t="shared" si="2"/>
        <v>5</v>
      </c>
      <c r="N34" s="26" t="s">
        <v>542</v>
      </c>
      <c r="O34" s="26" t="s">
        <v>541</v>
      </c>
    </row>
    <row r="35" spans="1:15" s="39" customFormat="1" ht="186" customHeight="1" x14ac:dyDescent="0.2">
      <c r="A35" s="35">
        <v>28</v>
      </c>
      <c r="B35" s="36" t="s">
        <v>292</v>
      </c>
      <c r="C35" s="26" t="s">
        <v>543</v>
      </c>
      <c r="D35" s="26" t="s">
        <v>509</v>
      </c>
      <c r="E35" s="26" t="s">
        <v>19</v>
      </c>
      <c r="F35" s="26" t="s">
        <v>1529</v>
      </c>
      <c r="G35" s="36">
        <v>4</v>
      </c>
      <c r="H35" s="36">
        <v>5</v>
      </c>
      <c r="I35" s="36">
        <f t="shared" si="0"/>
        <v>20</v>
      </c>
      <c r="J35" s="36" t="str">
        <f t="shared" si="1"/>
        <v>ALTO</v>
      </c>
      <c r="K35" s="26" t="s">
        <v>470</v>
      </c>
      <c r="L35" s="36">
        <f t="shared" si="2"/>
        <v>5</v>
      </c>
      <c r="M35" s="23"/>
      <c r="N35" s="26"/>
      <c r="O35" s="26" t="s">
        <v>510</v>
      </c>
    </row>
    <row r="36" spans="1:15" s="39" customFormat="1" ht="205.5" customHeight="1" x14ac:dyDescent="0.2">
      <c r="A36" s="35">
        <v>29</v>
      </c>
      <c r="B36" s="36" t="s">
        <v>292</v>
      </c>
      <c r="C36" s="26" t="s">
        <v>1530</v>
      </c>
      <c r="D36" s="26" t="s">
        <v>1565</v>
      </c>
      <c r="E36" s="26" t="s">
        <v>19</v>
      </c>
      <c r="F36" s="26" t="s">
        <v>1566</v>
      </c>
      <c r="G36" s="36">
        <v>3</v>
      </c>
      <c r="H36" s="36">
        <v>5</v>
      </c>
      <c r="I36" s="36">
        <f t="shared" si="0"/>
        <v>15</v>
      </c>
      <c r="J36" s="36" t="str">
        <f t="shared" si="1"/>
        <v>MEDIO</v>
      </c>
      <c r="K36" s="26" t="s">
        <v>471</v>
      </c>
      <c r="L36" s="36">
        <f t="shared" si="2"/>
        <v>3</v>
      </c>
      <c r="M36" s="23"/>
      <c r="N36" s="26" t="s">
        <v>538</v>
      </c>
      <c r="O36" s="26" t="s">
        <v>537</v>
      </c>
    </row>
    <row r="37" spans="1:15" ht="174" customHeight="1" x14ac:dyDescent="0.2">
      <c r="A37" s="35">
        <v>30</v>
      </c>
      <c r="B37" s="36" t="s">
        <v>292</v>
      </c>
      <c r="C37" s="26" t="s">
        <v>544</v>
      </c>
      <c r="D37" s="26" t="s">
        <v>545</v>
      </c>
      <c r="E37" s="26" t="s">
        <v>19</v>
      </c>
      <c r="F37" s="26" t="s">
        <v>1531</v>
      </c>
      <c r="G37" s="36">
        <v>3</v>
      </c>
      <c r="H37" s="36">
        <v>5</v>
      </c>
      <c r="I37" s="36">
        <f t="shared" ref="I37" si="6">G37*H37</f>
        <v>15</v>
      </c>
      <c r="J37" s="36" t="str">
        <f t="shared" si="1"/>
        <v>MEDIO</v>
      </c>
      <c r="K37" s="26" t="s">
        <v>470</v>
      </c>
      <c r="L37" s="36">
        <f t="shared" si="2"/>
        <v>3</v>
      </c>
      <c r="N37" s="26"/>
      <c r="O37" s="26" t="s">
        <v>546</v>
      </c>
    </row>
    <row r="38" spans="1:15" ht="169.5" customHeight="1" x14ac:dyDescent="0.2">
      <c r="A38" s="35">
        <v>31</v>
      </c>
      <c r="B38" s="36" t="s">
        <v>292</v>
      </c>
      <c r="C38" s="26" t="s">
        <v>547</v>
      </c>
      <c r="D38" s="26" t="s">
        <v>62</v>
      </c>
      <c r="E38" s="26" t="s">
        <v>19</v>
      </c>
      <c r="F38" s="26" t="s">
        <v>1532</v>
      </c>
      <c r="G38" s="36">
        <v>3</v>
      </c>
      <c r="H38" s="36">
        <v>5</v>
      </c>
      <c r="I38" s="36">
        <f t="shared" si="0"/>
        <v>15</v>
      </c>
      <c r="J38" s="36" t="str">
        <f t="shared" si="1"/>
        <v>MEDIO</v>
      </c>
      <c r="K38" s="26" t="s">
        <v>468</v>
      </c>
      <c r="L38" s="36">
        <f t="shared" si="2"/>
        <v>3</v>
      </c>
      <c r="N38" s="26" t="s">
        <v>548</v>
      </c>
      <c r="O38" s="26" t="s">
        <v>537</v>
      </c>
    </row>
    <row r="39" spans="1:15" ht="193.5" customHeight="1" x14ac:dyDescent="0.2">
      <c r="A39" s="35">
        <v>32</v>
      </c>
      <c r="B39" s="36" t="s">
        <v>292</v>
      </c>
      <c r="C39" s="26" t="s">
        <v>167</v>
      </c>
      <c r="D39" s="26" t="s">
        <v>1567</v>
      </c>
      <c r="E39" s="26" t="s">
        <v>19</v>
      </c>
      <c r="F39" s="26" t="s">
        <v>1568</v>
      </c>
      <c r="G39" s="36">
        <v>4</v>
      </c>
      <c r="H39" s="36">
        <v>4</v>
      </c>
      <c r="I39" s="36">
        <f t="shared" si="0"/>
        <v>16</v>
      </c>
      <c r="J39" s="36" t="str">
        <f t="shared" si="1"/>
        <v>MEDIO</v>
      </c>
      <c r="K39" s="26" t="s">
        <v>471</v>
      </c>
      <c r="L39" s="36">
        <f t="shared" si="2"/>
        <v>3</v>
      </c>
      <c r="N39" s="26" t="s">
        <v>549</v>
      </c>
      <c r="O39" s="26" t="s">
        <v>537</v>
      </c>
    </row>
    <row r="40" spans="1:15" ht="180" customHeight="1" x14ac:dyDescent="0.2">
      <c r="A40" s="35">
        <v>33</v>
      </c>
      <c r="B40" s="36" t="s">
        <v>292</v>
      </c>
      <c r="C40" s="26" t="s">
        <v>550</v>
      </c>
      <c r="D40" s="26" t="s">
        <v>545</v>
      </c>
      <c r="E40" s="26" t="s">
        <v>19</v>
      </c>
      <c r="F40" s="26" t="s">
        <v>1533</v>
      </c>
      <c r="G40" s="36">
        <v>4</v>
      </c>
      <c r="H40" s="36">
        <v>4</v>
      </c>
      <c r="I40" s="36">
        <f t="shared" si="0"/>
        <v>16</v>
      </c>
      <c r="J40" s="36" t="str">
        <f t="shared" si="1"/>
        <v>MEDIO</v>
      </c>
      <c r="K40" s="26" t="s">
        <v>470</v>
      </c>
      <c r="L40" s="36">
        <f t="shared" si="2"/>
        <v>3</v>
      </c>
      <c r="N40" s="26"/>
      <c r="O40" s="26" t="s">
        <v>510</v>
      </c>
    </row>
    <row r="41" spans="1:15" ht="156.75" customHeight="1" x14ac:dyDescent="0.2">
      <c r="A41" s="35">
        <v>34</v>
      </c>
      <c r="B41" s="36" t="s">
        <v>292</v>
      </c>
      <c r="C41" s="26" t="s">
        <v>168</v>
      </c>
      <c r="D41" s="26" t="s">
        <v>62</v>
      </c>
      <c r="E41" s="26" t="s">
        <v>19</v>
      </c>
      <c r="F41" s="26" t="s">
        <v>1534</v>
      </c>
      <c r="G41" s="36">
        <v>4</v>
      </c>
      <c r="H41" s="36">
        <v>4</v>
      </c>
      <c r="I41" s="36">
        <f t="shared" si="0"/>
        <v>16</v>
      </c>
      <c r="J41" s="36" t="str">
        <f t="shared" si="1"/>
        <v>MEDIO</v>
      </c>
      <c r="K41" s="26" t="s">
        <v>468</v>
      </c>
      <c r="L41" s="36">
        <f t="shared" si="2"/>
        <v>3</v>
      </c>
      <c r="N41" s="26" t="s">
        <v>549</v>
      </c>
      <c r="O41" s="26" t="s">
        <v>551</v>
      </c>
    </row>
    <row r="42" spans="1:15" ht="203.25" customHeight="1" x14ac:dyDescent="0.2">
      <c r="A42" s="35">
        <v>35</v>
      </c>
      <c r="B42" s="36" t="s">
        <v>552</v>
      </c>
      <c r="C42" s="26" t="s">
        <v>1569</v>
      </c>
      <c r="D42" s="26" t="s">
        <v>1570</v>
      </c>
      <c r="E42" s="26" t="s">
        <v>19</v>
      </c>
      <c r="F42" s="26" t="s">
        <v>1571</v>
      </c>
      <c r="G42" s="36">
        <v>4</v>
      </c>
      <c r="H42" s="36">
        <v>5</v>
      </c>
      <c r="I42" s="36">
        <f t="shared" si="0"/>
        <v>20</v>
      </c>
      <c r="J42" s="36" t="str">
        <f t="shared" si="1"/>
        <v>ALTO</v>
      </c>
      <c r="K42" s="26" t="s">
        <v>471</v>
      </c>
      <c r="L42" s="36">
        <f t="shared" si="2"/>
        <v>5</v>
      </c>
      <c r="N42" s="26" t="s">
        <v>553</v>
      </c>
      <c r="O42" s="26" t="s">
        <v>554</v>
      </c>
    </row>
    <row r="43" spans="1:15" ht="177" customHeight="1" x14ac:dyDescent="0.2">
      <c r="A43" s="35">
        <v>36</v>
      </c>
      <c r="B43" s="36" t="s">
        <v>552</v>
      </c>
      <c r="C43" s="26" t="s">
        <v>555</v>
      </c>
      <c r="D43" s="26" t="s">
        <v>556</v>
      </c>
      <c r="E43" s="26" t="s">
        <v>19</v>
      </c>
      <c r="F43" s="26" t="s">
        <v>1535</v>
      </c>
      <c r="G43" s="36">
        <v>4</v>
      </c>
      <c r="H43" s="36">
        <v>5</v>
      </c>
      <c r="I43" s="36">
        <f t="shared" si="0"/>
        <v>20</v>
      </c>
      <c r="J43" s="36" t="str">
        <f t="shared" si="1"/>
        <v>ALTO</v>
      </c>
      <c r="K43" s="26" t="s">
        <v>470</v>
      </c>
      <c r="L43" s="36">
        <f t="shared" si="2"/>
        <v>5</v>
      </c>
      <c r="N43" s="26" t="s">
        <v>553</v>
      </c>
      <c r="O43" s="26" t="s">
        <v>510</v>
      </c>
    </row>
    <row r="44" spans="1:15" ht="168.75" customHeight="1" x14ac:dyDescent="0.2">
      <c r="A44" s="35">
        <v>37</v>
      </c>
      <c r="B44" s="36" t="s">
        <v>557</v>
      </c>
      <c r="C44" s="26" t="s">
        <v>169</v>
      </c>
      <c r="D44" s="26" t="s">
        <v>1572</v>
      </c>
      <c r="E44" s="26" t="s">
        <v>19</v>
      </c>
      <c r="F44" s="26" t="s">
        <v>1573</v>
      </c>
      <c r="G44" s="36">
        <v>4</v>
      </c>
      <c r="H44" s="36">
        <v>5</v>
      </c>
      <c r="I44" s="36">
        <f t="shared" si="0"/>
        <v>20</v>
      </c>
      <c r="J44" s="36" t="str">
        <f t="shared" si="1"/>
        <v>ALTO</v>
      </c>
      <c r="K44" s="26" t="s">
        <v>468</v>
      </c>
      <c r="L44" s="36">
        <f t="shared" si="2"/>
        <v>5</v>
      </c>
      <c r="N44" s="26" t="s">
        <v>558</v>
      </c>
      <c r="O44" s="26" t="s">
        <v>559</v>
      </c>
    </row>
    <row r="45" spans="1:15" ht="178.5" customHeight="1" x14ac:dyDescent="0.2">
      <c r="A45" s="35">
        <v>38</v>
      </c>
      <c r="B45" s="28" t="s">
        <v>293</v>
      </c>
      <c r="C45" s="27" t="s">
        <v>1574</v>
      </c>
      <c r="D45" s="27" t="s">
        <v>1545</v>
      </c>
      <c r="E45" s="27" t="s">
        <v>23</v>
      </c>
      <c r="F45" s="27" t="s">
        <v>1575</v>
      </c>
      <c r="G45" s="28">
        <v>3</v>
      </c>
      <c r="H45" s="28">
        <v>4</v>
      </c>
      <c r="I45" s="28">
        <f t="shared" si="0"/>
        <v>12</v>
      </c>
      <c r="J45" s="28" t="str">
        <f t="shared" si="1"/>
        <v>MEDIO</v>
      </c>
      <c r="K45" s="26" t="s">
        <v>468</v>
      </c>
      <c r="L45" s="36">
        <f t="shared" si="2"/>
        <v>3</v>
      </c>
      <c r="M45" s="39"/>
      <c r="N45" s="27"/>
      <c r="O45" s="27" t="s">
        <v>560</v>
      </c>
    </row>
    <row r="46" spans="1:15" ht="231.75" customHeight="1" x14ac:dyDescent="0.2">
      <c r="A46" s="35">
        <v>39</v>
      </c>
      <c r="B46" s="36" t="s">
        <v>293</v>
      </c>
      <c r="C46" s="26" t="s">
        <v>1576</v>
      </c>
      <c r="D46" s="26" t="s">
        <v>1577</v>
      </c>
      <c r="E46" s="26" t="s">
        <v>23</v>
      </c>
      <c r="F46" s="27" t="s">
        <v>1578</v>
      </c>
      <c r="G46" s="36">
        <v>3</v>
      </c>
      <c r="H46" s="36">
        <v>4</v>
      </c>
      <c r="I46" s="36">
        <f t="shared" si="0"/>
        <v>12</v>
      </c>
      <c r="J46" s="36" t="str">
        <f t="shared" si="1"/>
        <v>MEDIO</v>
      </c>
      <c r="K46" s="26" t="s">
        <v>471</v>
      </c>
      <c r="L46" s="36">
        <f t="shared" si="2"/>
        <v>3</v>
      </c>
      <c r="N46" s="26"/>
      <c r="O46" s="27" t="s">
        <v>560</v>
      </c>
    </row>
    <row r="47" spans="1:15" ht="237" customHeight="1" x14ac:dyDescent="0.2">
      <c r="A47" s="35">
        <v>40</v>
      </c>
      <c r="B47" s="36" t="s">
        <v>293</v>
      </c>
      <c r="C47" s="26" t="s">
        <v>561</v>
      </c>
      <c r="D47" s="26" t="s">
        <v>562</v>
      </c>
      <c r="E47" s="26" t="s">
        <v>23</v>
      </c>
      <c r="F47" s="27" t="s">
        <v>1579</v>
      </c>
      <c r="G47" s="36">
        <v>3</v>
      </c>
      <c r="H47" s="36">
        <v>4</v>
      </c>
      <c r="I47" s="36">
        <f t="shared" si="0"/>
        <v>12</v>
      </c>
      <c r="J47" s="36" t="str">
        <f t="shared" si="1"/>
        <v>MEDIO</v>
      </c>
      <c r="K47" s="26" t="s">
        <v>470</v>
      </c>
      <c r="L47" s="36">
        <f t="shared" si="2"/>
        <v>3</v>
      </c>
      <c r="N47" s="26"/>
      <c r="O47" s="27" t="s">
        <v>510</v>
      </c>
    </row>
    <row r="48" spans="1:15" ht="199.5" customHeight="1" x14ac:dyDescent="0.2">
      <c r="A48" s="35">
        <v>41</v>
      </c>
      <c r="B48" s="36" t="s">
        <v>293</v>
      </c>
      <c r="C48" s="26" t="s">
        <v>1580</v>
      </c>
      <c r="D48" s="26" t="s">
        <v>1581</v>
      </c>
      <c r="E48" s="26" t="s">
        <v>23</v>
      </c>
      <c r="F48" s="27" t="s">
        <v>1578</v>
      </c>
      <c r="G48" s="36">
        <v>4</v>
      </c>
      <c r="H48" s="36">
        <v>5</v>
      </c>
      <c r="I48" s="36">
        <f t="shared" si="0"/>
        <v>20</v>
      </c>
      <c r="J48" s="36" t="str">
        <f t="shared" si="1"/>
        <v>ALTO</v>
      </c>
      <c r="K48" s="26" t="s">
        <v>471</v>
      </c>
      <c r="L48" s="36">
        <f t="shared" si="2"/>
        <v>5</v>
      </c>
      <c r="N48" s="26"/>
      <c r="O48" s="27" t="s">
        <v>563</v>
      </c>
    </row>
    <row r="49" spans="1:15" ht="184.5" customHeight="1" x14ac:dyDescent="0.2">
      <c r="A49" s="35">
        <v>42</v>
      </c>
      <c r="B49" s="36" t="s">
        <v>293</v>
      </c>
      <c r="C49" s="26" t="s">
        <v>1582</v>
      </c>
      <c r="D49" s="26" t="s">
        <v>509</v>
      </c>
      <c r="E49" s="26" t="s">
        <v>23</v>
      </c>
      <c r="F49" s="27" t="s">
        <v>1583</v>
      </c>
      <c r="G49" s="36">
        <v>4</v>
      </c>
      <c r="H49" s="36">
        <v>5</v>
      </c>
      <c r="I49" s="36">
        <f t="shared" si="0"/>
        <v>20</v>
      </c>
      <c r="J49" s="36" t="str">
        <f t="shared" si="1"/>
        <v>ALTO</v>
      </c>
      <c r="K49" s="26" t="s">
        <v>470</v>
      </c>
      <c r="L49" s="36">
        <f t="shared" si="2"/>
        <v>5</v>
      </c>
      <c r="N49" s="26"/>
      <c r="O49" s="27" t="s">
        <v>510</v>
      </c>
    </row>
    <row r="50" spans="1:15" ht="196.5" customHeight="1" x14ac:dyDescent="0.2">
      <c r="A50" s="35">
        <v>43</v>
      </c>
      <c r="B50" s="36" t="s">
        <v>293</v>
      </c>
      <c r="C50" s="26" t="s">
        <v>1584</v>
      </c>
      <c r="D50" s="26" t="s">
        <v>1585</v>
      </c>
      <c r="E50" s="26" t="s">
        <v>23</v>
      </c>
      <c r="F50" s="26" t="s">
        <v>1536</v>
      </c>
      <c r="G50" s="36">
        <v>4</v>
      </c>
      <c r="H50" s="36">
        <v>5</v>
      </c>
      <c r="I50" s="36">
        <f t="shared" si="0"/>
        <v>20</v>
      </c>
      <c r="J50" s="36" t="str">
        <f t="shared" si="1"/>
        <v>ALTO</v>
      </c>
      <c r="K50" s="26" t="s">
        <v>468</v>
      </c>
      <c r="L50" s="36">
        <f t="shared" si="2"/>
        <v>5</v>
      </c>
      <c r="N50" s="26" t="s">
        <v>564</v>
      </c>
      <c r="O50" s="27" t="s">
        <v>565</v>
      </c>
    </row>
    <row r="51" spans="1:15" s="39" customFormat="1" ht="104.25" customHeight="1" x14ac:dyDescent="0.2">
      <c r="A51" s="35">
        <v>44</v>
      </c>
      <c r="B51" s="36" t="s">
        <v>293</v>
      </c>
      <c r="C51" s="26" t="s">
        <v>1586</v>
      </c>
      <c r="D51" s="26" t="s">
        <v>422</v>
      </c>
      <c r="E51" s="26" t="s">
        <v>23</v>
      </c>
      <c r="F51" s="26" t="s">
        <v>1587</v>
      </c>
      <c r="G51" s="36">
        <v>4</v>
      </c>
      <c r="H51" s="36">
        <v>4</v>
      </c>
      <c r="I51" s="36">
        <f t="shared" si="0"/>
        <v>16</v>
      </c>
      <c r="J51" s="36" t="str">
        <f t="shared" si="1"/>
        <v>MEDIO</v>
      </c>
      <c r="K51" s="26" t="s">
        <v>468</v>
      </c>
      <c r="L51" s="36">
        <f t="shared" si="2"/>
        <v>3</v>
      </c>
      <c r="M51" s="23"/>
      <c r="N51" s="26" t="s">
        <v>566</v>
      </c>
      <c r="O51" s="26" t="s">
        <v>567</v>
      </c>
    </row>
    <row r="52" spans="1:15" s="39" customFormat="1" ht="194.25" customHeight="1" x14ac:dyDescent="0.2">
      <c r="A52" s="35">
        <v>45</v>
      </c>
      <c r="B52" s="36" t="s">
        <v>293</v>
      </c>
      <c r="C52" s="26" t="s">
        <v>1588</v>
      </c>
      <c r="D52" s="26" t="s">
        <v>1589</v>
      </c>
      <c r="E52" s="26" t="s">
        <v>569</v>
      </c>
      <c r="F52" s="26" t="s">
        <v>1590</v>
      </c>
      <c r="G52" s="36">
        <v>4</v>
      </c>
      <c r="H52" s="36">
        <v>4</v>
      </c>
      <c r="I52" s="36">
        <f>G52*H52</f>
        <v>16</v>
      </c>
      <c r="J52" s="36" t="str">
        <f t="shared" si="1"/>
        <v>MEDIO</v>
      </c>
      <c r="K52" s="26" t="s">
        <v>471</v>
      </c>
      <c r="L52" s="36">
        <f t="shared" si="2"/>
        <v>3</v>
      </c>
      <c r="M52" s="23"/>
      <c r="N52" s="26" t="s">
        <v>566</v>
      </c>
      <c r="O52" s="26" t="s">
        <v>567</v>
      </c>
    </row>
    <row r="53" spans="1:15" s="39" customFormat="1" ht="195" customHeight="1" x14ac:dyDescent="0.2">
      <c r="A53" s="35">
        <v>46</v>
      </c>
      <c r="B53" s="36" t="s">
        <v>293</v>
      </c>
      <c r="C53" s="26" t="s">
        <v>568</v>
      </c>
      <c r="D53" s="26" t="s">
        <v>509</v>
      </c>
      <c r="E53" s="26" t="s">
        <v>569</v>
      </c>
      <c r="F53" s="26" t="s">
        <v>1539</v>
      </c>
      <c r="G53" s="36">
        <v>4</v>
      </c>
      <c r="H53" s="36">
        <v>4</v>
      </c>
      <c r="I53" s="36">
        <f>G53*H53</f>
        <v>16</v>
      </c>
      <c r="J53" s="36" t="str">
        <f t="shared" si="1"/>
        <v>MEDIO</v>
      </c>
      <c r="K53" s="26" t="s">
        <v>470</v>
      </c>
      <c r="L53" s="36">
        <f t="shared" si="2"/>
        <v>3</v>
      </c>
      <c r="M53" s="23"/>
      <c r="N53" s="26"/>
      <c r="O53" s="26" t="s">
        <v>510</v>
      </c>
    </row>
    <row r="54" spans="1:15" ht="108.75" customHeight="1" x14ac:dyDescent="0.2">
      <c r="A54" s="35">
        <v>47</v>
      </c>
      <c r="B54" s="36" t="s">
        <v>293</v>
      </c>
      <c r="C54" s="26" t="s">
        <v>1591</v>
      </c>
      <c r="D54" s="26" t="s">
        <v>1592</v>
      </c>
      <c r="E54" s="26" t="s">
        <v>19</v>
      </c>
      <c r="F54" s="26" t="s">
        <v>1540</v>
      </c>
      <c r="G54" s="36">
        <v>3</v>
      </c>
      <c r="H54" s="36">
        <v>3</v>
      </c>
      <c r="I54" s="36">
        <f t="shared" si="0"/>
        <v>9</v>
      </c>
      <c r="J54" s="36" t="str">
        <f t="shared" ref="J54:J59" si="7">IF(I54&lt;12,"BAJO",IF(I54&gt;19,"ALTO","MEDIO"))</f>
        <v>BAJO</v>
      </c>
      <c r="K54" s="26" t="str">
        <f t="shared" ref="K54:K55" si="8">IF(J54="BAJO","El nivel de riesgo es bajo y no se requieren controles adicionales","Favor establezca acá controles adicionales requeridos")</f>
        <v>El nivel de riesgo es bajo y no se requieren controles adicionales</v>
      </c>
      <c r="L54" s="36">
        <f t="shared" si="2"/>
        <v>0.1</v>
      </c>
      <c r="N54" s="26"/>
      <c r="O54" s="26" t="s">
        <v>570</v>
      </c>
    </row>
    <row r="55" spans="1:15" ht="101.25" customHeight="1" x14ac:dyDescent="0.2">
      <c r="A55" s="35">
        <v>48</v>
      </c>
      <c r="B55" s="36" t="s">
        <v>293</v>
      </c>
      <c r="C55" s="26" t="s">
        <v>1544</v>
      </c>
      <c r="D55" s="26" t="s">
        <v>509</v>
      </c>
      <c r="E55" s="26" t="s">
        <v>19</v>
      </c>
      <c r="F55" s="26" t="s">
        <v>1541</v>
      </c>
      <c r="G55" s="36">
        <v>3</v>
      </c>
      <c r="H55" s="36">
        <v>3</v>
      </c>
      <c r="I55" s="36">
        <f t="shared" si="0"/>
        <v>9</v>
      </c>
      <c r="J55" s="36" t="str">
        <f t="shared" si="7"/>
        <v>BAJO</v>
      </c>
      <c r="K55" s="26" t="str">
        <f t="shared" si="8"/>
        <v>El nivel de riesgo es bajo y no se requieren controles adicionales</v>
      </c>
      <c r="L55" s="36">
        <f t="shared" si="2"/>
        <v>0.1</v>
      </c>
      <c r="N55" s="26"/>
      <c r="O55" s="26" t="s">
        <v>510</v>
      </c>
    </row>
    <row r="56" spans="1:15" ht="105.75" customHeight="1" x14ac:dyDescent="0.2">
      <c r="A56" s="35">
        <v>49</v>
      </c>
      <c r="B56" s="36" t="s">
        <v>293</v>
      </c>
      <c r="C56" s="26" t="s">
        <v>1593</v>
      </c>
      <c r="D56" s="26" t="s">
        <v>1545</v>
      </c>
      <c r="E56" s="26" t="s">
        <v>19</v>
      </c>
      <c r="F56" s="26" t="s">
        <v>1594</v>
      </c>
      <c r="G56" s="36">
        <v>3</v>
      </c>
      <c r="H56" s="36">
        <v>3</v>
      </c>
      <c r="I56" s="36">
        <f t="shared" si="0"/>
        <v>9</v>
      </c>
      <c r="J56" s="36" t="str">
        <f t="shared" si="7"/>
        <v>BAJO</v>
      </c>
      <c r="K56" s="26" t="str">
        <f t="shared" ref="K56" si="9">IF(J56="BAJO","El nivel de riesgo es bajo y no se requieren controles adicionales","Favor establezca acá controles adicionales requeridos")</f>
        <v>El nivel de riesgo es bajo y no se requieren controles adicionales</v>
      </c>
      <c r="L56" s="36">
        <f t="shared" si="2"/>
        <v>0.1</v>
      </c>
      <c r="N56" s="26"/>
      <c r="O56" s="26" t="s">
        <v>570</v>
      </c>
    </row>
    <row r="57" spans="1:15" ht="150" customHeight="1" x14ac:dyDescent="0.2">
      <c r="A57" s="35">
        <v>50</v>
      </c>
      <c r="B57" s="36" t="s">
        <v>293</v>
      </c>
      <c r="C57" s="26" t="s">
        <v>1595</v>
      </c>
      <c r="D57" s="26" t="s">
        <v>1545</v>
      </c>
      <c r="E57" s="26" t="s">
        <v>19</v>
      </c>
      <c r="F57" s="26" t="s">
        <v>1596</v>
      </c>
      <c r="G57" s="36">
        <v>2</v>
      </c>
      <c r="H57" s="36">
        <v>5</v>
      </c>
      <c r="I57" s="36">
        <f>G57*H57</f>
        <v>10</v>
      </c>
      <c r="J57" s="36" t="str">
        <f t="shared" si="7"/>
        <v>BAJO</v>
      </c>
      <c r="K57" s="26" t="str">
        <f t="shared" ref="K57:K59" si="10">IF(J57="BAJO","El nivel de riesgo es bajo y no se requieren controles adicionales","Favor establezca acá controles adicionales requeridos")</f>
        <v>El nivel de riesgo es bajo y no se requieren controles adicionales</v>
      </c>
      <c r="L57" s="36">
        <f t="shared" si="2"/>
        <v>0.1</v>
      </c>
      <c r="N57" s="26"/>
      <c r="O57" s="26" t="s">
        <v>571</v>
      </c>
    </row>
    <row r="58" spans="1:15" ht="165" customHeight="1" x14ac:dyDescent="0.2">
      <c r="A58" s="35">
        <v>51</v>
      </c>
      <c r="B58" s="36" t="s">
        <v>293</v>
      </c>
      <c r="C58" s="26" t="s">
        <v>572</v>
      </c>
      <c r="D58" s="26" t="s">
        <v>463</v>
      </c>
      <c r="E58" s="26" t="s">
        <v>19</v>
      </c>
      <c r="F58" s="26" t="s">
        <v>1542</v>
      </c>
      <c r="G58" s="36">
        <v>2</v>
      </c>
      <c r="H58" s="36">
        <v>5</v>
      </c>
      <c r="I58" s="36">
        <f>G58*H58</f>
        <v>10</v>
      </c>
      <c r="J58" s="36" t="str">
        <f t="shared" si="7"/>
        <v>BAJO</v>
      </c>
      <c r="K58" s="26" t="str">
        <f t="shared" si="10"/>
        <v>El nivel de riesgo es bajo y no se requieren controles adicionales</v>
      </c>
      <c r="L58" s="36">
        <f t="shared" si="2"/>
        <v>0.1</v>
      </c>
      <c r="N58" s="26"/>
      <c r="O58" s="26" t="s">
        <v>573</v>
      </c>
    </row>
    <row r="59" spans="1:15" ht="148.5" customHeight="1" x14ac:dyDescent="0.2">
      <c r="A59" s="35">
        <v>52</v>
      </c>
      <c r="B59" s="36" t="s">
        <v>293</v>
      </c>
      <c r="C59" s="26" t="s">
        <v>574</v>
      </c>
      <c r="D59" s="26" t="s">
        <v>509</v>
      </c>
      <c r="E59" s="26" t="s">
        <v>19</v>
      </c>
      <c r="F59" s="26" t="s">
        <v>1543</v>
      </c>
      <c r="G59" s="36">
        <v>2</v>
      </c>
      <c r="H59" s="36">
        <v>5</v>
      </c>
      <c r="I59" s="36">
        <f>G59*H59</f>
        <v>10</v>
      </c>
      <c r="J59" s="36" t="str">
        <f t="shared" si="7"/>
        <v>BAJO</v>
      </c>
      <c r="K59" s="26" t="str">
        <f t="shared" si="10"/>
        <v>El nivel de riesgo es bajo y no se requieren controles adicionales</v>
      </c>
      <c r="L59" s="36">
        <f t="shared" si="2"/>
        <v>0.1</v>
      </c>
      <c r="N59" s="26"/>
      <c r="O59" s="26" t="s">
        <v>575</v>
      </c>
    </row>
    <row r="60" spans="1:15" ht="23.25" customHeight="1" x14ac:dyDescent="0.2">
      <c r="L60" s="23">
        <f>SUM(L8:L59)</f>
        <v>148.09999999999997</v>
      </c>
      <c r="N60" s="23">
        <f>+COUNT(L8:L59)</f>
        <v>52</v>
      </c>
    </row>
    <row r="61" spans="1:15" ht="23.25" customHeight="1" x14ac:dyDescent="0.2"/>
    <row r="62" spans="1:15" ht="23.25" customHeight="1" x14ac:dyDescent="0.2"/>
    <row r="63" spans="1:15" ht="23.25" customHeight="1" x14ac:dyDescent="0.2"/>
    <row r="64" spans="1:15" ht="23.25" customHeight="1" x14ac:dyDescent="0.2"/>
    <row r="65" ht="23.25" customHeight="1" x14ac:dyDescent="0.2"/>
    <row r="66" ht="23.25" customHeight="1" x14ac:dyDescent="0.2"/>
    <row r="67" ht="23.25" customHeight="1" x14ac:dyDescent="0.2"/>
    <row r="68" ht="23.25" customHeight="1" x14ac:dyDescent="0.2"/>
    <row r="69" ht="23.25" customHeight="1" x14ac:dyDescent="0.2"/>
    <row r="70" ht="23.25" customHeight="1" x14ac:dyDescent="0.2"/>
    <row r="71" ht="23.25" customHeight="1" x14ac:dyDescent="0.2"/>
    <row r="72" ht="23.25" customHeight="1" x14ac:dyDescent="0.2"/>
    <row r="73" ht="23.25" customHeight="1" x14ac:dyDescent="0.2"/>
    <row r="74" ht="23.25" customHeight="1" x14ac:dyDescent="0.2"/>
    <row r="75" ht="23.25" customHeight="1" x14ac:dyDescent="0.2"/>
    <row r="76" ht="23.25" customHeight="1" x14ac:dyDescent="0.2"/>
    <row r="77" ht="23.25" customHeight="1" x14ac:dyDescent="0.2"/>
    <row r="78" ht="23.25" customHeight="1" x14ac:dyDescent="0.2"/>
    <row r="79" ht="23.25" customHeight="1" x14ac:dyDescent="0.2"/>
    <row r="80" ht="23.25" customHeight="1" x14ac:dyDescent="0.2"/>
    <row r="81" ht="23.25" customHeight="1" x14ac:dyDescent="0.2"/>
    <row r="82" ht="23.25" customHeight="1" x14ac:dyDescent="0.2"/>
    <row r="83" ht="23.25" customHeight="1" x14ac:dyDescent="0.2"/>
    <row r="84" ht="23.25" customHeight="1" x14ac:dyDescent="0.2"/>
    <row r="85" ht="23.25" customHeight="1" x14ac:dyDescent="0.2"/>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 J14:J15 J17:J18 J36 J38:J39 J41:J42 J48 J50:J52 J54 J56:J57">
    <cfRule type="cellIs" dxfId="569" priority="61" stopIfTrue="1" operator="equal">
      <formula>"ALTO"</formula>
    </cfRule>
    <cfRule type="cellIs" dxfId="568" priority="62" stopIfTrue="1" operator="equal">
      <formula>"MEDIO"</formula>
    </cfRule>
    <cfRule type="cellIs" dxfId="567" priority="63" stopIfTrue="1" operator="equal">
      <formula>"BAJO"</formula>
    </cfRule>
  </conditionalFormatting>
  <conditionalFormatting sqref="J12 J20:J21 J23:J25 J28 J30:J31 J33:J34 J44:J46">
    <cfRule type="cellIs" dxfId="566" priority="58" stopIfTrue="1" operator="equal">
      <formula>"ALTO"</formula>
    </cfRule>
    <cfRule type="cellIs" dxfId="565" priority="59" stopIfTrue="1" operator="equal">
      <formula>"MEDIO"</formula>
    </cfRule>
    <cfRule type="cellIs" dxfId="564" priority="60" stopIfTrue="1" operator="equal">
      <formula>"BAJO"</formula>
    </cfRule>
  </conditionalFormatting>
  <conditionalFormatting sqref="J13">
    <cfRule type="cellIs" dxfId="563" priority="52" stopIfTrue="1" operator="equal">
      <formula>"ALTO"</formula>
    </cfRule>
    <cfRule type="cellIs" dxfId="562" priority="53" stopIfTrue="1" operator="equal">
      <formula>"MEDIO"</formula>
    </cfRule>
    <cfRule type="cellIs" dxfId="561" priority="54" stopIfTrue="1" operator="equal">
      <formula>"BAJO"</formula>
    </cfRule>
  </conditionalFormatting>
  <conditionalFormatting sqref="J16">
    <cfRule type="cellIs" dxfId="560" priority="49" stopIfTrue="1" operator="equal">
      <formula>"ALTO"</formula>
    </cfRule>
    <cfRule type="cellIs" dxfId="559" priority="50" stopIfTrue="1" operator="equal">
      <formula>"MEDIO"</formula>
    </cfRule>
    <cfRule type="cellIs" dxfId="558" priority="51" stopIfTrue="1" operator="equal">
      <formula>"BAJO"</formula>
    </cfRule>
  </conditionalFormatting>
  <conditionalFormatting sqref="J19">
    <cfRule type="cellIs" dxfId="557" priority="46" stopIfTrue="1" operator="equal">
      <formula>"ALTO"</formula>
    </cfRule>
    <cfRule type="cellIs" dxfId="556" priority="47" stopIfTrue="1" operator="equal">
      <formula>"MEDIO"</formula>
    </cfRule>
    <cfRule type="cellIs" dxfId="555" priority="48" stopIfTrue="1" operator="equal">
      <formula>"BAJO"</formula>
    </cfRule>
  </conditionalFormatting>
  <conditionalFormatting sqref="J22">
    <cfRule type="cellIs" dxfId="554" priority="43" stopIfTrue="1" operator="equal">
      <formula>"ALTO"</formula>
    </cfRule>
    <cfRule type="cellIs" dxfId="553" priority="44" stopIfTrue="1" operator="equal">
      <formula>"MEDIO"</formula>
    </cfRule>
    <cfRule type="cellIs" dxfId="552" priority="45" stopIfTrue="1" operator="equal">
      <formula>"BAJO"</formula>
    </cfRule>
  </conditionalFormatting>
  <conditionalFormatting sqref="J26">
    <cfRule type="cellIs" dxfId="551" priority="40" stopIfTrue="1" operator="equal">
      <formula>"ALTO"</formula>
    </cfRule>
    <cfRule type="cellIs" dxfId="550" priority="41" stopIfTrue="1" operator="equal">
      <formula>"MEDIO"</formula>
    </cfRule>
    <cfRule type="cellIs" dxfId="549" priority="42" stopIfTrue="1" operator="equal">
      <formula>"BAJO"</formula>
    </cfRule>
  </conditionalFormatting>
  <conditionalFormatting sqref="J27">
    <cfRule type="cellIs" dxfId="548" priority="37" stopIfTrue="1" operator="equal">
      <formula>"ALTO"</formula>
    </cfRule>
    <cfRule type="cellIs" dxfId="547" priority="38" stopIfTrue="1" operator="equal">
      <formula>"MEDIO"</formula>
    </cfRule>
    <cfRule type="cellIs" dxfId="546" priority="39" stopIfTrue="1" operator="equal">
      <formula>"BAJO"</formula>
    </cfRule>
  </conditionalFormatting>
  <conditionalFormatting sqref="J29">
    <cfRule type="cellIs" dxfId="545" priority="34" stopIfTrue="1" operator="equal">
      <formula>"ALTO"</formula>
    </cfRule>
    <cfRule type="cellIs" dxfId="544" priority="35" stopIfTrue="1" operator="equal">
      <formula>"MEDIO"</formula>
    </cfRule>
    <cfRule type="cellIs" dxfId="543" priority="36" stopIfTrue="1" operator="equal">
      <formula>"BAJO"</formula>
    </cfRule>
  </conditionalFormatting>
  <conditionalFormatting sqref="J32">
    <cfRule type="cellIs" dxfId="542" priority="31" stopIfTrue="1" operator="equal">
      <formula>"ALTO"</formula>
    </cfRule>
    <cfRule type="cellIs" dxfId="541" priority="32" stopIfTrue="1" operator="equal">
      <formula>"MEDIO"</formula>
    </cfRule>
    <cfRule type="cellIs" dxfId="540" priority="33" stopIfTrue="1" operator="equal">
      <formula>"BAJO"</formula>
    </cfRule>
  </conditionalFormatting>
  <conditionalFormatting sqref="J35">
    <cfRule type="cellIs" dxfId="539" priority="28" stopIfTrue="1" operator="equal">
      <formula>"ALTO"</formula>
    </cfRule>
    <cfRule type="cellIs" dxfId="538" priority="29" stopIfTrue="1" operator="equal">
      <formula>"MEDIO"</formula>
    </cfRule>
    <cfRule type="cellIs" dxfId="537" priority="30" stopIfTrue="1" operator="equal">
      <formula>"BAJO"</formula>
    </cfRule>
  </conditionalFormatting>
  <conditionalFormatting sqref="J37">
    <cfRule type="cellIs" dxfId="536" priority="25" stopIfTrue="1" operator="equal">
      <formula>"ALTO"</formula>
    </cfRule>
    <cfRule type="cellIs" dxfId="535" priority="26" stopIfTrue="1" operator="equal">
      <formula>"MEDIO"</formula>
    </cfRule>
    <cfRule type="cellIs" dxfId="534" priority="27" stopIfTrue="1" operator="equal">
      <formula>"BAJO"</formula>
    </cfRule>
  </conditionalFormatting>
  <conditionalFormatting sqref="J40">
    <cfRule type="cellIs" dxfId="533" priority="22" stopIfTrue="1" operator="equal">
      <formula>"ALTO"</formula>
    </cfRule>
    <cfRule type="cellIs" dxfId="532" priority="23" stopIfTrue="1" operator="equal">
      <formula>"MEDIO"</formula>
    </cfRule>
    <cfRule type="cellIs" dxfId="531" priority="24" stopIfTrue="1" operator="equal">
      <formula>"BAJO"</formula>
    </cfRule>
  </conditionalFormatting>
  <conditionalFormatting sqref="J43">
    <cfRule type="cellIs" dxfId="530" priority="19" stopIfTrue="1" operator="equal">
      <formula>"ALTO"</formula>
    </cfRule>
    <cfRule type="cellIs" dxfId="529" priority="20" stopIfTrue="1" operator="equal">
      <formula>"MEDIO"</formula>
    </cfRule>
    <cfRule type="cellIs" dxfId="528" priority="21" stopIfTrue="1" operator="equal">
      <formula>"BAJO"</formula>
    </cfRule>
  </conditionalFormatting>
  <conditionalFormatting sqref="J47">
    <cfRule type="cellIs" dxfId="527" priority="16" stopIfTrue="1" operator="equal">
      <formula>"ALTO"</formula>
    </cfRule>
    <cfRule type="cellIs" dxfId="526" priority="17" stopIfTrue="1" operator="equal">
      <formula>"MEDIO"</formula>
    </cfRule>
    <cfRule type="cellIs" dxfId="525" priority="18" stopIfTrue="1" operator="equal">
      <formula>"BAJO"</formula>
    </cfRule>
  </conditionalFormatting>
  <conditionalFormatting sqref="J49">
    <cfRule type="cellIs" dxfId="524" priority="13" stopIfTrue="1" operator="equal">
      <formula>"ALTO"</formula>
    </cfRule>
    <cfRule type="cellIs" dxfId="523" priority="14" stopIfTrue="1" operator="equal">
      <formula>"MEDIO"</formula>
    </cfRule>
    <cfRule type="cellIs" dxfId="522" priority="15" stopIfTrue="1" operator="equal">
      <formula>"BAJO"</formula>
    </cfRule>
  </conditionalFormatting>
  <conditionalFormatting sqref="J53">
    <cfRule type="cellIs" dxfId="521" priority="10" stopIfTrue="1" operator="equal">
      <formula>"ALTO"</formula>
    </cfRule>
    <cfRule type="cellIs" dxfId="520" priority="11" stopIfTrue="1" operator="equal">
      <formula>"MEDIO"</formula>
    </cfRule>
    <cfRule type="cellIs" dxfId="519" priority="12" stopIfTrue="1" operator="equal">
      <formula>"BAJO"</formula>
    </cfRule>
  </conditionalFormatting>
  <conditionalFormatting sqref="J55">
    <cfRule type="cellIs" dxfId="518" priority="7" stopIfTrue="1" operator="equal">
      <formula>"ALTO"</formula>
    </cfRule>
    <cfRule type="cellIs" dxfId="517" priority="8" stopIfTrue="1" operator="equal">
      <formula>"MEDIO"</formula>
    </cfRule>
    <cfRule type="cellIs" dxfId="516" priority="9" stopIfTrue="1" operator="equal">
      <formula>"BAJO"</formula>
    </cfRule>
  </conditionalFormatting>
  <conditionalFormatting sqref="J58">
    <cfRule type="cellIs" dxfId="515" priority="4" stopIfTrue="1" operator="equal">
      <formula>"ALTO"</formula>
    </cfRule>
    <cfRule type="cellIs" dxfId="514" priority="5" stopIfTrue="1" operator="equal">
      <formula>"MEDIO"</formula>
    </cfRule>
    <cfRule type="cellIs" dxfId="513" priority="6" stopIfTrue="1" operator="equal">
      <formula>"BAJO"</formula>
    </cfRule>
  </conditionalFormatting>
  <conditionalFormatting sqref="J59">
    <cfRule type="cellIs" dxfId="512" priority="1" stopIfTrue="1" operator="equal">
      <formula>"ALTO"</formula>
    </cfRule>
    <cfRule type="cellIs" dxfId="511" priority="2" stopIfTrue="1" operator="equal">
      <formula>"MEDIO"</formula>
    </cfRule>
    <cfRule type="cellIs" dxfId="510" priority="3" stopIfTrue="1" operator="equal">
      <formula>"BAJO"</formula>
    </cfRule>
  </conditionalFormatting>
  <conditionalFormatting sqref="J10">
    <cfRule type="cellIs" dxfId="509" priority="55" stopIfTrue="1" operator="equal">
      <formula>"ALTO"</formula>
    </cfRule>
    <cfRule type="cellIs" dxfId="508" priority="56" stopIfTrue="1" operator="equal">
      <formula>"MEDIO"</formula>
    </cfRule>
    <cfRule type="cellIs" dxfId="507" priority="57" stopIfTrue="1" operator="equal">
      <formula>"BAJO"</formula>
    </cfRule>
  </conditionalFormatting>
  <pageMargins left="0.7" right="0.7" top="0.75" bottom="0.75" header="0.3" footer="0.3"/>
  <pageSetup scale="51" orientation="portrait" r:id="rId1"/>
  <colBreaks count="1" manualBreakCount="1">
    <brk id="5" max="8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23"/>
  <sheetViews>
    <sheetView topLeftCell="F109" zoomScale="77" zoomScaleNormal="77" zoomScaleSheetLayoutView="80" workbookViewId="0">
      <selection activeCell="N111" sqref="N111"/>
    </sheetView>
  </sheetViews>
  <sheetFormatPr baseColWidth="10" defaultColWidth="25" defaultRowHeight="14.25" x14ac:dyDescent="0.2"/>
  <cols>
    <col min="1" max="1" width="12.5703125" style="35" customWidth="1"/>
    <col min="2" max="2" width="25" style="23"/>
    <col min="3" max="3" width="48.42578125" style="23" customWidth="1"/>
    <col min="4" max="4" width="32" style="23" customWidth="1"/>
    <col min="5" max="5" width="37.42578125" style="75" customWidth="1"/>
    <col min="6" max="6" width="60.28515625" style="23" customWidth="1"/>
    <col min="7" max="8" width="25" style="77"/>
    <col min="9" max="10" width="25" style="23"/>
    <col min="11" max="11" width="64.85546875" style="23" customWidth="1"/>
    <col min="12" max="12" width="8.42578125" style="23" customWidth="1"/>
    <col min="13" max="13" width="3.7109375" style="23" customWidth="1"/>
    <col min="14" max="14" width="71.140625" style="23" customWidth="1"/>
    <col min="15" max="15" width="51.140625" style="23" customWidth="1"/>
    <col min="16" max="16384" width="25" style="23"/>
  </cols>
  <sheetData>
    <row r="1" spans="1:68" ht="24" customHeight="1" thickBot="1" x14ac:dyDescent="0.25">
      <c r="B1" s="176" t="s">
        <v>10</v>
      </c>
      <c r="C1" s="177"/>
      <c r="D1" s="177"/>
      <c r="E1" s="177"/>
      <c r="F1" s="177"/>
      <c r="G1" s="177"/>
      <c r="H1" s="177"/>
      <c r="I1" s="177"/>
      <c r="J1" s="177"/>
      <c r="K1" s="205"/>
      <c r="L1" s="205"/>
    </row>
    <row r="2" spans="1:68" ht="27" customHeight="1" thickTop="1" x14ac:dyDescent="0.2">
      <c r="B2" s="206" t="s">
        <v>220</v>
      </c>
      <c r="C2" s="207"/>
      <c r="D2" s="207"/>
      <c r="E2" s="207"/>
      <c r="F2" s="207"/>
      <c r="G2" s="207"/>
      <c r="H2" s="207"/>
      <c r="I2" s="207"/>
      <c r="J2" s="207"/>
      <c r="K2" s="205"/>
      <c r="L2" s="205"/>
    </row>
    <row r="3" spans="1:68" ht="31.5" customHeight="1" x14ac:dyDescent="0.2">
      <c r="B3" s="208" t="s">
        <v>11</v>
      </c>
      <c r="C3" s="209"/>
      <c r="D3" s="190" t="s">
        <v>12</v>
      </c>
      <c r="E3" s="191"/>
      <c r="F3" s="191"/>
      <c r="G3" s="191"/>
      <c r="H3" s="191"/>
      <c r="I3" s="189"/>
      <c r="J3" s="43" t="s">
        <v>208</v>
      </c>
      <c r="K3" s="205"/>
      <c r="L3" s="205"/>
    </row>
    <row r="4" spans="1:68" ht="26.25" customHeight="1" thickBot="1" x14ac:dyDescent="0.25">
      <c r="B4" s="210" t="s">
        <v>209</v>
      </c>
      <c r="C4" s="211"/>
      <c r="D4" s="194" t="s">
        <v>221</v>
      </c>
      <c r="E4" s="195"/>
      <c r="F4" s="195"/>
      <c r="G4" s="195"/>
      <c r="H4" s="195"/>
      <c r="I4" s="193"/>
      <c r="J4" s="44" t="s">
        <v>1506</v>
      </c>
      <c r="K4" s="205"/>
      <c r="L4" s="205"/>
    </row>
    <row r="5" spans="1:68" ht="72" customHeight="1" thickTop="1" x14ac:dyDescent="0.2">
      <c r="B5" s="199" t="s">
        <v>13</v>
      </c>
      <c r="C5" s="200"/>
      <c r="D5" s="201" t="s">
        <v>14</v>
      </c>
      <c r="E5" s="202"/>
      <c r="F5" s="45" t="s">
        <v>15</v>
      </c>
      <c r="G5" s="203" t="s">
        <v>96</v>
      </c>
      <c r="H5" s="203"/>
      <c r="I5" s="46" t="s">
        <v>16</v>
      </c>
      <c r="J5" s="204" t="s">
        <v>247</v>
      </c>
      <c r="K5" s="204"/>
      <c r="L5" s="204"/>
      <c r="N5" s="52" t="s">
        <v>1505</v>
      </c>
      <c r="O5" s="53">
        <v>44316</v>
      </c>
    </row>
    <row r="6" spans="1:68" ht="9.75" customHeight="1" x14ac:dyDescent="0.2">
      <c r="B6" s="45"/>
      <c r="C6" s="47"/>
      <c r="D6" s="48"/>
      <c r="E6" s="84"/>
      <c r="F6" s="45"/>
      <c r="G6" s="50"/>
      <c r="H6" s="50"/>
      <c r="I6" s="46"/>
      <c r="J6" s="51"/>
      <c r="K6" s="51"/>
      <c r="L6" s="51"/>
    </row>
    <row r="7" spans="1:68" ht="92.25" customHeight="1" x14ac:dyDescent="0.2">
      <c r="B7" s="19" t="s">
        <v>6</v>
      </c>
      <c r="C7" s="19" t="s">
        <v>55</v>
      </c>
      <c r="D7" s="19" t="s">
        <v>9</v>
      </c>
      <c r="E7" s="85" t="s">
        <v>24</v>
      </c>
      <c r="F7" s="19" t="s">
        <v>5</v>
      </c>
      <c r="G7" s="19" t="s">
        <v>0</v>
      </c>
      <c r="H7" s="19" t="s">
        <v>1</v>
      </c>
      <c r="I7" s="19" t="s">
        <v>2</v>
      </c>
      <c r="J7" s="19" t="s">
        <v>3</v>
      </c>
      <c r="K7" s="19" t="s">
        <v>3</v>
      </c>
      <c r="L7" s="19" t="s">
        <v>222</v>
      </c>
      <c r="N7" s="54" t="s">
        <v>466</v>
      </c>
      <c r="O7" s="55" t="s">
        <v>467</v>
      </c>
    </row>
    <row r="8" spans="1:68" ht="181.5" customHeight="1" x14ac:dyDescent="0.2">
      <c r="A8" s="35">
        <v>1</v>
      </c>
      <c r="B8" s="78" t="s">
        <v>576</v>
      </c>
      <c r="C8" s="81" t="s">
        <v>343</v>
      </c>
      <c r="D8" s="27" t="s">
        <v>611</v>
      </c>
      <c r="E8" s="27" t="s">
        <v>23</v>
      </c>
      <c r="F8" s="27" t="s">
        <v>577</v>
      </c>
      <c r="G8" s="28">
        <v>1</v>
      </c>
      <c r="H8" s="28">
        <v>3</v>
      </c>
      <c r="I8" s="28">
        <f t="shared" ref="I8:I37" si="0">G8*H8</f>
        <v>3</v>
      </c>
      <c r="J8" s="28" t="str">
        <f>IF(I8&lt;12,"BAJO",IF(I8&gt;19,"ALTO","MEDIO"))</f>
        <v>BAJO</v>
      </c>
      <c r="K8" s="24" t="str">
        <f>IF(J8="BAJO","El nivel de riesgo es bajo y no se requieren controles adicionales","Favor establezca acá controles adicionales requeridos")</f>
        <v>El nivel de riesgo es bajo y no se requieren controles adicionales</v>
      </c>
      <c r="L8" s="86">
        <f>IF(J8="BAJO",0.1,IF(J8="MEDIO",3,5))</f>
        <v>0.1</v>
      </c>
      <c r="M8" s="39"/>
      <c r="N8" s="27" t="s">
        <v>578</v>
      </c>
      <c r="O8" s="27" t="s">
        <v>579</v>
      </c>
      <c r="BO8" s="23">
        <v>1</v>
      </c>
      <c r="BP8" s="23">
        <v>1</v>
      </c>
    </row>
    <row r="9" spans="1:68" ht="135" customHeight="1" x14ac:dyDescent="0.2">
      <c r="A9" s="35">
        <v>2</v>
      </c>
      <c r="B9" s="78" t="s">
        <v>576</v>
      </c>
      <c r="C9" s="81" t="s">
        <v>580</v>
      </c>
      <c r="D9" s="27" t="s">
        <v>581</v>
      </c>
      <c r="E9" s="27" t="s">
        <v>1597</v>
      </c>
      <c r="F9" s="27" t="s">
        <v>582</v>
      </c>
      <c r="G9" s="28">
        <v>1</v>
      </c>
      <c r="H9" s="28">
        <v>3</v>
      </c>
      <c r="I9" s="28">
        <f t="shared" si="0"/>
        <v>3</v>
      </c>
      <c r="J9" s="28" t="str">
        <f t="shared" ref="J9:J37" si="1">IF(I9&lt;12,"BAJO",IF(I9&gt;19,"ALTO","MEDIO"))</f>
        <v>BAJO</v>
      </c>
      <c r="K9" s="24" t="str">
        <f t="shared" ref="K9:K46" si="2">IF(J9="BAJO","El nivel de riesgo es bajo y no se requieren controles adicionales","Favor establezca acá controles adicionales requeridos")</f>
        <v>El nivel de riesgo es bajo y no se requieren controles adicionales</v>
      </c>
      <c r="L9" s="86">
        <f t="shared" ref="L9:L72" si="3">IF(J9="BAJO",0.1,IF(J9="MEDIO",3,5))</f>
        <v>0.1</v>
      </c>
      <c r="M9" s="39"/>
      <c r="N9" s="27" t="s">
        <v>583</v>
      </c>
      <c r="O9" s="27" t="s">
        <v>584</v>
      </c>
      <c r="BO9" s="23">
        <v>2</v>
      </c>
      <c r="BP9" s="23">
        <v>2</v>
      </c>
    </row>
    <row r="10" spans="1:68" ht="130.5" customHeight="1" x14ac:dyDescent="0.2">
      <c r="A10" s="35">
        <v>3</v>
      </c>
      <c r="B10" s="78" t="s">
        <v>576</v>
      </c>
      <c r="C10" s="81" t="s">
        <v>585</v>
      </c>
      <c r="D10" s="27" t="s">
        <v>70</v>
      </c>
      <c r="E10" s="27" t="s">
        <v>19</v>
      </c>
      <c r="F10" s="27" t="s">
        <v>586</v>
      </c>
      <c r="G10" s="28">
        <v>1</v>
      </c>
      <c r="H10" s="28">
        <v>4</v>
      </c>
      <c r="I10" s="28">
        <f t="shared" si="0"/>
        <v>4</v>
      </c>
      <c r="J10" s="28" t="str">
        <f t="shared" si="1"/>
        <v>BAJO</v>
      </c>
      <c r="K10" s="25" t="s">
        <v>211</v>
      </c>
      <c r="L10" s="86">
        <f t="shared" si="3"/>
        <v>0.1</v>
      </c>
      <c r="M10" s="39"/>
      <c r="N10" s="27" t="s">
        <v>587</v>
      </c>
      <c r="O10" s="27" t="s">
        <v>588</v>
      </c>
    </row>
    <row r="11" spans="1:68" ht="137.25" customHeight="1" x14ac:dyDescent="0.2">
      <c r="A11" s="35">
        <v>4</v>
      </c>
      <c r="B11" s="78" t="s">
        <v>576</v>
      </c>
      <c r="C11" s="81" t="s">
        <v>589</v>
      </c>
      <c r="D11" s="27" t="s">
        <v>581</v>
      </c>
      <c r="E11" s="27" t="s">
        <v>19</v>
      </c>
      <c r="F11" s="27" t="s">
        <v>586</v>
      </c>
      <c r="G11" s="28">
        <v>1</v>
      </c>
      <c r="H11" s="28">
        <v>4</v>
      </c>
      <c r="I11" s="28">
        <f t="shared" si="0"/>
        <v>4</v>
      </c>
      <c r="J11" s="28" t="str">
        <f t="shared" si="1"/>
        <v>BAJO</v>
      </c>
      <c r="K11" s="25" t="s">
        <v>31</v>
      </c>
      <c r="L11" s="86">
        <f t="shared" si="3"/>
        <v>0.1</v>
      </c>
      <c r="M11" s="39"/>
      <c r="N11" s="27" t="s">
        <v>590</v>
      </c>
      <c r="O11" s="27" t="s">
        <v>588</v>
      </c>
    </row>
    <row r="12" spans="1:68" ht="120.75" customHeight="1" x14ac:dyDescent="0.2">
      <c r="A12" s="35">
        <v>5</v>
      </c>
      <c r="B12" s="78" t="s">
        <v>576</v>
      </c>
      <c r="C12" s="27" t="s">
        <v>591</v>
      </c>
      <c r="D12" s="82" t="s">
        <v>617</v>
      </c>
      <c r="E12" s="27" t="s">
        <v>23</v>
      </c>
      <c r="F12" s="83" t="s">
        <v>592</v>
      </c>
      <c r="G12" s="28">
        <v>2</v>
      </c>
      <c r="H12" s="28">
        <v>2</v>
      </c>
      <c r="I12" s="28">
        <f t="shared" si="0"/>
        <v>4</v>
      </c>
      <c r="J12" s="28" t="str">
        <f t="shared" si="1"/>
        <v>BAJO</v>
      </c>
      <c r="K12" s="24" t="str">
        <f t="shared" si="2"/>
        <v>El nivel de riesgo es bajo y no se requieren controles adicionales</v>
      </c>
      <c r="L12" s="86">
        <f t="shared" si="3"/>
        <v>0.1</v>
      </c>
      <c r="M12" s="39"/>
      <c r="N12" s="27" t="s">
        <v>593</v>
      </c>
      <c r="O12" s="27" t="s">
        <v>594</v>
      </c>
    </row>
    <row r="13" spans="1:68" ht="130.5" customHeight="1" x14ac:dyDescent="0.2">
      <c r="A13" s="35">
        <v>6</v>
      </c>
      <c r="B13" s="36" t="s">
        <v>576</v>
      </c>
      <c r="C13" s="27" t="s">
        <v>595</v>
      </c>
      <c r="D13" s="82" t="s">
        <v>596</v>
      </c>
      <c r="E13" s="27" t="s">
        <v>23</v>
      </c>
      <c r="F13" s="83" t="s">
        <v>592</v>
      </c>
      <c r="G13" s="28">
        <v>2</v>
      </c>
      <c r="H13" s="28">
        <v>2</v>
      </c>
      <c r="I13" s="28">
        <f t="shared" si="0"/>
        <v>4</v>
      </c>
      <c r="J13" s="28" t="str">
        <f t="shared" si="1"/>
        <v>BAJO</v>
      </c>
      <c r="K13" s="24" t="str">
        <f t="shared" si="2"/>
        <v>El nivel de riesgo es bajo y no se requieren controles adicionales</v>
      </c>
      <c r="L13" s="86">
        <f t="shared" si="3"/>
        <v>0.1</v>
      </c>
      <c r="M13" s="39"/>
      <c r="N13" s="27" t="s">
        <v>597</v>
      </c>
      <c r="O13" s="27" t="s">
        <v>598</v>
      </c>
    </row>
    <row r="14" spans="1:68" ht="151.5" customHeight="1" x14ac:dyDescent="0.2">
      <c r="A14" s="35">
        <v>7</v>
      </c>
      <c r="B14" s="36" t="s">
        <v>576</v>
      </c>
      <c r="C14" s="27" t="s">
        <v>599</v>
      </c>
      <c r="D14" s="82" t="s">
        <v>611</v>
      </c>
      <c r="E14" s="27" t="s">
        <v>23</v>
      </c>
      <c r="F14" s="83" t="s">
        <v>592</v>
      </c>
      <c r="G14" s="28">
        <v>3</v>
      </c>
      <c r="H14" s="28">
        <v>2</v>
      </c>
      <c r="I14" s="28">
        <f t="shared" si="0"/>
        <v>6</v>
      </c>
      <c r="J14" s="28" t="str">
        <f t="shared" si="1"/>
        <v>BAJO</v>
      </c>
      <c r="K14" s="24" t="str">
        <f t="shared" si="2"/>
        <v>El nivel de riesgo es bajo y no se requieren controles adicionales</v>
      </c>
      <c r="L14" s="86">
        <f t="shared" si="3"/>
        <v>0.1</v>
      </c>
      <c r="M14" s="39"/>
      <c r="N14" s="27" t="s">
        <v>600</v>
      </c>
      <c r="O14" s="27" t="s">
        <v>594</v>
      </c>
    </row>
    <row r="15" spans="1:68" ht="117.75" customHeight="1" x14ac:dyDescent="0.2">
      <c r="A15" s="35">
        <v>8</v>
      </c>
      <c r="B15" s="36" t="s">
        <v>576</v>
      </c>
      <c r="C15" s="27" t="s">
        <v>601</v>
      </c>
      <c r="D15" s="82" t="s">
        <v>617</v>
      </c>
      <c r="E15" s="27" t="s">
        <v>56</v>
      </c>
      <c r="F15" s="83" t="s">
        <v>602</v>
      </c>
      <c r="G15" s="28">
        <v>1</v>
      </c>
      <c r="H15" s="28">
        <v>4</v>
      </c>
      <c r="I15" s="28">
        <f t="shared" si="0"/>
        <v>4</v>
      </c>
      <c r="J15" s="28" t="str">
        <f t="shared" si="1"/>
        <v>BAJO</v>
      </c>
      <c r="K15" s="24" t="str">
        <f t="shared" si="2"/>
        <v>El nivel de riesgo es bajo y no se requieren controles adicionales</v>
      </c>
      <c r="L15" s="86">
        <f t="shared" si="3"/>
        <v>0.1</v>
      </c>
      <c r="M15" s="39"/>
      <c r="N15" s="27" t="s">
        <v>603</v>
      </c>
      <c r="O15" s="27" t="s">
        <v>594</v>
      </c>
    </row>
    <row r="16" spans="1:68" ht="135.75" customHeight="1" x14ac:dyDescent="0.2">
      <c r="A16" s="35">
        <v>9</v>
      </c>
      <c r="B16" s="36" t="s">
        <v>576</v>
      </c>
      <c r="C16" s="27" t="s">
        <v>604</v>
      </c>
      <c r="D16" s="82" t="s">
        <v>605</v>
      </c>
      <c r="E16" s="27" t="s">
        <v>56</v>
      </c>
      <c r="F16" s="83" t="s">
        <v>602</v>
      </c>
      <c r="G16" s="28">
        <v>1</v>
      </c>
      <c r="H16" s="28">
        <v>4</v>
      </c>
      <c r="I16" s="28">
        <f t="shared" si="0"/>
        <v>4</v>
      </c>
      <c r="J16" s="28" t="str">
        <f t="shared" si="1"/>
        <v>BAJO</v>
      </c>
      <c r="K16" s="24" t="str">
        <f t="shared" si="2"/>
        <v>El nivel de riesgo es bajo y no se requieren controles adicionales</v>
      </c>
      <c r="L16" s="86">
        <f t="shared" si="3"/>
        <v>0.1</v>
      </c>
      <c r="M16" s="39"/>
      <c r="N16" s="27" t="s">
        <v>597</v>
      </c>
      <c r="O16" s="27" t="s">
        <v>598</v>
      </c>
    </row>
    <row r="17" spans="1:15" ht="150.75" customHeight="1" x14ac:dyDescent="0.2">
      <c r="A17" s="35">
        <v>10</v>
      </c>
      <c r="B17" s="36" t="s">
        <v>576</v>
      </c>
      <c r="C17" s="27" t="s">
        <v>606</v>
      </c>
      <c r="D17" s="82" t="s">
        <v>617</v>
      </c>
      <c r="E17" s="27" t="s">
        <v>20</v>
      </c>
      <c r="F17" s="83" t="s">
        <v>607</v>
      </c>
      <c r="G17" s="28">
        <v>2</v>
      </c>
      <c r="H17" s="28">
        <v>3</v>
      </c>
      <c r="I17" s="28">
        <f t="shared" si="0"/>
        <v>6</v>
      </c>
      <c r="J17" s="28" t="str">
        <f t="shared" si="1"/>
        <v>BAJO</v>
      </c>
      <c r="K17" s="24" t="str">
        <f t="shared" si="2"/>
        <v>El nivel de riesgo es bajo y no se requieren controles adicionales</v>
      </c>
      <c r="L17" s="86">
        <f t="shared" si="3"/>
        <v>0.1</v>
      </c>
      <c r="M17" s="39"/>
      <c r="N17" s="27" t="s">
        <v>608</v>
      </c>
      <c r="O17" s="27" t="s">
        <v>594</v>
      </c>
    </row>
    <row r="18" spans="1:15" ht="183.75" customHeight="1" x14ac:dyDescent="0.2">
      <c r="A18" s="35">
        <v>11</v>
      </c>
      <c r="B18" s="36" t="s">
        <v>576</v>
      </c>
      <c r="C18" s="27" t="s">
        <v>609</v>
      </c>
      <c r="D18" s="82" t="s">
        <v>605</v>
      </c>
      <c r="E18" s="27" t="s">
        <v>20</v>
      </c>
      <c r="F18" s="83" t="s">
        <v>607</v>
      </c>
      <c r="G18" s="28">
        <v>2</v>
      </c>
      <c r="H18" s="28">
        <v>3</v>
      </c>
      <c r="I18" s="28">
        <f t="shared" si="0"/>
        <v>6</v>
      </c>
      <c r="J18" s="28" t="str">
        <f t="shared" si="1"/>
        <v>BAJO</v>
      </c>
      <c r="K18" s="24" t="str">
        <f t="shared" si="2"/>
        <v>El nivel de riesgo es bajo y no se requieren controles adicionales</v>
      </c>
      <c r="L18" s="86">
        <f t="shared" si="3"/>
        <v>0.1</v>
      </c>
      <c r="M18" s="39"/>
      <c r="N18" s="27" t="s">
        <v>597</v>
      </c>
      <c r="O18" s="27" t="s">
        <v>598</v>
      </c>
    </row>
    <row r="19" spans="1:15" ht="169.5" customHeight="1" x14ac:dyDescent="0.2">
      <c r="A19" s="35">
        <v>12</v>
      </c>
      <c r="B19" s="36" t="s">
        <v>576</v>
      </c>
      <c r="C19" s="27" t="s">
        <v>610</v>
      </c>
      <c r="D19" s="82" t="s">
        <v>611</v>
      </c>
      <c r="E19" s="27" t="s">
        <v>20</v>
      </c>
      <c r="F19" s="83" t="s">
        <v>607</v>
      </c>
      <c r="G19" s="28">
        <v>2</v>
      </c>
      <c r="H19" s="28">
        <v>3</v>
      </c>
      <c r="I19" s="28">
        <f t="shared" si="0"/>
        <v>6</v>
      </c>
      <c r="J19" s="28" t="str">
        <f t="shared" si="1"/>
        <v>BAJO</v>
      </c>
      <c r="K19" s="24" t="str">
        <f t="shared" si="2"/>
        <v>El nivel de riesgo es bajo y no se requieren controles adicionales</v>
      </c>
      <c r="L19" s="86">
        <f t="shared" si="3"/>
        <v>0.1</v>
      </c>
      <c r="M19" s="39"/>
      <c r="N19" s="27"/>
      <c r="O19" s="27" t="s">
        <v>612</v>
      </c>
    </row>
    <row r="20" spans="1:15" ht="159" customHeight="1" x14ac:dyDescent="0.2">
      <c r="A20" s="35">
        <v>13</v>
      </c>
      <c r="B20" s="36" t="s">
        <v>576</v>
      </c>
      <c r="C20" s="27" t="s">
        <v>613</v>
      </c>
      <c r="D20" s="82" t="s">
        <v>908</v>
      </c>
      <c r="E20" s="27" t="s">
        <v>20</v>
      </c>
      <c r="F20" s="83" t="s">
        <v>614</v>
      </c>
      <c r="G20" s="28">
        <v>3</v>
      </c>
      <c r="H20" s="28">
        <v>3</v>
      </c>
      <c r="I20" s="28">
        <f t="shared" si="0"/>
        <v>9</v>
      </c>
      <c r="J20" s="28" t="str">
        <f t="shared" si="1"/>
        <v>BAJO</v>
      </c>
      <c r="K20" s="24" t="str">
        <f t="shared" si="2"/>
        <v>El nivel de riesgo es bajo y no se requieren controles adicionales</v>
      </c>
      <c r="L20" s="86">
        <f t="shared" si="3"/>
        <v>0.1</v>
      </c>
      <c r="M20" s="39"/>
      <c r="N20" s="27" t="s">
        <v>615</v>
      </c>
      <c r="O20" s="27" t="s">
        <v>594</v>
      </c>
    </row>
    <row r="21" spans="1:15" ht="159" customHeight="1" x14ac:dyDescent="0.2">
      <c r="A21" s="35">
        <v>14</v>
      </c>
      <c r="B21" s="36" t="s">
        <v>576</v>
      </c>
      <c r="C21" s="27" t="s">
        <v>616</v>
      </c>
      <c r="D21" s="82" t="s">
        <v>617</v>
      </c>
      <c r="E21" s="27" t="s">
        <v>20</v>
      </c>
      <c r="F21" s="83" t="s">
        <v>614</v>
      </c>
      <c r="G21" s="28">
        <v>3</v>
      </c>
      <c r="H21" s="28">
        <v>3</v>
      </c>
      <c r="I21" s="28">
        <f t="shared" si="0"/>
        <v>9</v>
      </c>
      <c r="J21" s="28" t="str">
        <f t="shared" si="1"/>
        <v>BAJO</v>
      </c>
      <c r="K21" s="24" t="str">
        <f t="shared" si="2"/>
        <v>El nivel de riesgo es bajo y no se requieren controles adicionales</v>
      </c>
      <c r="L21" s="86">
        <f t="shared" si="3"/>
        <v>0.1</v>
      </c>
      <c r="M21" s="39"/>
      <c r="N21" s="27"/>
      <c r="O21" s="27" t="s">
        <v>618</v>
      </c>
    </row>
    <row r="22" spans="1:15" ht="140.25" customHeight="1" x14ac:dyDescent="0.2">
      <c r="A22" s="35">
        <v>15</v>
      </c>
      <c r="B22" s="36" t="s">
        <v>576</v>
      </c>
      <c r="C22" s="27" t="s">
        <v>619</v>
      </c>
      <c r="D22" s="82" t="s">
        <v>620</v>
      </c>
      <c r="E22" s="27" t="s">
        <v>20</v>
      </c>
      <c r="F22" s="83" t="s">
        <v>614</v>
      </c>
      <c r="G22" s="28">
        <v>3</v>
      </c>
      <c r="H22" s="28">
        <v>3</v>
      </c>
      <c r="I22" s="28">
        <f t="shared" si="0"/>
        <v>9</v>
      </c>
      <c r="J22" s="28" t="str">
        <f t="shared" si="1"/>
        <v>BAJO</v>
      </c>
      <c r="K22" s="24" t="str">
        <f t="shared" si="2"/>
        <v>El nivel de riesgo es bajo y no se requieren controles adicionales</v>
      </c>
      <c r="L22" s="86">
        <f t="shared" si="3"/>
        <v>0.1</v>
      </c>
      <c r="M22" s="39"/>
      <c r="N22" s="27"/>
      <c r="O22" s="27" t="s">
        <v>621</v>
      </c>
    </row>
    <row r="23" spans="1:15" ht="118.5" customHeight="1" x14ac:dyDescent="0.2">
      <c r="A23" s="35">
        <v>16</v>
      </c>
      <c r="B23" s="36" t="s">
        <v>576</v>
      </c>
      <c r="C23" s="27" t="s">
        <v>353</v>
      </c>
      <c r="D23" s="82" t="s">
        <v>1598</v>
      </c>
      <c r="E23" s="27" t="s">
        <v>23</v>
      </c>
      <c r="F23" s="83" t="s">
        <v>622</v>
      </c>
      <c r="G23" s="28">
        <v>1</v>
      </c>
      <c r="H23" s="28">
        <v>4</v>
      </c>
      <c r="I23" s="28">
        <f t="shared" si="0"/>
        <v>4</v>
      </c>
      <c r="J23" s="28" t="str">
        <f t="shared" si="1"/>
        <v>BAJO</v>
      </c>
      <c r="K23" s="24" t="str">
        <f t="shared" si="2"/>
        <v>El nivel de riesgo es bajo y no se requieren controles adicionales</v>
      </c>
      <c r="L23" s="86">
        <f t="shared" si="3"/>
        <v>0.1</v>
      </c>
      <c r="M23" s="39"/>
      <c r="N23" s="27" t="s">
        <v>623</v>
      </c>
      <c r="O23" s="27" t="s">
        <v>594</v>
      </c>
    </row>
    <row r="24" spans="1:15" ht="147.75" customHeight="1" x14ac:dyDescent="0.2">
      <c r="A24" s="35">
        <v>17</v>
      </c>
      <c r="B24" s="36" t="s">
        <v>576</v>
      </c>
      <c r="C24" s="27" t="s">
        <v>624</v>
      </c>
      <c r="D24" s="82" t="s">
        <v>625</v>
      </c>
      <c r="E24" s="27" t="s">
        <v>23</v>
      </c>
      <c r="F24" s="83" t="s">
        <v>626</v>
      </c>
      <c r="G24" s="28">
        <v>1</v>
      </c>
      <c r="H24" s="28">
        <v>4</v>
      </c>
      <c r="I24" s="28">
        <f t="shared" si="0"/>
        <v>4</v>
      </c>
      <c r="J24" s="28" t="str">
        <f t="shared" si="1"/>
        <v>BAJO</v>
      </c>
      <c r="K24" s="24" t="str">
        <f t="shared" si="2"/>
        <v>El nivel de riesgo es bajo y no se requieren controles adicionales</v>
      </c>
      <c r="L24" s="86">
        <f t="shared" si="3"/>
        <v>0.1</v>
      </c>
      <c r="M24" s="39"/>
      <c r="N24" s="27" t="s">
        <v>597</v>
      </c>
      <c r="O24" s="27" t="s">
        <v>598</v>
      </c>
    </row>
    <row r="25" spans="1:15" ht="132.75" customHeight="1" x14ac:dyDescent="0.2">
      <c r="A25" s="35">
        <v>18</v>
      </c>
      <c r="B25" s="36" t="s">
        <v>576</v>
      </c>
      <c r="C25" s="27" t="s">
        <v>354</v>
      </c>
      <c r="D25" s="82" t="s">
        <v>665</v>
      </c>
      <c r="E25" s="27" t="s">
        <v>1597</v>
      </c>
      <c r="F25" s="83" t="s">
        <v>626</v>
      </c>
      <c r="G25" s="28">
        <v>1</v>
      </c>
      <c r="H25" s="28">
        <v>4</v>
      </c>
      <c r="I25" s="28">
        <f t="shared" si="0"/>
        <v>4</v>
      </c>
      <c r="J25" s="28" t="str">
        <f t="shared" si="1"/>
        <v>BAJO</v>
      </c>
      <c r="K25" s="24" t="str">
        <f>IF(J25="BAJO","El nivel de riesgo es bajo y no se requieren controles adicionales","Favor establezca acá controles adicionales requeridos")</f>
        <v>El nivel de riesgo es bajo y no se requieren controles adicionales</v>
      </c>
      <c r="L25" s="86">
        <f t="shared" si="3"/>
        <v>0.1</v>
      </c>
      <c r="M25" s="39"/>
      <c r="N25" s="27" t="s">
        <v>623</v>
      </c>
      <c r="O25" s="27" t="s">
        <v>627</v>
      </c>
    </row>
    <row r="26" spans="1:15" ht="132.75" customHeight="1" x14ac:dyDescent="0.2">
      <c r="A26" s="35">
        <v>19</v>
      </c>
      <c r="B26" s="36" t="s">
        <v>576</v>
      </c>
      <c r="C26" s="27" t="s">
        <v>628</v>
      </c>
      <c r="D26" s="82" t="s">
        <v>1500</v>
      </c>
      <c r="E26" s="27" t="s">
        <v>27</v>
      </c>
      <c r="F26" s="83" t="s">
        <v>629</v>
      </c>
      <c r="G26" s="28">
        <v>3</v>
      </c>
      <c r="H26" s="28">
        <v>4</v>
      </c>
      <c r="I26" s="28">
        <f t="shared" si="0"/>
        <v>12</v>
      </c>
      <c r="J26" s="28" t="str">
        <f t="shared" si="1"/>
        <v>MEDIO</v>
      </c>
      <c r="K26" s="26" t="s">
        <v>468</v>
      </c>
      <c r="L26" s="86">
        <f t="shared" si="3"/>
        <v>3</v>
      </c>
      <c r="M26" s="39"/>
      <c r="N26" s="27" t="s">
        <v>630</v>
      </c>
      <c r="O26" s="27" t="s">
        <v>627</v>
      </c>
    </row>
    <row r="27" spans="1:15" ht="156.75" x14ac:dyDescent="0.2">
      <c r="A27" s="35">
        <v>20</v>
      </c>
      <c r="B27" s="36" t="s">
        <v>576</v>
      </c>
      <c r="C27" s="27" t="s">
        <v>631</v>
      </c>
      <c r="D27" s="82" t="s">
        <v>1599</v>
      </c>
      <c r="E27" s="27" t="s">
        <v>27</v>
      </c>
      <c r="F27" s="83" t="s">
        <v>629</v>
      </c>
      <c r="G27" s="80">
        <v>3</v>
      </c>
      <c r="H27" s="80">
        <v>4</v>
      </c>
      <c r="I27" s="28">
        <f t="shared" si="0"/>
        <v>12</v>
      </c>
      <c r="J27" s="28" t="str">
        <f t="shared" si="1"/>
        <v>MEDIO</v>
      </c>
      <c r="K27" s="26" t="s">
        <v>471</v>
      </c>
      <c r="L27" s="86">
        <f t="shared" si="3"/>
        <v>3</v>
      </c>
      <c r="M27" s="39"/>
      <c r="N27" s="27" t="s">
        <v>632</v>
      </c>
      <c r="O27" s="27" t="s">
        <v>633</v>
      </c>
    </row>
    <row r="28" spans="1:15" ht="142.5" x14ac:dyDescent="0.2">
      <c r="A28" s="35">
        <v>21</v>
      </c>
      <c r="B28" s="36" t="s">
        <v>576</v>
      </c>
      <c r="C28" s="27" t="s">
        <v>634</v>
      </c>
      <c r="D28" s="82" t="s">
        <v>625</v>
      </c>
      <c r="E28" s="27" t="s">
        <v>27</v>
      </c>
      <c r="F28" s="83" t="s">
        <v>629</v>
      </c>
      <c r="G28" s="80">
        <v>3</v>
      </c>
      <c r="H28" s="80">
        <v>4</v>
      </c>
      <c r="I28" s="28">
        <f t="shared" si="0"/>
        <v>12</v>
      </c>
      <c r="J28" s="28" t="str">
        <f t="shared" si="1"/>
        <v>MEDIO</v>
      </c>
      <c r="K28" s="26" t="s">
        <v>470</v>
      </c>
      <c r="L28" s="86">
        <f t="shared" si="3"/>
        <v>3</v>
      </c>
      <c r="M28" s="39"/>
      <c r="N28" s="27" t="s">
        <v>597</v>
      </c>
      <c r="O28" s="27" t="s">
        <v>588</v>
      </c>
    </row>
    <row r="29" spans="1:15" ht="171" customHeight="1" x14ac:dyDescent="0.2">
      <c r="A29" s="35">
        <v>22</v>
      </c>
      <c r="B29" s="36" t="s">
        <v>576</v>
      </c>
      <c r="C29" s="27" t="s">
        <v>1600</v>
      </c>
      <c r="D29" s="82" t="s">
        <v>617</v>
      </c>
      <c r="E29" s="27" t="s">
        <v>23</v>
      </c>
      <c r="F29" s="83" t="s">
        <v>635</v>
      </c>
      <c r="G29" s="28">
        <v>3</v>
      </c>
      <c r="H29" s="28">
        <v>4</v>
      </c>
      <c r="I29" s="28">
        <f t="shared" si="0"/>
        <v>12</v>
      </c>
      <c r="J29" s="28" t="str">
        <f t="shared" si="1"/>
        <v>MEDIO</v>
      </c>
      <c r="K29" s="26" t="s">
        <v>471</v>
      </c>
      <c r="L29" s="86">
        <f t="shared" si="3"/>
        <v>3</v>
      </c>
      <c r="M29" s="39"/>
      <c r="N29" s="27" t="s">
        <v>636</v>
      </c>
      <c r="O29" s="27" t="s">
        <v>633</v>
      </c>
    </row>
    <row r="30" spans="1:15" ht="171" customHeight="1" x14ac:dyDescent="0.2">
      <c r="A30" s="35">
        <v>23</v>
      </c>
      <c r="B30" s="36" t="s">
        <v>576</v>
      </c>
      <c r="C30" s="27" t="s">
        <v>637</v>
      </c>
      <c r="D30" s="82" t="s">
        <v>638</v>
      </c>
      <c r="E30" s="27" t="s">
        <v>23</v>
      </c>
      <c r="F30" s="83" t="s">
        <v>639</v>
      </c>
      <c r="G30" s="28">
        <v>3</v>
      </c>
      <c r="H30" s="28">
        <v>4</v>
      </c>
      <c r="I30" s="28">
        <f t="shared" si="0"/>
        <v>12</v>
      </c>
      <c r="J30" s="28" t="str">
        <f t="shared" si="1"/>
        <v>MEDIO</v>
      </c>
      <c r="K30" s="26" t="s">
        <v>470</v>
      </c>
      <c r="L30" s="86">
        <f t="shared" si="3"/>
        <v>3</v>
      </c>
      <c r="M30" s="39"/>
      <c r="N30" s="27" t="s">
        <v>597</v>
      </c>
      <c r="O30" s="27" t="s">
        <v>598</v>
      </c>
    </row>
    <row r="31" spans="1:15" ht="144" customHeight="1" x14ac:dyDescent="0.2">
      <c r="A31" s="35">
        <v>24</v>
      </c>
      <c r="B31" s="36" t="s">
        <v>576</v>
      </c>
      <c r="C31" s="27" t="s">
        <v>640</v>
      </c>
      <c r="D31" s="82" t="s">
        <v>908</v>
      </c>
      <c r="E31" s="27" t="s">
        <v>1146</v>
      </c>
      <c r="F31" s="83" t="s">
        <v>639</v>
      </c>
      <c r="G31" s="28">
        <v>3</v>
      </c>
      <c r="H31" s="28">
        <v>4</v>
      </c>
      <c r="I31" s="28">
        <f t="shared" si="0"/>
        <v>12</v>
      </c>
      <c r="J31" s="28" t="str">
        <f t="shared" si="1"/>
        <v>MEDIO</v>
      </c>
      <c r="K31" s="26" t="s">
        <v>468</v>
      </c>
      <c r="L31" s="86">
        <f t="shared" si="3"/>
        <v>3</v>
      </c>
      <c r="M31" s="39"/>
      <c r="N31" s="27" t="s">
        <v>641</v>
      </c>
      <c r="O31" s="62" t="s">
        <v>627</v>
      </c>
    </row>
    <row r="32" spans="1:15" ht="155.25" customHeight="1" x14ac:dyDescent="0.2">
      <c r="A32" s="35">
        <v>25</v>
      </c>
      <c r="B32" s="36" t="s">
        <v>576</v>
      </c>
      <c r="C32" s="27" t="s">
        <v>112</v>
      </c>
      <c r="D32" s="82" t="s">
        <v>908</v>
      </c>
      <c r="E32" s="27" t="s">
        <v>23</v>
      </c>
      <c r="F32" s="83" t="s">
        <v>642</v>
      </c>
      <c r="G32" s="28">
        <v>1</v>
      </c>
      <c r="H32" s="28">
        <v>3</v>
      </c>
      <c r="I32" s="28">
        <f t="shared" si="0"/>
        <v>3</v>
      </c>
      <c r="J32" s="28" t="str">
        <f t="shared" si="1"/>
        <v>BAJO</v>
      </c>
      <c r="K32" s="24" t="str">
        <f t="shared" si="2"/>
        <v>El nivel de riesgo es bajo y no se requieren controles adicionales</v>
      </c>
      <c r="L32" s="86">
        <f t="shared" si="3"/>
        <v>0.1</v>
      </c>
      <c r="M32" s="39"/>
      <c r="N32" s="27" t="s">
        <v>643</v>
      </c>
      <c r="O32" s="27" t="s">
        <v>633</v>
      </c>
    </row>
    <row r="33" spans="1:15" ht="163.5" customHeight="1" x14ac:dyDescent="0.2">
      <c r="A33" s="35">
        <v>26</v>
      </c>
      <c r="B33" s="36" t="s">
        <v>576</v>
      </c>
      <c r="C33" s="27" t="s">
        <v>1601</v>
      </c>
      <c r="D33" s="82" t="s">
        <v>617</v>
      </c>
      <c r="E33" s="27" t="s">
        <v>1602</v>
      </c>
      <c r="F33" s="83" t="s">
        <v>642</v>
      </c>
      <c r="G33" s="28">
        <v>1</v>
      </c>
      <c r="H33" s="28">
        <v>3</v>
      </c>
      <c r="I33" s="28">
        <f t="shared" si="0"/>
        <v>3</v>
      </c>
      <c r="J33" s="28" t="str">
        <f t="shared" si="1"/>
        <v>BAJO</v>
      </c>
      <c r="K33" s="24" t="str">
        <f t="shared" si="2"/>
        <v>El nivel de riesgo es bajo y no se requieren controles adicionales</v>
      </c>
      <c r="L33" s="86">
        <f t="shared" si="3"/>
        <v>0.1</v>
      </c>
      <c r="M33" s="39"/>
      <c r="N33" s="27" t="s">
        <v>643</v>
      </c>
      <c r="O33" s="27" t="s">
        <v>644</v>
      </c>
    </row>
    <row r="34" spans="1:15" ht="148.5" customHeight="1" x14ac:dyDescent="0.2">
      <c r="A34" s="35">
        <v>27</v>
      </c>
      <c r="B34" s="36" t="s">
        <v>576</v>
      </c>
      <c r="C34" s="27" t="s">
        <v>1603</v>
      </c>
      <c r="D34" s="82" t="s">
        <v>625</v>
      </c>
      <c r="E34" s="27" t="s">
        <v>1602</v>
      </c>
      <c r="F34" s="83" t="s">
        <v>642</v>
      </c>
      <c r="G34" s="28">
        <v>1</v>
      </c>
      <c r="H34" s="28">
        <v>3</v>
      </c>
      <c r="I34" s="28">
        <f t="shared" si="0"/>
        <v>3</v>
      </c>
      <c r="J34" s="28" t="str">
        <f t="shared" si="1"/>
        <v>BAJO</v>
      </c>
      <c r="K34" s="24" t="str">
        <f t="shared" si="2"/>
        <v>El nivel de riesgo es bajo y no se requieren controles adicionales</v>
      </c>
      <c r="L34" s="86">
        <f t="shared" si="3"/>
        <v>0.1</v>
      </c>
      <c r="M34" s="39"/>
      <c r="N34" s="27" t="s">
        <v>597</v>
      </c>
      <c r="O34" s="27" t="s">
        <v>645</v>
      </c>
    </row>
    <row r="35" spans="1:15" ht="111.75" customHeight="1" x14ac:dyDescent="0.2">
      <c r="A35" s="35">
        <v>28</v>
      </c>
      <c r="B35" s="36" t="s">
        <v>576</v>
      </c>
      <c r="C35" s="27" t="s">
        <v>355</v>
      </c>
      <c r="D35" s="82" t="s">
        <v>665</v>
      </c>
      <c r="E35" s="27" t="s">
        <v>19</v>
      </c>
      <c r="F35" s="83" t="s">
        <v>646</v>
      </c>
      <c r="G35" s="28">
        <v>3</v>
      </c>
      <c r="H35" s="28">
        <v>3</v>
      </c>
      <c r="I35" s="28">
        <f t="shared" si="0"/>
        <v>9</v>
      </c>
      <c r="J35" s="28" t="str">
        <f t="shared" si="1"/>
        <v>BAJO</v>
      </c>
      <c r="K35" s="24" t="str">
        <f t="shared" si="2"/>
        <v>El nivel de riesgo es bajo y no se requieren controles adicionales</v>
      </c>
      <c r="L35" s="86">
        <f t="shared" si="3"/>
        <v>0.1</v>
      </c>
      <c r="M35" s="39"/>
      <c r="N35" s="27" t="s">
        <v>623</v>
      </c>
      <c r="O35" s="62" t="s">
        <v>647</v>
      </c>
    </row>
    <row r="36" spans="1:15" ht="127.5" customHeight="1" x14ac:dyDescent="0.2">
      <c r="A36" s="35">
        <v>29</v>
      </c>
      <c r="B36" s="36" t="s">
        <v>576</v>
      </c>
      <c r="C36" s="27" t="s">
        <v>648</v>
      </c>
      <c r="D36" s="82" t="s">
        <v>649</v>
      </c>
      <c r="E36" s="27" t="s">
        <v>19</v>
      </c>
      <c r="F36" s="83" t="s">
        <v>646</v>
      </c>
      <c r="G36" s="28">
        <v>3</v>
      </c>
      <c r="H36" s="28">
        <v>3</v>
      </c>
      <c r="I36" s="28">
        <f t="shared" si="0"/>
        <v>9</v>
      </c>
      <c r="J36" s="28" t="str">
        <f t="shared" si="1"/>
        <v>BAJO</v>
      </c>
      <c r="K36" s="24" t="str">
        <f t="shared" si="2"/>
        <v>El nivel de riesgo es bajo y no se requieren controles adicionales</v>
      </c>
      <c r="L36" s="86">
        <f t="shared" si="3"/>
        <v>0.1</v>
      </c>
      <c r="M36" s="39"/>
      <c r="N36" s="27"/>
      <c r="O36" s="62" t="s">
        <v>573</v>
      </c>
    </row>
    <row r="37" spans="1:15" ht="111.75" customHeight="1" x14ac:dyDescent="0.2">
      <c r="A37" s="35">
        <v>30</v>
      </c>
      <c r="B37" s="36" t="s">
        <v>576</v>
      </c>
      <c r="C37" s="27" t="s">
        <v>650</v>
      </c>
      <c r="D37" s="82" t="s">
        <v>651</v>
      </c>
      <c r="E37" s="27" t="s">
        <v>19</v>
      </c>
      <c r="F37" s="83" t="s">
        <v>646</v>
      </c>
      <c r="G37" s="28">
        <v>3</v>
      </c>
      <c r="H37" s="28">
        <v>3</v>
      </c>
      <c r="I37" s="28">
        <f t="shared" si="0"/>
        <v>9</v>
      </c>
      <c r="J37" s="28" t="str">
        <f t="shared" si="1"/>
        <v>BAJO</v>
      </c>
      <c r="K37" s="24" t="str">
        <f t="shared" si="2"/>
        <v>El nivel de riesgo es bajo y no se requieren controles adicionales</v>
      </c>
      <c r="L37" s="86">
        <f t="shared" si="3"/>
        <v>0.1</v>
      </c>
      <c r="M37" s="39"/>
      <c r="N37" s="27"/>
      <c r="O37" s="62" t="s">
        <v>575</v>
      </c>
    </row>
    <row r="38" spans="1:15" ht="141.75" customHeight="1" x14ac:dyDescent="0.2">
      <c r="A38" s="35">
        <v>31</v>
      </c>
      <c r="B38" s="36" t="s">
        <v>576</v>
      </c>
      <c r="C38" s="27" t="s">
        <v>356</v>
      </c>
      <c r="D38" s="82" t="s">
        <v>665</v>
      </c>
      <c r="E38" s="27" t="s">
        <v>1597</v>
      </c>
      <c r="F38" s="83" t="s">
        <v>652</v>
      </c>
      <c r="G38" s="28">
        <v>3</v>
      </c>
      <c r="H38" s="28">
        <v>3</v>
      </c>
      <c r="I38" s="28">
        <f t="shared" ref="I38:I70" si="4">G38*H38</f>
        <v>9</v>
      </c>
      <c r="J38" s="28" t="str">
        <f t="shared" ref="J38:J71" si="5">IF(I38&lt;12,"BAJO",IF(I38&gt;19,"ALTO","MEDIO"))</f>
        <v>BAJO</v>
      </c>
      <c r="K38" s="24" t="str">
        <f t="shared" si="2"/>
        <v>El nivel de riesgo es bajo y no se requieren controles adicionales</v>
      </c>
      <c r="L38" s="86">
        <f t="shared" si="3"/>
        <v>0.1</v>
      </c>
      <c r="M38" s="39"/>
      <c r="N38" s="27" t="s">
        <v>653</v>
      </c>
      <c r="O38" s="27" t="s">
        <v>654</v>
      </c>
    </row>
    <row r="39" spans="1:15" ht="141.75" customHeight="1" x14ac:dyDescent="0.2">
      <c r="A39" s="35">
        <v>32</v>
      </c>
      <c r="B39" s="36" t="s">
        <v>576</v>
      </c>
      <c r="C39" s="27" t="s">
        <v>101</v>
      </c>
      <c r="D39" s="82" t="s">
        <v>617</v>
      </c>
      <c r="E39" s="27" t="s">
        <v>1597</v>
      </c>
      <c r="F39" s="83" t="s">
        <v>652</v>
      </c>
      <c r="G39" s="28">
        <v>2</v>
      </c>
      <c r="H39" s="28">
        <v>3</v>
      </c>
      <c r="I39" s="28">
        <f t="shared" si="4"/>
        <v>6</v>
      </c>
      <c r="J39" s="28" t="str">
        <f t="shared" si="5"/>
        <v>BAJO</v>
      </c>
      <c r="K39" s="24" t="str">
        <f t="shared" si="2"/>
        <v>El nivel de riesgo es bajo y no se requieren controles adicionales</v>
      </c>
      <c r="L39" s="86">
        <f t="shared" si="3"/>
        <v>0.1</v>
      </c>
      <c r="M39" s="39"/>
      <c r="N39" s="27" t="s">
        <v>653</v>
      </c>
      <c r="O39" s="27" t="s">
        <v>654</v>
      </c>
    </row>
    <row r="40" spans="1:15" ht="141.75" customHeight="1" x14ac:dyDescent="0.2">
      <c r="A40" s="35">
        <v>33</v>
      </c>
      <c r="B40" s="36" t="s">
        <v>576</v>
      </c>
      <c r="C40" s="27" t="s">
        <v>655</v>
      </c>
      <c r="D40" s="82" t="s">
        <v>638</v>
      </c>
      <c r="E40" s="27" t="s">
        <v>1512</v>
      </c>
      <c r="F40" s="83" t="s">
        <v>652</v>
      </c>
      <c r="G40" s="28">
        <v>2</v>
      </c>
      <c r="H40" s="28">
        <v>3</v>
      </c>
      <c r="I40" s="28">
        <f t="shared" si="4"/>
        <v>6</v>
      </c>
      <c r="J40" s="28" t="str">
        <f t="shared" si="5"/>
        <v>BAJO</v>
      </c>
      <c r="K40" s="24" t="str">
        <f t="shared" si="2"/>
        <v>El nivel de riesgo es bajo y no se requieren controles adicionales</v>
      </c>
      <c r="L40" s="86">
        <f t="shared" si="3"/>
        <v>0.1</v>
      </c>
      <c r="M40" s="39"/>
      <c r="N40" s="27" t="s">
        <v>597</v>
      </c>
      <c r="O40" s="27" t="s">
        <v>654</v>
      </c>
    </row>
    <row r="41" spans="1:15" ht="135" customHeight="1" x14ac:dyDescent="0.2">
      <c r="A41" s="35">
        <v>34</v>
      </c>
      <c r="B41" s="36" t="s">
        <v>576</v>
      </c>
      <c r="C41" s="27" t="s">
        <v>357</v>
      </c>
      <c r="D41" s="82" t="s">
        <v>656</v>
      </c>
      <c r="E41" s="27" t="s">
        <v>23</v>
      </c>
      <c r="F41" s="83" t="s">
        <v>657</v>
      </c>
      <c r="G41" s="28">
        <v>1</v>
      </c>
      <c r="H41" s="28">
        <v>3</v>
      </c>
      <c r="I41" s="28">
        <f t="shared" si="4"/>
        <v>3</v>
      </c>
      <c r="J41" s="28" t="str">
        <f t="shared" si="5"/>
        <v>BAJO</v>
      </c>
      <c r="K41" s="24" t="str">
        <f t="shared" si="2"/>
        <v>El nivel de riesgo es bajo y no se requieren controles adicionales</v>
      </c>
      <c r="L41" s="86">
        <f t="shared" si="3"/>
        <v>0.1</v>
      </c>
      <c r="M41" s="39"/>
      <c r="N41" s="27" t="s">
        <v>658</v>
      </c>
      <c r="O41" s="27" t="s">
        <v>598</v>
      </c>
    </row>
    <row r="42" spans="1:15" ht="135" customHeight="1" x14ac:dyDescent="0.2">
      <c r="A42" s="35">
        <v>35</v>
      </c>
      <c r="B42" s="36" t="s">
        <v>576</v>
      </c>
      <c r="C42" s="27" t="s">
        <v>1604</v>
      </c>
      <c r="D42" s="82" t="s">
        <v>1605</v>
      </c>
      <c r="E42" s="27" t="s">
        <v>1606</v>
      </c>
      <c r="F42" s="83" t="s">
        <v>659</v>
      </c>
      <c r="G42" s="28">
        <v>1</v>
      </c>
      <c r="H42" s="28">
        <v>3</v>
      </c>
      <c r="I42" s="28">
        <f t="shared" si="4"/>
        <v>3</v>
      </c>
      <c r="J42" s="28" t="str">
        <f t="shared" si="5"/>
        <v>BAJO</v>
      </c>
      <c r="K42" s="24" t="str">
        <f t="shared" si="2"/>
        <v>El nivel de riesgo es bajo y no se requieren controles adicionales</v>
      </c>
      <c r="L42" s="86">
        <f t="shared" si="3"/>
        <v>0.1</v>
      </c>
      <c r="M42" s="39"/>
      <c r="N42" s="27" t="s">
        <v>658</v>
      </c>
      <c r="O42" s="27" t="s">
        <v>660</v>
      </c>
    </row>
    <row r="43" spans="1:15" ht="154.5" customHeight="1" x14ac:dyDescent="0.2">
      <c r="A43" s="35">
        <v>36</v>
      </c>
      <c r="B43" s="36" t="s">
        <v>576</v>
      </c>
      <c r="C43" s="27" t="s">
        <v>1607</v>
      </c>
      <c r="D43" s="82" t="s">
        <v>661</v>
      </c>
      <c r="E43" s="27" t="s">
        <v>1606</v>
      </c>
      <c r="F43" s="83" t="s">
        <v>358</v>
      </c>
      <c r="G43" s="28">
        <v>1</v>
      </c>
      <c r="H43" s="28">
        <v>3</v>
      </c>
      <c r="I43" s="28">
        <f t="shared" si="4"/>
        <v>3</v>
      </c>
      <c r="J43" s="28" t="str">
        <f t="shared" si="5"/>
        <v>BAJO</v>
      </c>
      <c r="K43" s="24" t="str">
        <f t="shared" si="2"/>
        <v>El nivel de riesgo es bajo y no se requieren controles adicionales</v>
      </c>
      <c r="L43" s="86">
        <f t="shared" si="3"/>
        <v>0.1</v>
      </c>
      <c r="M43" s="39"/>
      <c r="N43" s="27" t="s">
        <v>662</v>
      </c>
      <c r="O43" s="27" t="s">
        <v>663</v>
      </c>
    </row>
    <row r="44" spans="1:15" ht="160.5" customHeight="1" x14ac:dyDescent="0.2">
      <c r="A44" s="35">
        <v>37</v>
      </c>
      <c r="B44" s="36" t="s">
        <v>576</v>
      </c>
      <c r="C44" s="27" t="s">
        <v>664</v>
      </c>
      <c r="D44" s="82" t="s">
        <v>665</v>
      </c>
      <c r="E44" s="27" t="s">
        <v>1146</v>
      </c>
      <c r="F44" s="83" t="s">
        <v>666</v>
      </c>
      <c r="G44" s="28">
        <v>2</v>
      </c>
      <c r="H44" s="28">
        <v>3</v>
      </c>
      <c r="I44" s="28">
        <f t="shared" si="4"/>
        <v>6</v>
      </c>
      <c r="J44" s="28" t="str">
        <f t="shared" si="5"/>
        <v>BAJO</v>
      </c>
      <c r="K44" s="24" t="str">
        <f t="shared" si="2"/>
        <v>El nivel de riesgo es bajo y no se requieren controles adicionales</v>
      </c>
      <c r="L44" s="86">
        <f t="shared" si="3"/>
        <v>0.1</v>
      </c>
      <c r="M44" s="39"/>
      <c r="N44" s="27" t="s">
        <v>667</v>
      </c>
      <c r="O44" s="27" t="s">
        <v>668</v>
      </c>
    </row>
    <row r="45" spans="1:15" ht="160.5" customHeight="1" x14ac:dyDescent="0.2">
      <c r="A45" s="35">
        <v>38</v>
      </c>
      <c r="B45" s="36" t="s">
        <v>576</v>
      </c>
      <c r="C45" s="27" t="s">
        <v>669</v>
      </c>
      <c r="D45" s="82" t="s">
        <v>617</v>
      </c>
      <c r="E45" s="27" t="s">
        <v>23</v>
      </c>
      <c r="F45" s="83" t="s">
        <v>666</v>
      </c>
      <c r="G45" s="28">
        <v>1</v>
      </c>
      <c r="H45" s="28">
        <v>3</v>
      </c>
      <c r="I45" s="28">
        <f t="shared" si="4"/>
        <v>3</v>
      </c>
      <c r="J45" s="28" t="str">
        <f t="shared" si="5"/>
        <v>BAJO</v>
      </c>
      <c r="K45" s="24" t="str">
        <f t="shared" si="2"/>
        <v>El nivel de riesgo es bajo y no se requieren controles adicionales</v>
      </c>
      <c r="L45" s="86">
        <f t="shared" si="3"/>
        <v>0.1</v>
      </c>
      <c r="M45" s="39"/>
      <c r="N45" s="27" t="s">
        <v>670</v>
      </c>
      <c r="O45" s="27" t="s">
        <v>633</v>
      </c>
    </row>
    <row r="46" spans="1:15" ht="122.25" customHeight="1" x14ac:dyDescent="0.2">
      <c r="A46" s="35">
        <v>39</v>
      </c>
      <c r="B46" s="36" t="s">
        <v>576</v>
      </c>
      <c r="C46" s="27" t="s">
        <v>1608</v>
      </c>
      <c r="D46" s="82" t="s">
        <v>671</v>
      </c>
      <c r="E46" s="27" t="s">
        <v>23</v>
      </c>
      <c r="F46" s="83" t="s">
        <v>666</v>
      </c>
      <c r="G46" s="28">
        <v>1</v>
      </c>
      <c r="H46" s="28">
        <v>3</v>
      </c>
      <c r="I46" s="28">
        <f t="shared" si="4"/>
        <v>3</v>
      </c>
      <c r="J46" s="28" t="str">
        <f t="shared" si="5"/>
        <v>BAJO</v>
      </c>
      <c r="K46" s="24" t="str">
        <f t="shared" si="2"/>
        <v>El nivel de riesgo es bajo y no se requieren controles adicionales</v>
      </c>
      <c r="L46" s="86">
        <f t="shared" si="3"/>
        <v>0.1</v>
      </c>
      <c r="M46" s="39"/>
      <c r="N46" s="27" t="s">
        <v>672</v>
      </c>
      <c r="O46" s="27" t="s">
        <v>673</v>
      </c>
    </row>
    <row r="47" spans="1:15" ht="170.25" customHeight="1" x14ac:dyDescent="0.2">
      <c r="A47" s="35">
        <v>40</v>
      </c>
      <c r="B47" s="36" t="s">
        <v>576</v>
      </c>
      <c r="C47" s="27" t="s">
        <v>229</v>
      </c>
      <c r="D47" s="82" t="s">
        <v>908</v>
      </c>
      <c r="E47" s="27" t="s">
        <v>19</v>
      </c>
      <c r="F47" s="83" t="s">
        <v>674</v>
      </c>
      <c r="G47" s="28">
        <v>3</v>
      </c>
      <c r="H47" s="80">
        <v>4</v>
      </c>
      <c r="I47" s="28">
        <f t="shared" si="4"/>
        <v>12</v>
      </c>
      <c r="J47" s="28" t="str">
        <f t="shared" si="5"/>
        <v>MEDIO</v>
      </c>
      <c r="K47" s="26" t="s">
        <v>468</v>
      </c>
      <c r="L47" s="86">
        <f t="shared" si="3"/>
        <v>3</v>
      </c>
      <c r="M47" s="39"/>
      <c r="N47" s="27" t="s">
        <v>675</v>
      </c>
      <c r="O47" s="27" t="s">
        <v>676</v>
      </c>
    </row>
    <row r="48" spans="1:15" ht="156.75" x14ac:dyDescent="0.2">
      <c r="A48" s="35">
        <v>41</v>
      </c>
      <c r="B48" s="36" t="s">
        <v>576</v>
      </c>
      <c r="C48" s="27" t="s">
        <v>677</v>
      </c>
      <c r="D48" s="82" t="s">
        <v>617</v>
      </c>
      <c r="E48" s="27" t="s">
        <v>19</v>
      </c>
      <c r="F48" s="83" t="s">
        <v>674</v>
      </c>
      <c r="G48" s="28">
        <v>3</v>
      </c>
      <c r="H48" s="80">
        <v>4</v>
      </c>
      <c r="I48" s="28">
        <f t="shared" si="4"/>
        <v>12</v>
      </c>
      <c r="J48" s="28" t="str">
        <f t="shared" si="5"/>
        <v>MEDIO</v>
      </c>
      <c r="K48" s="26" t="s">
        <v>471</v>
      </c>
      <c r="L48" s="86">
        <f t="shared" si="3"/>
        <v>3</v>
      </c>
      <c r="M48" s="39"/>
      <c r="N48" s="27" t="s">
        <v>678</v>
      </c>
      <c r="O48" s="27" t="s">
        <v>679</v>
      </c>
    </row>
    <row r="49" spans="1:15" ht="142.5" x14ac:dyDescent="0.2">
      <c r="A49" s="35">
        <v>42</v>
      </c>
      <c r="B49" s="36" t="s">
        <v>576</v>
      </c>
      <c r="C49" s="27" t="s">
        <v>680</v>
      </c>
      <c r="D49" s="82" t="s">
        <v>620</v>
      </c>
      <c r="E49" s="27" t="s">
        <v>19</v>
      </c>
      <c r="F49" s="83" t="s">
        <v>674</v>
      </c>
      <c r="G49" s="28">
        <v>3</v>
      </c>
      <c r="H49" s="80">
        <v>4</v>
      </c>
      <c r="I49" s="28">
        <f t="shared" si="4"/>
        <v>12</v>
      </c>
      <c r="J49" s="28" t="str">
        <f t="shared" si="5"/>
        <v>MEDIO</v>
      </c>
      <c r="K49" s="26" t="s">
        <v>470</v>
      </c>
      <c r="L49" s="86">
        <f t="shared" si="3"/>
        <v>3</v>
      </c>
      <c r="M49" s="39"/>
      <c r="N49" s="27" t="s">
        <v>597</v>
      </c>
      <c r="O49" s="27" t="s">
        <v>681</v>
      </c>
    </row>
    <row r="50" spans="1:15" ht="146.25" customHeight="1" x14ac:dyDescent="0.2">
      <c r="A50" s="35">
        <v>43</v>
      </c>
      <c r="B50" s="28" t="s">
        <v>576</v>
      </c>
      <c r="C50" s="27" t="s">
        <v>682</v>
      </c>
      <c r="D50" s="82" t="s">
        <v>665</v>
      </c>
      <c r="E50" s="27" t="s">
        <v>1512</v>
      </c>
      <c r="F50" s="83" t="s">
        <v>683</v>
      </c>
      <c r="G50" s="28">
        <v>3</v>
      </c>
      <c r="H50" s="28">
        <v>4</v>
      </c>
      <c r="I50" s="28">
        <f t="shared" si="4"/>
        <v>12</v>
      </c>
      <c r="J50" s="28" t="str">
        <f t="shared" si="5"/>
        <v>MEDIO</v>
      </c>
      <c r="K50" s="26" t="s">
        <v>468</v>
      </c>
      <c r="L50" s="86">
        <f t="shared" si="3"/>
        <v>3</v>
      </c>
      <c r="M50" s="88"/>
      <c r="N50" s="27" t="s">
        <v>684</v>
      </c>
      <c r="O50" s="27" t="s">
        <v>676</v>
      </c>
    </row>
    <row r="51" spans="1:15" ht="146.25" customHeight="1" x14ac:dyDescent="0.2">
      <c r="A51" s="35">
        <v>44</v>
      </c>
      <c r="B51" s="36" t="s">
        <v>576</v>
      </c>
      <c r="C51" s="27" t="s">
        <v>685</v>
      </c>
      <c r="D51" s="82" t="s">
        <v>686</v>
      </c>
      <c r="E51" s="27" t="s">
        <v>23</v>
      </c>
      <c r="F51" s="83" t="s">
        <v>683</v>
      </c>
      <c r="G51" s="28">
        <v>3</v>
      </c>
      <c r="H51" s="28">
        <v>4</v>
      </c>
      <c r="I51" s="28">
        <f t="shared" si="4"/>
        <v>12</v>
      </c>
      <c r="J51" s="28" t="str">
        <f t="shared" si="5"/>
        <v>MEDIO</v>
      </c>
      <c r="K51" s="26" t="s">
        <v>471</v>
      </c>
      <c r="L51" s="86">
        <f t="shared" si="3"/>
        <v>3</v>
      </c>
      <c r="M51" s="39"/>
      <c r="N51" s="27" t="s">
        <v>684</v>
      </c>
      <c r="O51" s="27" t="s">
        <v>687</v>
      </c>
    </row>
    <row r="52" spans="1:15" ht="159" customHeight="1" x14ac:dyDescent="0.2">
      <c r="A52" s="35">
        <v>45</v>
      </c>
      <c r="B52" s="36" t="s">
        <v>576</v>
      </c>
      <c r="C52" s="27" t="s">
        <v>688</v>
      </c>
      <c r="D52" s="82" t="s">
        <v>671</v>
      </c>
      <c r="E52" s="27" t="s">
        <v>23</v>
      </c>
      <c r="F52" s="83" t="s">
        <v>683</v>
      </c>
      <c r="G52" s="28">
        <v>3</v>
      </c>
      <c r="H52" s="28">
        <v>4</v>
      </c>
      <c r="I52" s="28">
        <f t="shared" si="4"/>
        <v>12</v>
      </c>
      <c r="J52" s="28" t="str">
        <f t="shared" si="5"/>
        <v>MEDIO</v>
      </c>
      <c r="K52" s="26" t="s">
        <v>470</v>
      </c>
      <c r="L52" s="86">
        <f t="shared" si="3"/>
        <v>3</v>
      </c>
      <c r="M52" s="39"/>
      <c r="N52" s="27" t="s">
        <v>689</v>
      </c>
      <c r="O52" s="27" t="s">
        <v>687</v>
      </c>
    </row>
    <row r="53" spans="1:15" ht="159.75" customHeight="1" x14ac:dyDescent="0.2">
      <c r="A53" s="35">
        <v>46</v>
      </c>
      <c r="B53" s="36" t="s">
        <v>576</v>
      </c>
      <c r="C53" s="27" t="s">
        <v>359</v>
      </c>
      <c r="D53" s="82" t="s">
        <v>665</v>
      </c>
      <c r="E53" s="27" t="s">
        <v>19</v>
      </c>
      <c r="F53" s="83" t="s">
        <v>690</v>
      </c>
      <c r="G53" s="28">
        <v>4</v>
      </c>
      <c r="H53" s="28">
        <v>4</v>
      </c>
      <c r="I53" s="28">
        <f t="shared" si="4"/>
        <v>16</v>
      </c>
      <c r="J53" s="28" t="str">
        <f t="shared" si="5"/>
        <v>MEDIO</v>
      </c>
      <c r="K53" s="26" t="s">
        <v>468</v>
      </c>
      <c r="L53" s="86">
        <f t="shared" si="3"/>
        <v>3</v>
      </c>
      <c r="M53" s="39"/>
      <c r="N53" s="27" t="s">
        <v>691</v>
      </c>
      <c r="O53" s="27" t="s">
        <v>692</v>
      </c>
    </row>
    <row r="54" spans="1:15" ht="157.5" customHeight="1" x14ac:dyDescent="0.2">
      <c r="A54" s="35">
        <v>47</v>
      </c>
      <c r="B54" s="36" t="s">
        <v>576</v>
      </c>
      <c r="C54" s="27" t="s">
        <v>360</v>
      </c>
      <c r="D54" s="82" t="s">
        <v>1609</v>
      </c>
      <c r="E54" s="27" t="s">
        <v>1610</v>
      </c>
      <c r="F54" s="83" t="s">
        <v>690</v>
      </c>
      <c r="G54" s="28">
        <v>3</v>
      </c>
      <c r="H54" s="28">
        <v>4</v>
      </c>
      <c r="I54" s="28">
        <f t="shared" si="4"/>
        <v>12</v>
      </c>
      <c r="J54" s="28" t="str">
        <f t="shared" si="5"/>
        <v>MEDIO</v>
      </c>
      <c r="K54" s="26" t="s">
        <v>471</v>
      </c>
      <c r="L54" s="86">
        <f t="shared" si="3"/>
        <v>3</v>
      </c>
      <c r="M54" s="39"/>
      <c r="N54" s="27" t="s">
        <v>693</v>
      </c>
      <c r="O54" s="27" t="s">
        <v>694</v>
      </c>
    </row>
    <row r="55" spans="1:15" ht="171" customHeight="1" x14ac:dyDescent="0.2">
      <c r="A55" s="35">
        <v>48</v>
      </c>
      <c r="B55" s="36" t="s">
        <v>576</v>
      </c>
      <c r="C55" s="27" t="s">
        <v>695</v>
      </c>
      <c r="D55" s="82" t="s">
        <v>696</v>
      </c>
      <c r="E55" s="27" t="s">
        <v>1611</v>
      </c>
      <c r="F55" s="83" t="s">
        <v>690</v>
      </c>
      <c r="G55" s="28">
        <v>3</v>
      </c>
      <c r="H55" s="28">
        <v>4</v>
      </c>
      <c r="I55" s="28">
        <f t="shared" si="4"/>
        <v>12</v>
      </c>
      <c r="J55" s="28" t="str">
        <f t="shared" si="5"/>
        <v>MEDIO</v>
      </c>
      <c r="K55" s="26" t="s">
        <v>470</v>
      </c>
      <c r="L55" s="86">
        <f t="shared" si="3"/>
        <v>3</v>
      </c>
      <c r="M55" s="39"/>
      <c r="N55" s="27" t="s">
        <v>697</v>
      </c>
      <c r="O55" s="27" t="s">
        <v>698</v>
      </c>
    </row>
    <row r="56" spans="1:15" ht="149.25" customHeight="1" x14ac:dyDescent="0.2">
      <c r="A56" s="35">
        <v>49</v>
      </c>
      <c r="B56" s="36" t="s">
        <v>576</v>
      </c>
      <c r="C56" s="27" t="s">
        <v>699</v>
      </c>
      <c r="D56" s="82" t="s">
        <v>700</v>
      </c>
      <c r="E56" s="27" t="s">
        <v>1611</v>
      </c>
      <c r="F56" s="83" t="s">
        <v>701</v>
      </c>
      <c r="G56" s="28">
        <v>3</v>
      </c>
      <c r="H56" s="28">
        <v>4</v>
      </c>
      <c r="I56" s="28">
        <f t="shared" si="4"/>
        <v>12</v>
      </c>
      <c r="J56" s="28" t="str">
        <f t="shared" si="5"/>
        <v>MEDIO</v>
      </c>
      <c r="K56" s="26" t="s">
        <v>468</v>
      </c>
      <c r="L56" s="86">
        <f t="shared" si="3"/>
        <v>3</v>
      </c>
      <c r="M56" s="39"/>
      <c r="N56" s="27" t="s">
        <v>702</v>
      </c>
      <c r="O56" s="27" t="s">
        <v>703</v>
      </c>
    </row>
    <row r="57" spans="1:15" ht="166.5" customHeight="1" x14ac:dyDescent="0.2">
      <c r="A57" s="35">
        <v>50</v>
      </c>
      <c r="B57" s="36" t="s">
        <v>576</v>
      </c>
      <c r="C57" s="27" t="s">
        <v>102</v>
      </c>
      <c r="D57" s="82" t="s">
        <v>617</v>
      </c>
      <c r="E57" s="27" t="s">
        <v>19</v>
      </c>
      <c r="F57" s="83" t="s">
        <v>701</v>
      </c>
      <c r="G57" s="28">
        <v>3</v>
      </c>
      <c r="H57" s="28">
        <v>4</v>
      </c>
      <c r="I57" s="28">
        <f t="shared" si="4"/>
        <v>12</v>
      </c>
      <c r="J57" s="28" t="str">
        <f t="shared" si="5"/>
        <v>MEDIO</v>
      </c>
      <c r="K57" s="26" t="s">
        <v>471</v>
      </c>
      <c r="L57" s="86">
        <f t="shared" si="3"/>
        <v>3</v>
      </c>
      <c r="M57" s="39"/>
      <c r="N57" s="27" t="s">
        <v>702</v>
      </c>
      <c r="O57" s="27" t="s">
        <v>704</v>
      </c>
    </row>
    <row r="58" spans="1:15" ht="159" customHeight="1" x14ac:dyDescent="0.2">
      <c r="A58" s="35">
        <v>51</v>
      </c>
      <c r="B58" s="36" t="s">
        <v>576</v>
      </c>
      <c r="C58" s="27" t="s">
        <v>705</v>
      </c>
      <c r="D58" s="82" t="s">
        <v>706</v>
      </c>
      <c r="E58" s="27" t="s">
        <v>19</v>
      </c>
      <c r="F58" s="83" t="s">
        <v>701</v>
      </c>
      <c r="G58" s="28">
        <v>3</v>
      </c>
      <c r="H58" s="28">
        <v>4</v>
      </c>
      <c r="I58" s="28">
        <f t="shared" si="4"/>
        <v>12</v>
      </c>
      <c r="J58" s="28" t="str">
        <f t="shared" si="5"/>
        <v>MEDIO</v>
      </c>
      <c r="K58" s="26" t="s">
        <v>470</v>
      </c>
      <c r="L58" s="86">
        <f t="shared" si="3"/>
        <v>3</v>
      </c>
      <c r="M58" s="39"/>
      <c r="N58" s="27" t="s">
        <v>707</v>
      </c>
      <c r="O58" s="27" t="s">
        <v>708</v>
      </c>
    </row>
    <row r="59" spans="1:15" ht="152.25" customHeight="1" x14ac:dyDescent="0.2">
      <c r="A59" s="35">
        <v>52</v>
      </c>
      <c r="B59" s="36" t="s">
        <v>576</v>
      </c>
      <c r="C59" s="27" t="s">
        <v>361</v>
      </c>
      <c r="D59" s="82" t="s">
        <v>665</v>
      </c>
      <c r="E59" s="27" t="s">
        <v>23</v>
      </c>
      <c r="F59" s="83" t="s">
        <v>709</v>
      </c>
      <c r="G59" s="28">
        <v>3</v>
      </c>
      <c r="H59" s="80">
        <v>5</v>
      </c>
      <c r="I59" s="28">
        <f t="shared" si="4"/>
        <v>15</v>
      </c>
      <c r="J59" s="28" t="str">
        <f t="shared" si="5"/>
        <v>MEDIO</v>
      </c>
      <c r="K59" s="26" t="s">
        <v>468</v>
      </c>
      <c r="L59" s="86">
        <f t="shared" si="3"/>
        <v>3</v>
      </c>
      <c r="M59" s="39"/>
      <c r="N59" s="27" t="s">
        <v>710</v>
      </c>
      <c r="O59" s="27" t="s">
        <v>704</v>
      </c>
    </row>
    <row r="60" spans="1:15" ht="214.5" customHeight="1" x14ac:dyDescent="0.2">
      <c r="A60" s="35">
        <v>53</v>
      </c>
      <c r="B60" s="36" t="s">
        <v>576</v>
      </c>
      <c r="C60" s="27" t="s">
        <v>103</v>
      </c>
      <c r="D60" s="82" t="s">
        <v>617</v>
      </c>
      <c r="E60" s="27" t="s">
        <v>1612</v>
      </c>
      <c r="F60" s="83" t="s">
        <v>709</v>
      </c>
      <c r="G60" s="80">
        <v>3</v>
      </c>
      <c r="H60" s="80">
        <v>5</v>
      </c>
      <c r="I60" s="28">
        <f t="shared" si="4"/>
        <v>15</v>
      </c>
      <c r="J60" s="28" t="str">
        <f t="shared" si="5"/>
        <v>MEDIO</v>
      </c>
      <c r="K60" s="26" t="s">
        <v>471</v>
      </c>
      <c r="L60" s="86">
        <f t="shared" si="3"/>
        <v>3</v>
      </c>
      <c r="M60" s="39"/>
      <c r="N60" s="27" t="s">
        <v>710</v>
      </c>
      <c r="O60" s="27" t="s">
        <v>711</v>
      </c>
    </row>
    <row r="61" spans="1:15" ht="212.25" customHeight="1" x14ac:dyDescent="0.2">
      <c r="A61" s="35">
        <v>54</v>
      </c>
      <c r="B61" s="36" t="s">
        <v>576</v>
      </c>
      <c r="C61" s="27" t="s">
        <v>712</v>
      </c>
      <c r="D61" s="82" t="s">
        <v>713</v>
      </c>
      <c r="E61" s="27" t="s">
        <v>1613</v>
      </c>
      <c r="F61" s="83" t="s">
        <v>709</v>
      </c>
      <c r="G61" s="80">
        <v>3</v>
      </c>
      <c r="H61" s="80">
        <v>5</v>
      </c>
      <c r="I61" s="28">
        <f t="shared" si="4"/>
        <v>15</v>
      </c>
      <c r="J61" s="28" t="str">
        <f t="shared" si="5"/>
        <v>MEDIO</v>
      </c>
      <c r="K61" s="26" t="s">
        <v>470</v>
      </c>
      <c r="L61" s="86">
        <f t="shared" si="3"/>
        <v>3</v>
      </c>
      <c r="M61" s="39"/>
      <c r="N61" s="27" t="s">
        <v>597</v>
      </c>
      <c r="O61" s="27" t="s">
        <v>711</v>
      </c>
    </row>
    <row r="62" spans="1:15" ht="123.75" customHeight="1" x14ac:dyDescent="0.2">
      <c r="A62" s="35">
        <v>55</v>
      </c>
      <c r="B62" s="36" t="s">
        <v>576</v>
      </c>
      <c r="C62" s="27" t="s">
        <v>714</v>
      </c>
      <c r="D62" s="82" t="s">
        <v>665</v>
      </c>
      <c r="E62" s="27" t="s">
        <v>19</v>
      </c>
      <c r="F62" s="83" t="s">
        <v>715</v>
      </c>
      <c r="G62" s="80">
        <v>3</v>
      </c>
      <c r="H62" s="80">
        <v>5</v>
      </c>
      <c r="I62" s="28">
        <f t="shared" si="4"/>
        <v>15</v>
      </c>
      <c r="J62" s="28" t="str">
        <f t="shared" si="5"/>
        <v>MEDIO</v>
      </c>
      <c r="K62" s="26" t="s">
        <v>468</v>
      </c>
      <c r="L62" s="86">
        <f t="shared" si="3"/>
        <v>3</v>
      </c>
      <c r="M62" s="39"/>
      <c r="N62" s="27" t="s">
        <v>710</v>
      </c>
      <c r="O62" s="27" t="s">
        <v>704</v>
      </c>
    </row>
    <row r="63" spans="1:15" ht="156.75" x14ac:dyDescent="0.2">
      <c r="A63" s="35">
        <v>56</v>
      </c>
      <c r="B63" s="36" t="s">
        <v>576</v>
      </c>
      <c r="C63" s="27" t="s">
        <v>716</v>
      </c>
      <c r="D63" s="82" t="s">
        <v>617</v>
      </c>
      <c r="E63" s="27" t="s">
        <v>1614</v>
      </c>
      <c r="F63" s="83" t="s">
        <v>715</v>
      </c>
      <c r="G63" s="28">
        <v>3</v>
      </c>
      <c r="H63" s="80">
        <v>5</v>
      </c>
      <c r="I63" s="28">
        <f t="shared" si="4"/>
        <v>15</v>
      </c>
      <c r="J63" s="28" t="str">
        <f t="shared" si="5"/>
        <v>MEDIO</v>
      </c>
      <c r="K63" s="26" t="s">
        <v>471</v>
      </c>
      <c r="L63" s="86">
        <f t="shared" si="3"/>
        <v>3</v>
      </c>
      <c r="M63" s="39"/>
      <c r="N63" s="27" t="s">
        <v>710</v>
      </c>
      <c r="O63" s="27" t="s">
        <v>711</v>
      </c>
    </row>
    <row r="64" spans="1:15" ht="99.75" customHeight="1" x14ac:dyDescent="0.2">
      <c r="A64" s="35">
        <v>57</v>
      </c>
      <c r="B64" s="36" t="s">
        <v>576</v>
      </c>
      <c r="C64" s="27" t="s">
        <v>717</v>
      </c>
      <c r="D64" s="82" t="s">
        <v>625</v>
      </c>
      <c r="E64" s="27" t="s">
        <v>1615</v>
      </c>
      <c r="F64" s="83" t="s">
        <v>715</v>
      </c>
      <c r="G64" s="28">
        <v>3</v>
      </c>
      <c r="H64" s="80">
        <v>5</v>
      </c>
      <c r="I64" s="28">
        <f t="shared" si="4"/>
        <v>15</v>
      </c>
      <c r="J64" s="28" t="str">
        <f t="shared" si="5"/>
        <v>MEDIO</v>
      </c>
      <c r="K64" s="26" t="s">
        <v>470</v>
      </c>
      <c r="L64" s="86">
        <f t="shared" si="3"/>
        <v>3</v>
      </c>
      <c r="M64" s="39"/>
      <c r="N64" s="27" t="s">
        <v>718</v>
      </c>
      <c r="O64" s="27" t="s">
        <v>719</v>
      </c>
    </row>
    <row r="65" spans="1:68" ht="131.25" customHeight="1" x14ac:dyDescent="0.2">
      <c r="A65" s="35">
        <v>58</v>
      </c>
      <c r="B65" s="36" t="s">
        <v>576</v>
      </c>
      <c r="C65" s="27" t="s">
        <v>369</v>
      </c>
      <c r="D65" s="82" t="s">
        <v>665</v>
      </c>
      <c r="E65" s="27" t="s">
        <v>1611</v>
      </c>
      <c r="F65" s="83" t="s">
        <v>720</v>
      </c>
      <c r="G65" s="28">
        <v>3</v>
      </c>
      <c r="H65" s="28">
        <v>4</v>
      </c>
      <c r="I65" s="28">
        <f t="shared" si="4"/>
        <v>12</v>
      </c>
      <c r="J65" s="28" t="str">
        <f t="shared" si="5"/>
        <v>MEDIO</v>
      </c>
      <c r="K65" s="26" t="s">
        <v>468</v>
      </c>
      <c r="L65" s="86">
        <f t="shared" si="3"/>
        <v>3</v>
      </c>
      <c r="M65" s="39"/>
      <c r="N65" s="27" t="s">
        <v>721</v>
      </c>
      <c r="O65" s="27" t="s">
        <v>722</v>
      </c>
    </row>
    <row r="66" spans="1:68" ht="156.75" x14ac:dyDescent="0.2">
      <c r="A66" s="35">
        <v>59</v>
      </c>
      <c r="B66" s="36" t="s">
        <v>576</v>
      </c>
      <c r="C66" s="27" t="s">
        <v>370</v>
      </c>
      <c r="D66" s="82" t="s">
        <v>617</v>
      </c>
      <c r="E66" s="27" t="s">
        <v>19</v>
      </c>
      <c r="F66" s="83" t="s">
        <v>720</v>
      </c>
      <c r="G66" s="28">
        <v>3</v>
      </c>
      <c r="H66" s="28">
        <v>4</v>
      </c>
      <c r="I66" s="28">
        <f t="shared" si="4"/>
        <v>12</v>
      </c>
      <c r="J66" s="28" t="str">
        <f t="shared" si="5"/>
        <v>MEDIO</v>
      </c>
      <c r="K66" s="26" t="s">
        <v>471</v>
      </c>
      <c r="L66" s="86">
        <f t="shared" si="3"/>
        <v>3</v>
      </c>
      <c r="M66" s="39"/>
      <c r="N66" s="27" t="s">
        <v>721</v>
      </c>
      <c r="O66" s="27" t="s">
        <v>723</v>
      </c>
      <c r="BO66" s="23">
        <v>5</v>
      </c>
      <c r="BP66" s="23">
        <v>5</v>
      </c>
    </row>
    <row r="67" spans="1:68" ht="131.25" customHeight="1" x14ac:dyDescent="0.2">
      <c r="A67" s="35">
        <v>60</v>
      </c>
      <c r="B67" s="36" t="s">
        <v>576</v>
      </c>
      <c r="C67" s="27" t="s">
        <v>724</v>
      </c>
      <c r="D67" s="82" t="s">
        <v>713</v>
      </c>
      <c r="E67" s="27" t="s">
        <v>19</v>
      </c>
      <c r="F67" s="83" t="s">
        <v>720</v>
      </c>
      <c r="G67" s="28">
        <v>3</v>
      </c>
      <c r="H67" s="28">
        <v>4</v>
      </c>
      <c r="I67" s="28">
        <f t="shared" si="4"/>
        <v>12</v>
      </c>
      <c r="J67" s="28" t="str">
        <f t="shared" si="5"/>
        <v>MEDIO</v>
      </c>
      <c r="K67" s="26" t="s">
        <v>470</v>
      </c>
      <c r="L67" s="86">
        <f t="shared" si="3"/>
        <v>3</v>
      </c>
      <c r="M67" s="39"/>
      <c r="N67" s="27" t="s">
        <v>718</v>
      </c>
      <c r="O67" s="27" t="s">
        <v>725</v>
      </c>
    </row>
    <row r="68" spans="1:68" ht="75" customHeight="1" x14ac:dyDescent="0.2">
      <c r="A68" s="35">
        <v>61</v>
      </c>
      <c r="B68" s="36" t="s">
        <v>576</v>
      </c>
      <c r="C68" s="27" t="s">
        <v>113</v>
      </c>
      <c r="D68" s="82" t="s">
        <v>665</v>
      </c>
      <c r="E68" s="27" t="s">
        <v>23</v>
      </c>
      <c r="F68" s="83" t="s">
        <v>726</v>
      </c>
      <c r="G68" s="80">
        <v>2</v>
      </c>
      <c r="H68" s="80">
        <v>5</v>
      </c>
      <c r="I68" s="28">
        <f t="shared" si="4"/>
        <v>10</v>
      </c>
      <c r="J68" s="28" t="str">
        <f t="shared" si="5"/>
        <v>BAJO</v>
      </c>
      <c r="K68" s="24" t="str">
        <f t="shared" ref="K68:K108" si="6">IF(J68="BAJO","El nivel de riesgo es bajo y no se requieren controles adicionales","Favor establezca acá controles adicionales requeridos")</f>
        <v>El nivel de riesgo es bajo y no se requieren controles adicionales</v>
      </c>
      <c r="L68" s="86">
        <f t="shared" si="3"/>
        <v>0.1</v>
      </c>
      <c r="M68" s="39"/>
      <c r="N68" s="27" t="s">
        <v>710</v>
      </c>
      <c r="O68" s="27" t="s">
        <v>704</v>
      </c>
    </row>
    <row r="69" spans="1:68" s="39" customFormat="1" ht="96.75" customHeight="1" x14ac:dyDescent="0.2">
      <c r="A69" s="35">
        <v>62</v>
      </c>
      <c r="B69" s="36" t="s">
        <v>576</v>
      </c>
      <c r="C69" s="27" t="s">
        <v>727</v>
      </c>
      <c r="D69" s="82" t="s">
        <v>617</v>
      </c>
      <c r="E69" s="27" t="s">
        <v>23</v>
      </c>
      <c r="F69" s="83" t="s">
        <v>726</v>
      </c>
      <c r="G69" s="80">
        <v>2</v>
      </c>
      <c r="H69" s="80">
        <v>5</v>
      </c>
      <c r="I69" s="28">
        <f t="shared" si="4"/>
        <v>10</v>
      </c>
      <c r="J69" s="28" t="str">
        <f t="shared" si="5"/>
        <v>BAJO</v>
      </c>
      <c r="K69" s="24" t="str">
        <f t="shared" si="6"/>
        <v>El nivel de riesgo es bajo y no se requieren controles adicionales</v>
      </c>
      <c r="L69" s="86">
        <f t="shared" si="3"/>
        <v>0.1</v>
      </c>
      <c r="N69" s="27" t="s">
        <v>710</v>
      </c>
      <c r="O69" s="27" t="s">
        <v>722</v>
      </c>
    </row>
    <row r="70" spans="1:68" ht="75" customHeight="1" x14ac:dyDescent="0.2">
      <c r="A70" s="35">
        <v>63</v>
      </c>
      <c r="B70" s="36" t="s">
        <v>576</v>
      </c>
      <c r="C70" s="27" t="s">
        <v>728</v>
      </c>
      <c r="D70" s="82" t="s">
        <v>625</v>
      </c>
      <c r="E70" s="27" t="s">
        <v>1616</v>
      </c>
      <c r="F70" s="83" t="s">
        <v>726</v>
      </c>
      <c r="G70" s="80">
        <v>2</v>
      </c>
      <c r="H70" s="80">
        <v>5</v>
      </c>
      <c r="I70" s="28">
        <f t="shared" si="4"/>
        <v>10</v>
      </c>
      <c r="J70" s="28" t="str">
        <f t="shared" si="5"/>
        <v>BAJO</v>
      </c>
      <c r="K70" s="24" t="str">
        <f t="shared" si="6"/>
        <v>El nivel de riesgo es bajo y no se requieren controles adicionales</v>
      </c>
      <c r="L70" s="86">
        <f t="shared" si="3"/>
        <v>0.1</v>
      </c>
      <c r="M70" s="39"/>
      <c r="N70" s="27" t="s">
        <v>597</v>
      </c>
      <c r="O70" s="27" t="s">
        <v>729</v>
      </c>
    </row>
    <row r="71" spans="1:68" ht="101.25" customHeight="1" x14ac:dyDescent="0.2">
      <c r="A71" s="35">
        <v>64</v>
      </c>
      <c r="B71" s="36" t="s">
        <v>576</v>
      </c>
      <c r="C71" s="27" t="s">
        <v>730</v>
      </c>
      <c r="D71" s="82" t="s">
        <v>665</v>
      </c>
      <c r="E71" s="27" t="s">
        <v>23</v>
      </c>
      <c r="F71" s="83" t="s">
        <v>731</v>
      </c>
      <c r="G71" s="28">
        <v>1</v>
      </c>
      <c r="H71" s="28">
        <v>3</v>
      </c>
      <c r="I71" s="28">
        <f t="shared" ref="I71:I109" si="7">G71*H71</f>
        <v>3</v>
      </c>
      <c r="J71" s="28" t="str">
        <f t="shared" si="5"/>
        <v>BAJO</v>
      </c>
      <c r="K71" s="24" t="str">
        <f t="shared" si="6"/>
        <v>El nivel de riesgo es bajo y no se requieren controles adicionales</v>
      </c>
      <c r="L71" s="86">
        <f t="shared" si="3"/>
        <v>0.1</v>
      </c>
      <c r="M71" s="39"/>
      <c r="N71" s="27" t="s">
        <v>732</v>
      </c>
      <c r="O71" s="27" t="s">
        <v>704</v>
      </c>
    </row>
    <row r="72" spans="1:68" ht="110.25" customHeight="1" x14ac:dyDescent="0.2">
      <c r="A72" s="35">
        <v>65</v>
      </c>
      <c r="B72" s="36" t="s">
        <v>576</v>
      </c>
      <c r="C72" s="27" t="s">
        <v>733</v>
      </c>
      <c r="D72" s="82" t="s">
        <v>617</v>
      </c>
      <c r="E72" s="27" t="s">
        <v>23</v>
      </c>
      <c r="F72" s="83" t="s">
        <v>731</v>
      </c>
      <c r="G72" s="28">
        <v>1</v>
      </c>
      <c r="H72" s="28">
        <v>3</v>
      </c>
      <c r="I72" s="28">
        <f t="shared" si="7"/>
        <v>3</v>
      </c>
      <c r="J72" s="28" t="str">
        <f t="shared" ref="J72:J109" si="8">IF(I72&lt;12,"BAJO",IF(I72&gt;19,"ALTO","MEDIO"))</f>
        <v>BAJO</v>
      </c>
      <c r="K72" s="24" t="str">
        <f t="shared" si="6"/>
        <v>El nivel de riesgo es bajo y no se requieren controles adicionales</v>
      </c>
      <c r="L72" s="86">
        <f t="shared" si="3"/>
        <v>0.1</v>
      </c>
      <c r="M72" s="39"/>
      <c r="N72" s="27" t="s">
        <v>734</v>
      </c>
      <c r="O72" s="27" t="s">
        <v>722</v>
      </c>
    </row>
    <row r="73" spans="1:68" ht="104.25" customHeight="1" x14ac:dyDescent="0.2">
      <c r="A73" s="35">
        <v>66</v>
      </c>
      <c r="B73" s="36" t="s">
        <v>576</v>
      </c>
      <c r="C73" s="27" t="s">
        <v>735</v>
      </c>
      <c r="D73" s="82" t="s">
        <v>625</v>
      </c>
      <c r="E73" s="27" t="s">
        <v>23</v>
      </c>
      <c r="F73" s="83" t="s">
        <v>731</v>
      </c>
      <c r="G73" s="28">
        <v>1</v>
      </c>
      <c r="H73" s="28">
        <v>3</v>
      </c>
      <c r="I73" s="28">
        <f t="shared" si="7"/>
        <v>3</v>
      </c>
      <c r="J73" s="28" t="str">
        <f t="shared" si="8"/>
        <v>BAJO</v>
      </c>
      <c r="K73" s="24" t="str">
        <f t="shared" si="6"/>
        <v>El nivel de riesgo es bajo y no se requieren controles adicionales</v>
      </c>
      <c r="L73" s="86">
        <f t="shared" ref="L73:L109" si="9">IF(J73="BAJO",0.1,IF(J73="MEDIO",3,5))</f>
        <v>0.1</v>
      </c>
      <c r="M73" s="39"/>
      <c r="N73" s="27" t="s">
        <v>597</v>
      </c>
      <c r="O73" s="27" t="s">
        <v>729</v>
      </c>
    </row>
    <row r="74" spans="1:68" ht="108" customHeight="1" x14ac:dyDescent="0.2">
      <c r="A74" s="35">
        <v>67</v>
      </c>
      <c r="B74" s="36" t="s">
        <v>576</v>
      </c>
      <c r="C74" s="27" t="s">
        <v>114</v>
      </c>
      <c r="D74" s="82" t="s">
        <v>665</v>
      </c>
      <c r="E74" s="27" t="s">
        <v>23</v>
      </c>
      <c r="F74" s="83" t="s">
        <v>230</v>
      </c>
      <c r="G74" s="28">
        <v>3</v>
      </c>
      <c r="H74" s="28">
        <v>3</v>
      </c>
      <c r="I74" s="28">
        <f t="shared" si="7"/>
        <v>9</v>
      </c>
      <c r="J74" s="28" t="str">
        <f t="shared" si="8"/>
        <v>BAJO</v>
      </c>
      <c r="K74" s="24" t="str">
        <f t="shared" si="6"/>
        <v>El nivel de riesgo es bajo y no se requieren controles adicionales</v>
      </c>
      <c r="L74" s="86">
        <f t="shared" si="9"/>
        <v>0.1</v>
      </c>
      <c r="M74" s="39"/>
      <c r="N74" s="27" t="s">
        <v>710</v>
      </c>
      <c r="O74" s="27" t="s">
        <v>722</v>
      </c>
    </row>
    <row r="75" spans="1:68" ht="75" customHeight="1" x14ac:dyDescent="0.2">
      <c r="A75" s="35">
        <v>68</v>
      </c>
      <c r="B75" s="36" t="s">
        <v>576</v>
      </c>
      <c r="C75" s="27" t="s">
        <v>104</v>
      </c>
      <c r="D75" s="82" t="s">
        <v>617</v>
      </c>
      <c r="E75" s="27" t="s">
        <v>23</v>
      </c>
      <c r="F75" s="83" t="s">
        <v>230</v>
      </c>
      <c r="G75" s="28">
        <v>3</v>
      </c>
      <c r="H75" s="28">
        <v>3</v>
      </c>
      <c r="I75" s="28">
        <f t="shared" si="7"/>
        <v>9</v>
      </c>
      <c r="J75" s="28" t="str">
        <f t="shared" si="8"/>
        <v>BAJO</v>
      </c>
      <c r="K75" s="24" t="str">
        <f t="shared" si="6"/>
        <v>El nivel de riesgo es bajo y no se requieren controles adicionales</v>
      </c>
      <c r="L75" s="86">
        <f t="shared" si="9"/>
        <v>0.1</v>
      </c>
      <c r="M75" s="39"/>
      <c r="N75" s="27" t="s">
        <v>710</v>
      </c>
      <c r="O75" s="27" t="s">
        <v>704</v>
      </c>
    </row>
    <row r="76" spans="1:68" ht="75" customHeight="1" x14ac:dyDescent="0.2">
      <c r="A76" s="35">
        <v>69</v>
      </c>
      <c r="B76" s="36" t="s">
        <v>576</v>
      </c>
      <c r="C76" s="27" t="s">
        <v>736</v>
      </c>
      <c r="D76" s="82" t="s">
        <v>625</v>
      </c>
      <c r="E76" s="27" t="s">
        <v>23</v>
      </c>
      <c r="F76" s="83" t="s">
        <v>230</v>
      </c>
      <c r="G76" s="28">
        <v>3</v>
      </c>
      <c r="H76" s="28">
        <v>3</v>
      </c>
      <c r="I76" s="28">
        <f t="shared" si="7"/>
        <v>9</v>
      </c>
      <c r="J76" s="28" t="str">
        <f t="shared" si="8"/>
        <v>BAJO</v>
      </c>
      <c r="K76" s="24" t="str">
        <f t="shared" si="6"/>
        <v>El nivel de riesgo es bajo y no se requieren controles adicionales</v>
      </c>
      <c r="L76" s="86">
        <f t="shared" si="9"/>
        <v>0.1</v>
      </c>
      <c r="M76" s="39"/>
      <c r="N76" s="27" t="s">
        <v>597</v>
      </c>
      <c r="O76" s="27" t="s">
        <v>708</v>
      </c>
    </row>
    <row r="77" spans="1:68" ht="100.5" customHeight="1" x14ac:dyDescent="0.2">
      <c r="A77" s="35">
        <v>70</v>
      </c>
      <c r="B77" s="36" t="s">
        <v>576</v>
      </c>
      <c r="C77" s="27" t="s">
        <v>115</v>
      </c>
      <c r="D77" s="82" t="s">
        <v>665</v>
      </c>
      <c r="E77" s="27" t="s">
        <v>19</v>
      </c>
      <c r="F77" s="83" t="s">
        <v>230</v>
      </c>
      <c r="G77" s="28">
        <v>1</v>
      </c>
      <c r="H77" s="28">
        <v>3</v>
      </c>
      <c r="I77" s="28">
        <f t="shared" si="7"/>
        <v>3</v>
      </c>
      <c r="J77" s="28" t="str">
        <f t="shared" si="8"/>
        <v>BAJO</v>
      </c>
      <c r="K77" s="24" t="str">
        <f t="shared" si="6"/>
        <v>El nivel de riesgo es bajo y no se requieren controles adicionales</v>
      </c>
      <c r="L77" s="86">
        <f t="shared" si="9"/>
        <v>0.1</v>
      </c>
      <c r="M77" s="39"/>
      <c r="N77" s="27" t="s">
        <v>710</v>
      </c>
      <c r="O77" s="27" t="s">
        <v>722</v>
      </c>
    </row>
    <row r="78" spans="1:68" ht="97.5" customHeight="1" x14ac:dyDescent="0.2">
      <c r="A78" s="35">
        <v>71</v>
      </c>
      <c r="B78" s="36" t="s">
        <v>576</v>
      </c>
      <c r="C78" s="27" t="s">
        <v>105</v>
      </c>
      <c r="D78" s="82" t="s">
        <v>617</v>
      </c>
      <c r="E78" s="27" t="s">
        <v>19</v>
      </c>
      <c r="F78" s="83" t="s">
        <v>230</v>
      </c>
      <c r="G78" s="28">
        <v>1</v>
      </c>
      <c r="H78" s="28">
        <v>3</v>
      </c>
      <c r="I78" s="28">
        <f t="shared" si="7"/>
        <v>3</v>
      </c>
      <c r="J78" s="28" t="str">
        <f t="shared" si="8"/>
        <v>BAJO</v>
      </c>
      <c r="K78" s="24" t="str">
        <f t="shared" si="6"/>
        <v>El nivel de riesgo es bajo y no se requieren controles adicionales</v>
      </c>
      <c r="L78" s="86">
        <f t="shared" si="9"/>
        <v>0.1</v>
      </c>
      <c r="M78" s="39"/>
      <c r="N78" s="27" t="s">
        <v>710</v>
      </c>
      <c r="O78" s="27" t="s">
        <v>704</v>
      </c>
    </row>
    <row r="79" spans="1:68" ht="103.5" customHeight="1" x14ac:dyDescent="0.2">
      <c r="A79" s="35">
        <v>72</v>
      </c>
      <c r="B79" s="36" t="s">
        <v>576</v>
      </c>
      <c r="C79" s="27" t="s">
        <v>737</v>
      </c>
      <c r="D79" s="82" t="s">
        <v>625</v>
      </c>
      <c r="E79" s="27" t="s">
        <v>19</v>
      </c>
      <c r="F79" s="83" t="s">
        <v>230</v>
      </c>
      <c r="G79" s="28">
        <v>1</v>
      </c>
      <c r="H79" s="28">
        <v>3</v>
      </c>
      <c r="I79" s="28">
        <f t="shared" si="7"/>
        <v>3</v>
      </c>
      <c r="J79" s="28" t="str">
        <f t="shared" si="8"/>
        <v>BAJO</v>
      </c>
      <c r="K79" s="24" t="str">
        <f t="shared" si="6"/>
        <v>El nivel de riesgo es bajo y no se requieren controles adicionales</v>
      </c>
      <c r="L79" s="86">
        <f t="shared" si="9"/>
        <v>0.1</v>
      </c>
      <c r="M79" s="39"/>
      <c r="N79" s="27" t="s">
        <v>597</v>
      </c>
      <c r="O79" s="27" t="s">
        <v>708</v>
      </c>
    </row>
    <row r="80" spans="1:68" ht="99.75" x14ac:dyDescent="0.2">
      <c r="A80" s="35">
        <v>73</v>
      </c>
      <c r="B80" s="36" t="s">
        <v>576</v>
      </c>
      <c r="C80" s="27" t="s">
        <v>1617</v>
      </c>
      <c r="D80" s="82" t="s">
        <v>1500</v>
      </c>
      <c r="E80" s="27" t="s">
        <v>23</v>
      </c>
      <c r="F80" s="83" t="s">
        <v>210</v>
      </c>
      <c r="G80" s="28">
        <v>3</v>
      </c>
      <c r="H80" s="28">
        <v>5</v>
      </c>
      <c r="I80" s="28">
        <f t="shared" si="7"/>
        <v>15</v>
      </c>
      <c r="J80" s="28" t="str">
        <f t="shared" si="8"/>
        <v>MEDIO</v>
      </c>
      <c r="K80" s="26" t="s">
        <v>468</v>
      </c>
      <c r="L80" s="86">
        <f t="shared" si="9"/>
        <v>3</v>
      </c>
      <c r="M80" s="39"/>
      <c r="N80" s="27" t="s">
        <v>710</v>
      </c>
      <c r="O80" s="27" t="s">
        <v>738</v>
      </c>
    </row>
    <row r="81" spans="1:15" ht="156.75" x14ac:dyDescent="0.2">
      <c r="A81" s="35">
        <v>74</v>
      </c>
      <c r="B81" s="36" t="s">
        <v>576</v>
      </c>
      <c r="C81" s="27" t="s">
        <v>231</v>
      </c>
      <c r="D81" s="82" t="s">
        <v>617</v>
      </c>
      <c r="E81" s="27" t="s">
        <v>23</v>
      </c>
      <c r="F81" s="83" t="s">
        <v>210</v>
      </c>
      <c r="G81" s="28">
        <v>3</v>
      </c>
      <c r="H81" s="28">
        <v>5</v>
      </c>
      <c r="I81" s="28">
        <f t="shared" si="7"/>
        <v>15</v>
      </c>
      <c r="J81" s="28" t="str">
        <f t="shared" si="8"/>
        <v>MEDIO</v>
      </c>
      <c r="K81" s="26" t="s">
        <v>471</v>
      </c>
      <c r="L81" s="86">
        <f t="shared" si="9"/>
        <v>3</v>
      </c>
      <c r="M81" s="39"/>
      <c r="N81" s="27" t="s">
        <v>710</v>
      </c>
      <c r="O81" s="27" t="s">
        <v>722</v>
      </c>
    </row>
    <row r="82" spans="1:15" ht="142.5" x14ac:dyDescent="0.2">
      <c r="A82" s="35">
        <v>75</v>
      </c>
      <c r="B82" s="36" t="s">
        <v>576</v>
      </c>
      <c r="C82" s="27" t="s">
        <v>739</v>
      </c>
      <c r="D82" s="82" t="s">
        <v>625</v>
      </c>
      <c r="E82" s="27" t="s">
        <v>23</v>
      </c>
      <c r="F82" s="83" t="s">
        <v>210</v>
      </c>
      <c r="G82" s="28">
        <v>3</v>
      </c>
      <c r="H82" s="28">
        <v>5</v>
      </c>
      <c r="I82" s="28">
        <f t="shared" si="7"/>
        <v>15</v>
      </c>
      <c r="J82" s="28" t="str">
        <f t="shared" si="8"/>
        <v>MEDIO</v>
      </c>
      <c r="K82" s="26" t="s">
        <v>470</v>
      </c>
      <c r="L82" s="86">
        <f t="shared" si="9"/>
        <v>3</v>
      </c>
      <c r="M82" s="39"/>
      <c r="N82" s="27" t="s">
        <v>597</v>
      </c>
      <c r="O82" s="27" t="s">
        <v>729</v>
      </c>
    </row>
    <row r="83" spans="1:15" ht="98.25" customHeight="1" x14ac:dyDescent="0.2">
      <c r="A83" s="35">
        <v>76</v>
      </c>
      <c r="B83" s="36" t="s">
        <v>576</v>
      </c>
      <c r="C83" s="27" t="s">
        <v>116</v>
      </c>
      <c r="D83" s="82" t="s">
        <v>665</v>
      </c>
      <c r="E83" s="27" t="s">
        <v>23</v>
      </c>
      <c r="F83" s="83" t="s">
        <v>740</v>
      </c>
      <c r="G83" s="28">
        <v>1</v>
      </c>
      <c r="H83" s="28">
        <v>3</v>
      </c>
      <c r="I83" s="28">
        <f t="shared" si="7"/>
        <v>3</v>
      </c>
      <c r="J83" s="28" t="str">
        <f t="shared" si="8"/>
        <v>BAJO</v>
      </c>
      <c r="K83" s="24" t="str">
        <f t="shared" si="6"/>
        <v>El nivel de riesgo es bajo y no se requieren controles adicionales</v>
      </c>
      <c r="L83" s="86">
        <f t="shared" si="9"/>
        <v>0.1</v>
      </c>
      <c r="M83" s="39"/>
      <c r="N83" s="27" t="s">
        <v>741</v>
      </c>
      <c r="O83" s="27" t="s">
        <v>742</v>
      </c>
    </row>
    <row r="84" spans="1:15" ht="75" customHeight="1" x14ac:dyDescent="0.2">
      <c r="A84" s="35">
        <v>77</v>
      </c>
      <c r="B84" s="36" t="s">
        <v>576</v>
      </c>
      <c r="C84" s="27" t="s">
        <v>106</v>
      </c>
      <c r="D84" s="82" t="s">
        <v>617</v>
      </c>
      <c r="E84" s="27" t="s">
        <v>23</v>
      </c>
      <c r="F84" s="83" t="s">
        <v>740</v>
      </c>
      <c r="G84" s="28">
        <v>1</v>
      </c>
      <c r="H84" s="28">
        <v>3</v>
      </c>
      <c r="I84" s="28">
        <f t="shared" si="7"/>
        <v>3</v>
      </c>
      <c r="J84" s="28" t="str">
        <f t="shared" si="8"/>
        <v>BAJO</v>
      </c>
      <c r="K84" s="24" t="str">
        <f t="shared" si="6"/>
        <v>El nivel de riesgo es bajo y no se requieren controles adicionales</v>
      </c>
      <c r="L84" s="86">
        <f t="shared" si="9"/>
        <v>0.1</v>
      </c>
      <c r="M84" s="39"/>
      <c r="N84" s="27" t="s">
        <v>741</v>
      </c>
      <c r="O84" s="27" t="s">
        <v>704</v>
      </c>
    </row>
    <row r="85" spans="1:15" ht="95.25" customHeight="1" x14ac:dyDescent="0.2">
      <c r="A85" s="35">
        <v>78</v>
      </c>
      <c r="B85" s="36" t="s">
        <v>576</v>
      </c>
      <c r="C85" s="27" t="s">
        <v>743</v>
      </c>
      <c r="D85" s="82" t="s">
        <v>713</v>
      </c>
      <c r="E85" s="27" t="s">
        <v>23</v>
      </c>
      <c r="F85" s="83" t="s">
        <v>740</v>
      </c>
      <c r="G85" s="28">
        <v>1</v>
      </c>
      <c r="H85" s="28">
        <v>3</v>
      </c>
      <c r="I85" s="28">
        <f t="shared" si="7"/>
        <v>3</v>
      </c>
      <c r="J85" s="28" t="str">
        <f t="shared" si="8"/>
        <v>BAJO</v>
      </c>
      <c r="K85" s="24" t="str">
        <f t="shared" si="6"/>
        <v>El nivel de riesgo es bajo y no se requieren controles adicionales</v>
      </c>
      <c r="L85" s="86">
        <f t="shared" si="9"/>
        <v>0.1</v>
      </c>
      <c r="M85" s="39"/>
      <c r="N85" s="27" t="s">
        <v>744</v>
      </c>
      <c r="O85" s="27" t="s">
        <v>708</v>
      </c>
    </row>
    <row r="86" spans="1:15" ht="75" customHeight="1" x14ac:dyDescent="0.2">
      <c r="A86" s="35">
        <v>79</v>
      </c>
      <c r="B86" s="36" t="s">
        <v>576</v>
      </c>
      <c r="C86" s="27" t="s">
        <v>117</v>
      </c>
      <c r="D86" s="82" t="s">
        <v>700</v>
      </c>
      <c r="E86" s="27" t="s">
        <v>19</v>
      </c>
      <c r="F86" s="83" t="s">
        <v>745</v>
      </c>
      <c r="G86" s="28">
        <v>1</v>
      </c>
      <c r="H86" s="28">
        <v>1</v>
      </c>
      <c r="I86" s="28">
        <f t="shared" si="7"/>
        <v>1</v>
      </c>
      <c r="J86" s="28" t="str">
        <f t="shared" si="8"/>
        <v>BAJO</v>
      </c>
      <c r="K86" s="24" t="str">
        <f t="shared" si="6"/>
        <v>El nivel de riesgo es bajo y no se requieren controles adicionales</v>
      </c>
      <c r="L86" s="86">
        <f t="shared" si="9"/>
        <v>0.1</v>
      </c>
      <c r="M86" s="39"/>
      <c r="N86" s="27" t="s">
        <v>741</v>
      </c>
      <c r="O86" s="27" t="s">
        <v>746</v>
      </c>
    </row>
    <row r="87" spans="1:15" ht="75" customHeight="1" x14ac:dyDescent="0.2">
      <c r="A87" s="35">
        <v>80</v>
      </c>
      <c r="B87" s="36" t="s">
        <v>576</v>
      </c>
      <c r="C87" s="27" t="s">
        <v>107</v>
      </c>
      <c r="D87" s="82" t="s">
        <v>1618</v>
      </c>
      <c r="E87" s="27" t="s">
        <v>19</v>
      </c>
      <c r="F87" s="83" t="s">
        <v>745</v>
      </c>
      <c r="G87" s="28">
        <v>1</v>
      </c>
      <c r="H87" s="28">
        <v>1</v>
      </c>
      <c r="I87" s="28">
        <f t="shared" si="7"/>
        <v>1</v>
      </c>
      <c r="J87" s="28" t="str">
        <f t="shared" si="8"/>
        <v>BAJO</v>
      </c>
      <c r="K87" s="24" t="str">
        <f t="shared" si="6"/>
        <v>El nivel de riesgo es bajo y no se requieren controles adicionales</v>
      </c>
      <c r="L87" s="86">
        <f t="shared" si="9"/>
        <v>0.1</v>
      </c>
      <c r="M87" s="39"/>
      <c r="N87" s="27" t="s">
        <v>741</v>
      </c>
      <c r="O87" s="27" t="s">
        <v>647</v>
      </c>
    </row>
    <row r="88" spans="1:15" ht="75" customHeight="1" x14ac:dyDescent="0.2">
      <c r="A88" s="35">
        <v>81</v>
      </c>
      <c r="B88" s="36" t="s">
        <v>576</v>
      </c>
      <c r="C88" s="27" t="s">
        <v>747</v>
      </c>
      <c r="D88" s="82" t="s">
        <v>625</v>
      </c>
      <c r="E88" s="27" t="s">
        <v>19</v>
      </c>
      <c r="F88" s="83" t="s">
        <v>745</v>
      </c>
      <c r="G88" s="28">
        <v>1</v>
      </c>
      <c r="H88" s="28">
        <v>1</v>
      </c>
      <c r="I88" s="28">
        <f t="shared" si="7"/>
        <v>1</v>
      </c>
      <c r="J88" s="28" t="str">
        <f t="shared" si="8"/>
        <v>BAJO</v>
      </c>
      <c r="K88" s="24" t="str">
        <f t="shared" si="6"/>
        <v>El nivel de riesgo es bajo y no se requieren controles adicionales</v>
      </c>
      <c r="L88" s="86">
        <f t="shared" si="9"/>
        <v>0.1</v>
      </c>
      <c r="M88" s="39"/>
      <c r="N88" s="27" t="s">
        <v>744</v>
      </c>
      <c r="O88" s="27" t="s">
        <v>598</v>
      </c>
    </row>
    <row r="89" spans="1:15" ht="75" customHeight="1" x14ac:dyDescent="0.2">
      <c r="A89" s="35">
        <v>82</v>
      </c>
      <c r="B89" s="36" t="s">
        <v>576</v>
      </c>
      <c r="C89" s="27" t="s">
        <v>118</v>
      </c>
      <c r="D89" s="82" t="s">
        <v>665</v>
      </c>
      <c r="E89" s="27" t="s">
        <v>23</v>
      </c>
      <c r="F89" s="83" t="s">
        <v>748</v>
      </c>
      <c r="G89" s="28">
        <v>1</v>
      </c>
      <c r="H89" s="28">
        <v>3</v>
      </c>
      <c r="I89" s="28">
        <f t="shared" si="7"/>
        <v>3</v>
      </c>
      <c r="J89" s="28" t="str">
        <f t="shared" si="8"/>
        <v>BAJO</v>
      </c>
      <c r="K89" s="24" t="str">
        <f t="shared" si="6"/>
        <v>El nivel de riesgo es bajo y no se requieren controles adicionales</v>
      </c>
      <c r="L89" s="86">
        <f t="shared" si="9"/>
        <v>0.1</v>
      </c>
      <c r="M89" s="39"/>
      <c r="N89" s="27" t="s">
        <v>741</v>
      </c>
      <c r="O89" s="27" t="s">
        <v>647</v>
      </c>
    </row>
    <row r="90" spans="1:15" ht="75" customHeight="1" x14ac:dyDescent="0.2">
      <c r="A90" s="35">
        <v>83</v>
      </c>
      <c r="B90" s="36" t="s">
        <v>576</v>
      </c>
      <c r="C90" s="27" t="s">
        <v>108</v>
      </c>
      <c r="D90" s="82" t="s">
        <v>617</v>
      </c>
      <c r="E90" s="27" t="s">
        <v>23</v>
      </c>
      <c r="F90" s="83" t="s">
        <v>748</v>
      </c>
      <c r="G90" s="28">
        <v>1</v>
      </c>
      <c r="H90" s="28">
        <v>3</v>
      </c>
      <c r="I90" s="28">
        <f t="shared" si="7"/>
        <v>3</v>
      </c>
      <c r="J90" s="28" t="str">
        <f t="shared" si="8"/>
        <v>BAJO</v>
      </c>
      <c r="K90" s="24" t="str">
        <f t="shared" si="6"/>
        <v>El nivel de riesgo es bajo y no se requieren controles adicionales</v>
      </c>
      <c r="L90" s="86">
        <f t="shared" si="9"/>
        <v>0.1</v>
      </c>
      <c r="M90" s="39"/>
      <c r="N90" s="27" t="s">
        <v>741</v>
      </c>
      <c r="O90" s="27" t="s">
        <v>647</v>
      </c>
    </row>
    <row r="91" spans="1:15" ht="75" customHeight="1" x14ac:dyDescent="0.2">
      <c r="A91" s="35">
        <v>84</v>
      </c>
      <c r="B91" s="36" t="s">
        <v>576</v>
      </c>
      <c r="C91" s="27" t="s">
        <v>749</v>
      </c>
      <c r="D91" s="82" t="s">
        <v>713</v>
      </c>
      <c r="E91" s="27" t="s">
        <v>23</v>
      </c>
      <c r="F91" s="83" t="s">
        <v>748</v>
      </c>
      <c r="G91" s="28">
        <v>1</v>
      </c>
      <c r="H91" s="28">
        <v>3</v>
      </c>
      <c r="I91" s="28">
        <f t="shared" si="7"/>
        <v>3</v>
      </c>
      <c r="J91" s="28" t="str">
        <f t="shared" si="8"/>
        <v>BAJO</v>
      </c>
      <c r="K91" s="24" t="str">
        <f t="shared" si="6"/>
        <v>El nivel de riesgo es bajo y no se requieren controles adicionales</v>
      </c>
      <c r="L91" s="86">
        <f t="shared" si="9"/>
        <v>0.1</v>
      </c>
      <c r="M91" s="39"/>
      <c r="N91" s="27" t="s">
        <v>744</v>
      </c>
      <c r="O91" s="27" t="s">
        <v>750</v>
      </c>
    </row>
    <row r="92" spans="1:15" ht="111.75" customHeight="1" x14ac:dyDescent="0.2">
      <c r="A92" s="35">
        <v>85</v>
      </c>
      <c r="B92" s="36" t="s">
        <v>576</v>
      </c>
      <c r="C92" s="27" t="s">
        <v>154</v>
      </c>
      <c r="D92" s="82" t="s">
        <v>665</v>
      </c>
      <c r="E92" s="27" t="s">
        <v>23</v>
      </c>
      <c r="F92" s="83" t="s">
        <v>751</v>
      </c>
      <c r="G92" s="28">
        <v>2</v>
      </c>
      <c r="H92" s="28">
        <v>4</v>
      </c>
      <c r="I92" s="28">
        <f t="shared" si="7"/>
        <v>8</v>
      </c>
      <c r="J92" s="28" t="str">
        <f t="shared" si="8"/>
        <v>BAJO</v>
      </c>
      <c r="K92" s="24" t="str">
        <f t="shared" si="6"/>
        <v>El nivel de riesgo es bajo y no se requieren controles adicionales</v>
      </c>
      <c r="L92" s="86">
        <f t="shared" si="9"/>
        <v>0.1</v>
      </c>
      <c r="M92" s="39"/>
      <c r="N92" s="27" t="s">
        <v>741</v>
      </c>
      <c r="O92" s="27" t="s">
        <v>746</v>
      </c>
    </row>
    <row r="93" spans="1:15" ht="111.75" customHeight="1" x14ac:dyDescent="0.2">
      <c r="A93" s="35">
        <v>86</v>
      </c>
      <c r="B93" s="36" t="s">
        <v>576</v>
      </c>
      <c r="C93" s="27" t="s">
        <v>155</v>
      </c>
      <c r="D93" s="82" t="s">
        <v>617</v>
      </c>
      <c r="E93" s="27" t="s">
        <v>23</v>
      </c>
      <c r="F93" s="83" t="s">
        <v>751</v>
      </c>
      <c r="G93" s="28">
        <v>2</v>
      </c>
      <c r="H93" s="28">
        <v>4</v>
      </c>
      <c r="I93" s="28">
        <f t="shared" si="7"/>
        <v>8</v>
      </c>
      <c r="J93" s="28" t="str">
        <f t="shared" si="8"/>
        <v>BAJO</v>
      </c>
      <c r="K93" s="24" t="str">
        <f t="shared" si="6"/>
        <v>El nivel de riesgo es bajo y no se requieren controles adicionales</v>
      </c>
      <c r="L93" s="86">
        <f t="shared" si="9"/>
        <v>0.1</v>
      </c>
      <c r="M93" s="39"/>
      <c r="N93" s="27" t="s">
        <v>741</v>
      </c>
      <c r="O93" s="27" t="s">
        <v>647</v>
      </c>
    </row>
    <row r="94" spans="1:15" ht="116.25" customHeight="1" x14ac:dyDescent="0.2">
      <c r="A94" s="35">
        <v>87</v>
      </c>
      <c r="B94" s="36" t="s">
        <v>576</v>
      </c>
      <c r="C94" s="27" t="s">
        <v>752</v>
      </c>
      <c r="D94" s="82" t="s">
        <v>625</v>
      </c>
      <c r="E94" s="27" t="s">
        <v>23</v>
      </c>
      <c r="F94" s="83" t="s">
        <v>751</v>
      </c>
      <c r="G94" s="28">
        <v>2</v>
      </c>
      <c r="H94" s="28">
        <v>4</v>
      </c>
      <c r="I94" s="28">
        <f t="shared" si="7"/>
        <v>8</v>
      </c>
      <c r="J94" s="28" t="str">
        <f t="shared" si="8"/>
        <v>BAJO</v>
      </c>
      <c r="K94" s="24" t="str">
        <f t="shared" si="6"/>
        <v>El nivel de riesgo es bajo y no se requieren controles adicionales</v>
      </c>
      <c r="L94" s="86">
        <f t="shared" si="9"/>
        <v>0.1</v>
      </c>
      <c r="M94" s="39"/>
      <c r="N94" s="27" t="s">
        <v>744</v>
      </c>
      <c r="O94" s="27" t="s">
        <v>598</v>
      </c>
    </row>
    <row r="95" spans="1:15" ht="85.5" x14ac:dyDescent="0.2">
      <c r="A95" s="35">
        <v>88</v>
      </c>
      <c r="B95" s="36" t="s">
        <v>576</v>
      </c>
      <c r="C95" s="27" t="s">
        <v>156</v>
      </c>
      <c r="D95" s="82" t="s">
        <v>665</v>
      </c>
      <c r="E95" s="27" t="s">
        <v>23</v>
      </c>
      <c r="F95" s="83" t="s">
        <v>753</v>
      </c>
      <c r="G95" s="28">
        <v>3</v>
      </c>
      <c r="H95" s="28">
        <v>5</v>
      </c>
      <c r="I95" s="28">
        <f t="shared" si="7"/>
        <v>15</v>
      </c>
      <c r="J95" s="28" t="str">
        <f t="shared" si="8"/>
        <v>MEDIO</v>
      </c>
      <c r="K95" s="26" t="s">
        <v>468</v>
      </c>
      <c r="L95" s="86">
        <f t="shared" si="9"/>
        <v>3</v>
      </c>
      <c r="M95" s="39"/>
      <c r="N95" s="27" t="s">
        <v>754</v>
      </c>
      <c r="O95" s="27" t="s">
        <v>746</v>
      </c>
    </row>
    <row r="96" spans="1:15" ht="156.75" x14ac:dyDescent="0.2">
      <c r="A96" s="35">
        <v>89</v>
      </c>
      <c r="B96" s="36" t="s">
        <v>576</v>
      </c>
      <c r="C96" s="27" t="s">
        <v>157</v>
      </c>
      <c r="D96" s="82" t="s">
        <v>617</v>
      </c>
      <c r="E96" s="27" t="s">
        <v>23</v>
      </c>
      <c r="F96" s="83" t="s">
        <v>753</v>
      </c>
      <c r="G96" s="28">
        <v>3</v>
      </c>
      <c r="H96" s="28">
        <v>5</v>
      </c>
      <c r="I96" s="28">
        <f t="shared" si="7"/>
        <v>15</v>
      </c>
      <c r="J96" s="28" t="str">
        <f t="shared" si="8"/>
        <v>MEDIO</v>
      </c>
      <c r="K96" s="26" t="s">
        <v>471</v>
      </c>
      <c r="L96" s="86">
        <f t="shared" si="9"/>
        <v>3</v>
      </c>
      <c r="M96" s="39"/>
      <c r="N96" s="27" t="s">
        <v>754</v>
      </c>
      <c r="O96" s="27" t="s">
        <v>755</v>
      </c>
    </row>
    <row r="97" spans="1:15" ht="142.5" x14ac:dyDescent="0.2">
      <c r="A97" s="35">
        <v>90</v>
      </c>
      <c r="B97" s="36" t="s">
        <v>576</v>
      </c>
      <c r="C97" s="27" t="s">
        <v>756</v>
      </c>
      <c r="D97" s="82" t="s">
        <v>713</v>
      </c>
      <c r="E97" s="27" t="s">
        <v>23</v>
      </c>
      <c r="F97" s="83" t="s">
        <v>753</v>
      </c>
      <c r="G97" s="28">
        <v>3</v>
      </c>
      <c r="H97" s="28">
        <v>5</v>
      </c>
      <c r="I97" s="28">
        <f t="shared" si="7"/>
        <v>15</v>
      </c>
      <c r="J97" s="28" t="str">
        <f t="shared" si="8"/>
        <v>MEDIO</v>
      </c>
      <c r="K97" s="26" t="s">
        <v>470</v>
      </c>
      <c r="L97" s="86">
        <f t="shared" si="9"/>
        <v>3</v>
      </c>
      <c r="M97" s="39"/>
      <c r="N97" s="27" t="s">
        <v>757</v>
      </c>
      <c r="O97" s="27" t="s">
        <v>758</v>
      </c>
    </row>
    <row r="98" spans="1:15" ht="114" customHeight="1" x14ac:dyDescent="0.2">
      <c r="A98" s="35">
        <v>91</v>
      </c>
      <c r="B98" s="36" t="s">
        <v>576</v>
      </c>
      <c r="C98" s="27" t="s">
        <v>158</v>
      </c>
      <c r="D98" s="82" t="s">
        <v>1500</v>
      </c>
      <c r="E98" s="27" t="s">
        <v>23</v>
      </c>
      <c r="F98" s="83" t="s">
        <v>759</v>
      </c>
      <c r="G98" s="28">
        <v>3</v>
      </c>
      <c r="H98" s="28">
        <v>5</v>
      </c>
      <c r="I98" s="28">
        <f t="shared" si="7"/>
        <v>15</v>
      </c>
      <c r="J98" s="28" t="str">
        <f t="shared" si="8"/>
        <v>MEDIO</v>
      </c>
      <c r="K98" s="26" t="s">
        <v>468</v>
      </c>
      <c r="L98" s="86">
        <f t="shared" si="9"/>
        <v>3</v>
      </c>
      <c r="M98" s="39"/>
      <c r="N98" s="27" t="s">
        <v>741</v>
      </c>
      <c r="O98" s="27" t="s">
        <v>647</v>
      </c>
    </row>
    <row r="99" spans="1:15" ht="147" customHeight="1" x14ac:dyDescent="0.2">
      <c r="A99" s="35">
        <v>92</v>
      </c>
      <c r="B99" s="36" t="s">
        <v>576</v>
      </c>
      <c r="C99" s="27" t="s">
        <v>109</v>
      </c>
      <c r="D99" s="82" t="s">
        <v>617</v>
      </c>
      <c r="E99" s="27" t="s">
        <v>23</v>
      </c>
      <c r="F99" s="83" t="s">
        <v>759</v>
      </c>
      <c r="G99" s="28">
        <v>3</v>
      </c>
      <c r="H99" s="28">
        <v>5</v>
      </c>
      <c r="I99" s="28">
        <f t="shared" si="7"/>
        <v>15</v>
      </c>
      <c r="J99" s="28" t="str">
        <f t="shared" si="8"/>
        <v>MEDIO</v>
      </c>
      <c r="K99" s="26" t="s">
        <v>471</v>
      </c>
      <c r="L99" s="86">
        <f t="shared" si="9"/>
        <v>3</v>
      </c>
      <c r="M99" s="39"/>
      <c r="N99" s="27" t="s">
        <v>741</v>
      </c>
      <c r="O99" s="27" t="s">
        <v>755</v>
      </c>
    </row>
    <row r="100" spans="1:15" ht="186.75" customHeight="1" x14ac:dyDescent="0.2">
      <c r="A100" s="35">
        <v>93</v>
      </c>
      <c r="B100" s="36" t="s">
        <v>576</v>
      </c>
      <c r="C100" s="27" t="s">
        <v>760</v>
      </c>
      <c r="D100" s="82" t="s">
        <v>713</v>
      </c>
      <c r="E100" s="27" t="s">
        <v>23</v>
      </c>
      <c r="F100" s="83" t="s">
        <v>759</v>
      </c>
      <c r="G100" s="28">
        <v>3</v>
      </c>
      <c r="H100" s="28">
        <v>5</v>
      </c>
      <c r="I100" s="28">
        <f t="shared" si="7"/>
        <v>15</v>
      </c>
      <c r="J100" s="28" t="str">
        <f t="shared" si="8"/>
        <v>MEDIO</v>
      </c>
      <c r="K100" s="26" t="s">
        <v>470</v>
      </c>
      <c r="L100" s="86">
        <f t="shared" si="9"/>
        <v>3</v>
      </c>
      <c r="M100" s="39"/>
      <c r="N100" s="27" t="s">
        <v>744</v>
      </c>
      <c r="O100" s="27" t="s">
        <v>758</v>
      </c>
    </row>
    <row r="101" spans="1:15" ht="132.75" customHeight="1" x14ac:dyDescent="0.2">
      <c r="A101" s="35">
        <v>94</v>
      </c>
      <c r="B101" s="36" t="s">
        <v>576</v>
      </c>
      <c r="C101" s="27" t="s">
        <v>119</v>
      </c>
      <c r="D101" s="82" t="s">
        <v>1619</v>
      </c>
      <c r="E101" s="27" t="s">
        <v>23</v>
      </c>
      <c r="F101" s="83" t="s">
        <v>761</v>
      </c>
      <c r="G101" s="28">
        <v>3</v>
      </c>
      <c r="H101" s="28">
        <v>4</v>
      </c>
      <c r="I101" s="28">
        <f t="shared" si="7"/>
        <v>12</v>
      </c>
      <c r="J101" s="28" t="str">
        <f t="shared" si="8"/>
        <v>MEDIO</v>
      </c>
      <c r="K101" s="26" t="s">
        <v>468</v>
      </c>
      <c r="L101" s="86">
        <f t="shared" si="9"/>
        <v>3</v>
      </c>
      <c r="M101" s="39"/>
      <c r="N101" s="27" t="s">
        <v>754</v>
      </c>
      <c r="O101" s="27" t="s">
        <v>647</v>
      </c>
    </row>
    <row r="102" spans="1:15" ht="195" customHeight="1" x14ac:dyDescent="0.2">
      <c r="A102" s="35">
        <v>95</v>
      </c>
      <c r="B102" s="36" t="s">
        <v>576</v>
      </c>
      <c r="C102" s="27" t="s">
        <v>110</v>
      </c>
      <c r="D102" s="82" t="s">
        <v>617</v>
      </c>
      <c r="E102" s="27" t="s">
        <v>23</v>
      </c>
      <c r="F102" s="83" t="s">
        <v>761</v>
      </c>
      <c r="G102" s="28">
        <v>3</v>
      </c>
      <c r="H102" s="28">
        <v>4</v>
      </c>
      <c r="I102" s="28">
        <f t="shared" si="7"/>
        <v>12</v>
      </c>
      <c r="J102" s="28" t="str">
        <f t="shared" si="8"/>
        <v>MEDIO</v>
      </c>
      <c r="K102" s="26" t="s">
        <v>471</v>
      </c>
      <c r="L102" s="86">
        <f t="shared" si="9"/>
        <v>3</v>
      </c>
      <c r="M102" s="39"/>
      <c r="N102" s="27" t="s">
        <v>754</v>
      </c>
      <c r="O102" s="27" t="s">
        <v>755</v>
      </c>
    </row>
    <row r="103" spans="1:15" ht="163.5" customHeight="1" x14ac:dyDescent="0.2">
      <c r="A103" s="35">
        <v>96</v>
      </c>
      <c r="B103" s="36" t="s">
        <v>576</v>
      </c>
      <c r="C103" s="27" t="s">
        <v>762</v>
      </c>
      <c r="D103" s="82" t="s">
        <v>713</v>
      </c>
      <c r="E103" s="27" t="s">
        <v>23</v>
      </c>
      <c r="F103" s="83" t="s">
        <v>761</v>
      </c>
      <c r="G103" s="28">
        <v>3</v>
      </c>
      <c r="H103" s="28">
        <v>4</v>
      </c>
      <c r="I103" s="28">
        <f t="shared" si="7"/>
        <v>12</v>
      </c>
      <c r="J103" s="28" t="str">
        <f t="shared" si="8"/>
        <v>MEDIO</v>
      </c>
      <c r="K103" s="26" t="s">
        <v>470</v>
      </c>
      <c r="L103" s="86">
        <f t="shared" si="9"/>
        <v>3</v>
      </c>
      <c r="M103" s="39"/>
      <c r="N103" s="27" t="s">
        <v>757</v>
      </c>
      <c r="O103" s="27" t="s">
        <v>763</v>
      </c>
    </row>
    <row r="104" spans="1:15" ht="153.75" customHeight="1" x14ac:dyDescent="0.2">
      <c r="A104" s="35">
        <v>97</v>
      </c>
      <c r="B104" s="36" t="s">
        <v>576</v>
      </c>
      <c r="C104" s="27" t="s">
        <v>120</v>
      </c>
      <c r="D104" s="82" t="s">
        <v>1619</v>
      </c>
      <c r="E104" s="27" t="s">
        <v>23</v>
      </c>
      <c r="F104" s="83" t="s">
        <v>764</v>
      </c>
      <c r="G104" s="28">
        <v>3</v>
      </c>
      <c r="H104" s="28">
        <v>4</v>
      </c>
      <c r="I104" s="28">
        <f t="shared" si="7"/>
        <v>12</v>
      </c>
      <c r="J104" s="28" t="str">
        <f t="shared" si="8"/>
        <v>MEDIO</v>
      </c>
      <c r="K104" s="26" t="s">
        <v>468</v>
      </c>
      <c r="L104" s="86">
        <f t="shared" si="9"/>
        <v>3</v>
      </c>
      <c r="M104" s="39"/>
      <c r="N104" s="27" t="s">
        <v>741</v>
      </c>
      <c r="O104" s="27" t="s">
        <v>746</v>
      </c>
    </row>
    <row r="105" spans="1:15" ht="205.5" customHeight="1" x14ac:dyDescent="0.2">
      <c r="A105" s="35">
        <v>98</v>
      </c>
      <c r="B105" s="36" t="s">
        <v>576</v>
      </c>
      <c r="C105" s="27" t="s">
        <v>111</v>
      </c>
      <c r="D105" s="82" t="s">
        <v>617</v>
      </c>
      <c r="E105" s="27" t="s">
        <v>23</v>
      </c>
      <c r="F105" s="83" t="s">
        <v>764</v>
      </c>
      <c r="G105" s="28">
        <v>3</v>
      </c>
      <c r="H105" s="28">
        <v>4</v>
      </c>
      <c r="I105" s="28">
        <f t="shared" si="7"/>
        <v>12</v>
      </c>
      <c r="J105" s="28" t="str">
        <f t="shared" si="8"/>
        <v>MEDIO</v>
      </c>
      <c r="K105" s="26" t="s">
        <v>471</v>
      </c>
      <c r="L105" s="86">
        <f t="shared" si="9"/>
        <v>3</v>
      </c>
      <c r="M105" s="39"/>
      <c r="N105" s="27" t="s">
        <v>741</v>
      </c>
      <c r="O105" s="27" t="s">
        <v>647</v>
      </c>
    </row>
    <row r="106" spans="1:15" ht="144" customHeight="1" x14ac:dyDescent="0.2">
      <c r="A106" s="35">
        <v>99</v>
      </c>
      <c r="B106" s="36" t="s">
        <v>576</v>
      </c>
      <c r="C106" s="27" t="s">
        <v>765</v>
      </c>
      <c r="D106" s="82" t="s">
        <v>713</v>
      </c>
      <c r="E106" s="27" t="s">
        <v>23</v>
      </c>
      <c r="F106" s="83" t="s">
        <v>764</v>
      </c>
      <c r="G106" s="28">
        <v>3</v>
      </c>
      <c r="H106" s="28">
        <v>4</v>
      </c>
      <c r="I106" s="28">
        <f t="shared" si="7"/>
        <v>12</v>
      </c>
      <c r="J106" s="28" t="str">
        <f t="shared" si="8"/>
        <v>MEDIO</v>
      </c>
      <c r="K106" s="26" t="s">
        <v>470</v>
      </c>
      <c r="L106" s="86">
        <f t="shared" si="9"/>
        <v>3</v>
      </c>
      <c r="M106" s="39"/>
      <c r="N106" s="27" t="s">
        <v>744</v>
      </c>
      <c r="O106" s="27" t="s">
        <v>763</v>
      </c>
    </row>
    <row r="107" spans="1:15" ht="123.75" customHeight="1" x14ac:dyDescent="0.2">
      <c r="A107" s="35">
        <v>100</v>
      </c>
      <c r="B107" s="36" t="s">
        <v>576</v>
      </c>
      <c r="C107" s="27" t="s">
        <v>159</v>
      </c>
      <c r="D107" s="82" t="s">
        <v>1619</v>
      </c>
      <c r="E107" s="27" t="s">
        <v>23</v>
      </c>
      <c r="F107" s="83" t="s">
        <v>766</v>
      </c>
      <c r="G107" s="28">
        <v>2</v>
      </c>
      <c r="H107" s="28">
        <v>5</v>
      </c>
      <c r="I107" s="28">
        <f t="shared" si="7"/>
        <v>10</v>
      </c>
      <c r="J107" s="28" t="str">
        <f t="shared" si="8"/>
        <v>BAJO</v>
      </c>
      <c r="K107" s="24" t="str">
        <f t="shared" si="6"/>
        <v>El nivel de riesgo es bajo y no se requieren controles adicionales</v>
      </c>
      <c r="L107" s="86">
        <f t="shared" si="9"/>
        <v>0.1</v>
      </c>
      <c r="M107" s="39"/>
      <c r="N107" s="27" t="s">
        <v>710</v>
      </c>
      <c r="O107" s="27" t="s">
        <v>746</v>
      </c>
    </row>
    <row r="108" spans="1:15" ht="109.5" customHeight="1" x14ac:dyDescent="0.2">
      <c r="A108" s="35">
        <v>101</v>
      </c>
      <c r="B108" s="36" t="s">
        <v>576</v>
      </c>
      <c r="C108" s="27" t="s">
        <v>160</v>
      </c>
      <c r="D108" s="82" t="s">
        <v>617</v>
      </c>
      <c r="E108" s="27" t="s">
        <v>23</v>
      </c>
      <c r="F108" s="83" t="s">
        <v>766</v>
      </c>
      <c r="G108" s="28">
        <v>2</v>
      </c>
      <c r="H108" s="28">
        <v>5</v>
      </c>
      <c r="I108" s="28">
        <f t="shared" si="7"/>
        <v>10</v>
      </c>
      <c r="J108" s="28" t="str">
        <f t="shared" si="8"/>
        <v>BAJO</v>
      </c>
      <c r="K108" s="24" t="str">
        <f t="shared" si="6"/>
        <v>El nivel de riesgo es bajo y no se requieren controles adicionales</v>
      </c>
      <c r="L108" s="86">
        <f t="shared" si="9"/>
        <v>0.1</v>
      </c>
      <c r="M108" s="39"/>
      <c r="N108" s="27" t="s">
        <v>710</v>
      </c>
      <c r="O108" s="27" t="s">
        <v>746</v>
      </c>
    </row>
    <row r="109" spans="1:15" ht="122.25" customHeight="1" x14ac:dyDescent="0.2">
      <c r="A109" s="35">
        <v>102</v>
      </c>
      <c r="B109" s="36" t="s">
        <v>576</v>
      </c>
      <c r="C109" s="27" t="s">
        <v>767</v>
      </c>
      <c r="D109" s="82" t="s">
        <v>713</v>
      </c>
      <c r="E109" s="27" t="s">
        <v>23</v>
      </c>
      <c r="F109" s="83" t="s">
        <v>766</v>
      </c>
      <c r="G109" s="28">
        <v>2</v>
      </c>
      <c r="H109" s="28">
        <v>5</v>
      </c>
      <c r="I109" s="28">
        <f t="shared" si="7"/>
        <v>10</v>
      </c>
      <c r="J109" s="28" t="str">
        <f t="shared" si="8"/>
        <v>BAJO</v>
      </c>
      <c r="K109" s="24" t="str">
        <f>IF(J109="BAJO","El nivel de riesgo es bajo y no se requieren controles adicionales","Favor establezca acá controles adicionales requeridos")</f>
        <v>El nivel de riesgo es bajo y no se requieren controles adicionales</v>
      </c>
      <c r="L109" s="86">
        <f t="shared" si="9"/>
        <v>0.1</v>
      </c>
      <c r="M109" s="39"/>
      <c r="N109" s="27" t="s">
        <v>597</v>
      </c>
      <c r="O109" s="27" t="s">
        <v>750</v>
      </c>
    </row>
    <row r="110" spans="1:15" x14ac:dyDescent="0.2">
      <c r="L110" s="23">
        <f>SUM(L8:L109)</f>
        <v>131.99999999999986</v>
      </c>
      <c r="N110" s="62">
        <f>+COUNT(L8:L109)</f>
        <v>102</v>
      </c>
      <c r="O110" s="62"/>
    </row>
    <row r="111" spans="1:15" x14ac:dyDescent="0.2">
      <c r="N111" s="62"/>
      <c r="O111" s="62"/>
    </row>
    <row r="112" spans="1:15" x14ac:dyDescent="0.2">
      <c r="N112" s="62"/>
      <c r="O112" s="62"/>
    </row>
    <row r="113" spans="14:15" x14ac:dyDescent="0.2">
      <c r="N113" s="62"/>
      <c r="O113" s="62"/>
    </row>
    <row r="114" spans="14:15" x14ac:dyDescent="0.2">
      <c r="N114" s="62"/>
      <c r="O114" s="62"/>
    </row>
    <row r="115" spans="14:15" x14ac:dyDescent="0.2">
      <c r="N115" s="62"/>
      <c r="O115" s="62"/>
    </row>
    <row r="116" spans="14:15" x14ac:dyDescent="0.2">
      <c r="N116" s="62"/>
      <c r="O116" s="62"/>
    </row>
    <row r="117" spans="14:15" x14ac:dyDescent="0.2">
      <c r="N117" s="62"/>
      <c r="O117" s="62"/>
    </row>
    <row r="118" spans="14:15" x14ac:dyDescent="0.2">
      <c r="N118" s="62"/>
      <c r="O118" s="62"/>
    </row>
    <row r="119" spans="14:15" x14ac:dyDescent="0.2">
      <c r="N119" s="62"/>
      <c r="O119" s="62"/>
    </row>
    <row r="120" spans="14:15" x14ac:dyDescent="0.2">
      <c r="N120" s="62"/>
      <c r="O120" s="62"/>
    </row>
    <row r="121" spans="14:15" x14ac:dyDescent="0.2">
      <c r="N121" s="62"/>
      <c r="O121" s="62"/>
    </row>
    <row r="122" spans="14:15" x14ac:dyDescent="0.2">
      <c r="N122" s="62"/>
      <c r="O122" s="62"/>
    </row>
    <row r="123" spans="14:15" x14ac:dyDescent="0.2">
      <c r="N123" s="62"/>
      <c r="O123" s="62"/>
    </row>
  </sheetData>
  <autoFilter ref="B7:N106"/>
  <dataConsolidate/>
  <mergeCells count="11">
    <mergeCell ref="B5:C5"/>
    <mergeCell ref="D5:E5"/>
    <mergeCell ref="G5:H5"/>
    <mergeCell ref="J5:L5"/>
    <mergeCell ref="B1:J1"/>
    <mergeCell ref="K1:L4"/>
    <mergeCell ref="B2:J2"/>
    <mergeCell ref="B3:C3"/>
    <mergeCell ref="D3:I3"/>
    <mergeCell ref="B4:C4"/>
    <mergeCell ref="D4:I4"/>
  </mergeCells>
  <conditionalFormatting sqref="J8:J18 J20 J23:J35 J38:J109">
    <cfRule type="cellIs" dxfId="506" priority="13" stopIfTrue="1" operator="equal">
      <formula>"ALTO"</formula>
    </cfRule>
    <cfRule type="cellIs" dxfId="505" priority="14" stopIfTrue="1" operator="equal">
      <formula>"MEDIO"</formula>
    </cfRule>
    <cfRule type="cellIs" dxfId="504" priority="15" stopIfTrue="1" operator="equal">
      <formula>"BAJO"</formula>
    </cfRule>
  </conditionalFormatting>
  <conditionalFormatting sqref="J19">
    <cfRule type="cellIs" dxfId="503" priority="10" stopIfTrue="1" operator="equal">
      <formula>"ALTO"</formula>
    </cfRule>
    <cfRule type="cellIs" dxfId="502" priority="11" stopIfTrue="1" operator="equal">
      <formula>"MEDIO"</formula>
    </cfRule>
    <cfRule type="cellIs" dxfId="501" priority="12" stopIfTrue="1" operator="equal">
      <formula>"BAJO"</formula>
    </cfRule>
  </conditionalFormatting>
  <conditionalFormatting sqref="J21:J22">
    <cfRule type="cellIs" dxfId="500" priority="7" stopIfTrue="1" operator="equal">
      <formula>"ALTO"</formula>
    </cfRule>
    <cfRule type="cellIs" dxfId="499" priority="8" stopIfTrue="1" operator="equal">
      <formula>"MEDIO"</formula>
    </cfRule>
    <cfRule type="cellIs" dxfId="498" priority="9" stopIfTrue="1" operator="equal">
      <formula>"BAJO"</formula>
    </cfRule>
  </conditionalFormatting>
  <conditionalFormatting sqref="J36">
    <cfRule type="cellIs" dxfId="497" priority="4" stopIfTrue="1" operator="equal">
      <formula>"ALTO"</formula>
    </cfRule>
    <cfRule type="cellIs" dxfId="496" priority="5" stopIfTrue="1" operator="equal">
      <formula>"MEDIO"</formula>
    </cfRule>
    <cfRule type="cellIs" dxfId="495" priority="6" stopIfTrue="1" operator="equal">
      <formula>"BAJO"</formula>
    </cfRule>
  </conditionalFormatting>
  <conditionalFormatting sqref="J37">
    <cfRule type="cellIs" dxfId="494" priority="1" stopIfTrue="1" operator="equal">
      <formula>"ALTO"</formula>
    </cfRule>
    <cfRule type="cellIs" dxfId="493" priority="2" stopIfTrue="1" operator="equal">
      <formula>"MEDIO"</formula>
    </cfRule>
    <cfRule type="cellIs" dxfId="492" priority="3" stopIfTrue="1" operator="equal">
      <formula>"BAJO"</formula>
    </cfRule>
  </conditionalFormatting>
  <pageMargins left="0.70866141732283472" right="0.70866141732283472" top="0.74803149606299213" bottom="0.74803149606299213" header="0.31496062992125984" footer="0.31496062992125984"/>
  <pageSetup paperSize="14" scale="23" fitToHeight="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9"/>
  <sheetViews>
    <sheetView topLeftCell="F52" zoomScale="77" zoomScaleNormal="77" workbookViewId="0">
      <selection activeCell="N93" sqref="N93"/>
    </sheetView>
  </sheetViews>
  <sheetFormatPr baseColWidth="10" defaultColWidth="19.5703125" defaultRowHeight="87" customHeight="1" x14ac:dyDescent="0.2"/>
  <cols>
    <col min="1" max="1" width="9.140625" style="39" customWidth="1"/>
    <col min="2" max="2" width="27.5703125" style="39" customWidth="1"/>
    <col min="3" max="3" width="50.7109375" style="39" customWidth="1"/>
    <col min="4" max="4" width="26.5703125" style="39" customWidth="1"/>
    <col min="5" max="5" width="34" style="104" customWidth="1"/>
    <col min="6" max="6" width="79.5703125" style="39" customWidth="1"/>
    <col min="7" max="8" width="19.5703125" style="79"/>
    <col min="9" max="9" width="19.5703125" style="105"/>
    <col min="10" max="10" width="19.5703125" style="39"/>
    <col min="11" max="11" width="59.85546875" style="39" customWidth="1"/>
    <col min="12" max="12" width="8.42578125" style="39" customWidth="1"/>
    <col min="13" max="13" width="3.42578125" style="39" customWidth="1"/>
    <col min="14" max="14" width="61.7109375" style="39" customWidth="1"/>
    <col min="15" max="15" width="60.28515625" style="39" customWidth="1"/>
    <col min="16" max="16384" width="19.5703125" style="39"/>
  </cols>
  <sheetData>
    <row r="1" spans="1:15" ht="15.75" thickBot="1" x14ac:dyDescent="0.25">
      <c r="B1" s="218" t="s">
        <v>10</v>
      </c>
      <c r="C1" s="219"/>
      <c r="D1" s="219"/>
      <c r="E1" s="219"/>
      <c r="F1" s="219"/>
      <c r="G1" s="219"/>
      <c r="H1" s="219"/>
      <c r="I1" s="219"/>
      <c r="J1" s="219"/>
      <c r="K1" s="205"/>
      <c r="L1" s="205"/>
    </row>
    <row r="2" spans="1:15" ht="15.75" thickTop="1" x14ac:dyDescent="0.2">
      <c r="B2" s="206" t="s">
        <v>220</v>
      </c>
      <c r="C2" s="207"/>
      <c r="D2" s="207"/>
      <c r="E2" s="207"/>
      <c r="F2" s="207"/>
      <c r="G2" s="207"/>
      <c r="H2" s="207"/>
      <c r="I2" s="207"/>
      <c r="J2" s="207"/>
      <c r="K2" s="205"/>
      <c r="L2" s="205"/>
    </row>
    <row r="3" spans="1:15" ht="15" x14ac:dyDescent="0.2">
      <c r="B3" s="220" t="s">
        <v>11</v>
      </c>
      <c r="C3" s="221"/>
      <c r="D3" s="222" t="s">
        <v>12</v>
      </c>
      <c r="E3" s="223"/>
      <c r="F3" s="223"/>
      <c r="G3" s="223"/>
      <c r="H3" s="223"/>
      <c r="I3" s="224"/>
      <c r="J3" s="94" t="s">
        <v>208</v>
      </c>
      <c r="K3" s="205"/>
      <c r="L3" s="205"/>
    </row>
    <row r="4" spans="1:15" ht="15" thickBot="1" x14ac:dyDescent="0.25">
      <c r="B4" s="225" t="s">
        <v>209</v>
      </c>
      <c r="C4" s="226"/>
      <c r="D4" s="227" t="s">
        <v>221</v>
      </c>
      <c r="E4" s="228"/>
      <c r="F4" s="228"/>
      <c r="G4" s="228"/>
      <c r="H4" s="228"/>
      <c r="I4" s="229"/>
      <c r="J4" s="95" t="s">
        <v>1506</v>
      </c>
      <c r="K4" s="205"/>
      <c r="L4" s="205"/>
    </row>
    <row r="5" spans="1:15" ht="87" customHeight="1" thickTop="1" x14ac:dyDescent="0.2">
      <c r="B5" s="212" t="s">
        <v>13</v>
      </c>
      <c r="C5" s="213"/>
      <c r="D5" s="214" t="s">
        <v>14</v>
      </c>
      <c r="E5" s="215"/>
      <c r="F5" s="96" t="s">
        <v>15</v>
      </c>
      <c r="G5" s="216" t="s">
        <v>235</v>
      </c>
      <c r="H5" s="216"/>
      <c r="I5" s="98" t="s">
        <v>16</v>
      </c>
      <c r="J5" s="217" t="s">
        <v>294</v>
      </c>
      <c r="K5" s="217"/>
      <c r="L5" s="217"/>
      <c r="N5" s="52" t="s">
        <v>1505</v>
      </c>
      <c r="O5" s="53">
        <v>44316</v>
      </c>
    </row>
    <row r="6" spans="1:15" ht="9.75" customHeight="1" x14ac:dyDescent="0.2">
      <c r="B6" s="96"/>
      <c r="C6" s="99"/>
      <c r="D6" s="100"/>
      <c r="E6" s="101"/>
      <c r="F6" s="96"/>
      <c r="G6" s="28"/>
      <c r="H6" s="28"/>
      <c r="I6" s="98"/>
      <c r="J6" s="102"/>
      <c r="K6" s="102"/>
      <c r="L6" s="102"/>
      <c r="N6" s="23"/>
      <c r="O6" s="23"/>
    </row>
    <row r="7" spans="1:15" ht="87" customHeight="1" x14ac:dyDescent="0.2">
      <c r="B7" s="103" t="s">
        <v>6</v>
      </c>
      <c r="C7" s="103" t="s">
        <v>8</v>
      </c>
      <c r="D7" s="103" t="s">
        <v>9</v>
      </c>
      <c r="E7" s="103" t="s">
        <v>24</v>
      </c>
      <c r="F7" s="103" t="s">
        <v>5</v>
      </c>
      <c r="G7" s="103" t="s">
        <v>0</v>
      </c>
      <c r="H7" s="103" t="s">
        <v>1</v>
      </c>
      <c r="I7" s="103" t="s">
        <v>2</v>
      </c>
      <c r="J7" s="103" t="s">
        <v>3</v>
      </c>
      <c r="K7" s="103" t="s">
        <v>4</v>
      </c>
      <c r="L7" s="103" t="s">
        <v>222</v>
      </c>
      <c r="N7" s="54" t="s">
        <v>466</v>
      </c>
      <c r="O7" s="55" t="s">
        <v>467</v>
      </c>
    </row>
    <row r="8" spans="1:15" ht="124.5" customHeight="1" x14ac:dyDescent="0.2">
      <c r="A8" s="92">
        <v>1</v>
      </c>
      <c r="B8" s="28" t="s">
        <v>288</v>
      </c>
      <c r="C8" s="27" t="s">
        <v>83</v>
      </c>
      <c r="D8" s="27" t="s">
        <v>62</v>
      </c>
      <c r="E8" s="27" t="s">
        <v>19</v>
      </c>
      <c r="F8" s="27" t="s">
        <v>772</v>
      </c>
      <c r="G8" s="28">
        <v>1</v>
      </c>
      <c r="H8" s="28">
        <v>4</v>
      </c>
      <c r="I8" s="28">
        <f t="shared" ref="I8:I69" si="0">G8*H8</f>
        <v>4</v>
      </c>
      <c r="J8" s="28" t="str">
        <f t="shared" ref="J8:J69" si="1">IF(I8&lt;12,"BAJO",IF(I8&gt;19,"ALTO","MEDIO"))</f>
        <v>BAJO</v>
      </c>
      <c r="K8" s="24" t="str">
        <f t="shared" ref="K8:K22" si="2">IF(J8="BAJO","El nivel de riesgo bajo no requiere controles adicionales","Favor establezca acá controles adicionales requeridos")</f>
        <v>El nivel de riesgo bajo no requiere controles adicionales</v>
      </c>
      <c r="L8" s="28">
        <f t="shared" ref="L8:L69" si="3">IF(J8="BAJO",0.1,IF(J8="MEDIO",3,5))</f>
        <v>0.1</v>
      </c>
      <c r="M8" s="89"/>
      <c r="N8" s="27" t="s">
        <v>768</v>
      </c>
      <c r="O8" s="27" t="s">
        <v>769</v>
      </c>
    </row>
    <row r="9" spans="1:15" ht="135.75" customHeight="1" x14ac:dyDescent="0.2">
      <c r="A9" s="92">
        <v>2</v>
      </c>
      <c r="B9" s="28" t="s">
        <v>288</v>
      </c>
      <c r="C9" s="27" t="s">
        <v>65</v>
      </c>
      <c r="D9" s="27" t="s">
        <v>70</v>
      </c>
      <c r="E9" s="27" t="s">
        <v>19</v>
      </c>
      <c r="F9" s="27" t="s">
        <v>772</v>
      </c>
      <c r="G9" s="28">
        <v>1</v>
      </c>
      <c r="H9" s="28">
        <v>4</v>
      </c>
      <c r="I9" s="28">
        <f t="shared" si="0"/>
        <v>4</v>
      </c>
      <c r="J9" s="28" t="str">
        <f t="shared" si="1"/>
        <v>BAJO</v>
      </c>
      <c r="K9" s="24" t="str">
        <f t="shared" si="2"/>
        <v>El nivel de riesgo bajo no requiere controles adicionales</v>
      </c>
      <c r="L9" s="28">
        <f t="shared" si="3"/>
        <v>0.1</v>
      </c>
      <c r="M9" s="89"/>
      <c r="N9" s="27" t="s">
        <v>768</v>
      </c>
      <c r="O9" s="27" t="s">
        <v>770</v>
      </c>
    </row>
    <row r="10" spans="1:15" ht="133.5" customHeight="1" x14ac:dyDescent="0.2">
      <c r="A10" s="92">
        <v>3</v>
      </c>
      <c r="B10" s="28" t="s">
        <v>288</v>
      </c>
      <c r="C10" s="27" t="s">
        <v>771</v>
      </c>
      <c r="D10" s="27" t="s">
        <v>625</v>
      </c>
      <c r="E10" s="27" t="s">
        <v>19</v>
      </c>
      <c r="F10" s="27" t="s">
        <v>772</v>
      </c>
      <c r="G10" s="28">
        <v>1</v>
      </c>
      <c r="H10" s="28">
        <v>4</v>
      </c>
      <c r="I10" s="28">
        <f t="shared" si="0"/>
        <v>4</v>
      </c>
      <c r="J10" s="28" t="s">
        <v>773</v>
      </c>
      <c r="K10" s="24" t="str">
        <f>IF(J10="BAJO","El nivel de riesgo bajo no requiere controles adicionales","Favor establezca acá controles adicionales requeridos")</f>
        <v>El nivel de riesgo bajo no requiere controles adicionales</v>
      </c>
      <c r="L10" s="162">
        <f t="shared" si="3"/>
        <v>0.1</v>
      </c>
      <c r="M10" s="89"/>
      <c r="N10" s="27"/>
      <c r="O10" s="27" t="s">
        <v>774</v>
      </c>
    </row>
    <row r="11" spans="1:15" ht="87" customHeight="1" x14ac:dyDescent="0.2">
      <c r="A11" s="92">
        <v>4</v>
      </c>
      <c r="B11" s="28" t="s">
        <v>289</v>
      </c>
      <c r="C11" s="27" t="s">
        <v>775</v>
      </c>
      <c r="D11" s="27" t="s">
        <v>62</v>
      </c>
      <c r="E11" s="27" t="s">
        <v>19</v>
      </c>
      <c r="F11" s="27" t="s">
        <v>776</v>
      </c>
      <c r="G11" s="28">
        <v>3</v>
      </c>
      <c r="H11" s="28">
        <v>2</v>
      </c>
      <c r="I11" s="28">
        <f t="shared" si="0"/>
        <v>6</v>
      </c>
      <c r="J11" s="28" t="str">
        <f t="shared" si="1"/>
        <v>BAJO</v>
      </c>
      <c r="K11" s="24" t="str">
        <f t="shared" si="2"/>
        <v>El nivel de riesgo bajo no requiere controles adicionales</v>
      </c>
      <c r="L11" s="28">
        <f t="shared" si="3"/>
        <v>0.1</v>
      </c>
      <c r="M11" s="89"/>
      <c r="N11" s="27" t="s">
        <v>777</v>
      </c>
      <c r="O11" s="27"/>
    </row>
    <row r="12" spans="1:15" ht="87" customHeight="1" x14ac:dyDescent="0.2">
      <c r="A12" s="92">
        <v>5</v>
      </c>
      <c r="B12" s="28" t="s">
        <v>289</v>
      </c>
      <c r="C12" s="27" t="s">
        <v>66</v>
      </c>
      <c r="D12" s="27" t="s">
        <v>70</v>
      </c>
      <c r="E12" s="27" t="s">
        <v>19</v>
      </c>
      <c r="F12" s="27" t="s">
        <v>778</v>
      </c>
      <c r="G12" s="28">
        <v>3</v>
      </c>
      <c r="H12" s="28">
        <v>2</v>
      </c>
      <c r="I12" s="28">
        <f t="shared" si="0"/>
        <v>6</v>
      </c>
      <c r="J12" s="28" t="str">
        <f t="shared" si="1"/>
        <v>BAJO</v>
      </c>
      <c r="K12" s="24" t="str">
        <f t="shared" si="2"/>
        <v>El nivel de riesgo bajo no requiere controles adicionales</v>
      </c>
      <c r="L12" s="28">
        <f t="shared" si="3"/>
        <v>0.1</v>
      </c>
      <c r="M12" s="89"/>
      <c r="N12" s="27" t="s">
        <v>777</v>
      </c>
      <c r="O12" s="27" t="s">
        <v>779</v>
      </c>
    </row>
    <row r="13" spans="1:15" ht="166.5" customHeight="1" x14ac:dyDescent="0.2">
      <c r="A13" s="92">
        <v>6</v>
      </c>
      <c r="B13" s="28" t="s">
        <v>289</v>
      </c>
      <c r="C13" s="27" t="s">
        <v>84</v>
      </c>
      <c r="D13" s="27" t="s">
        <v>62</v>
      </c>
      <c r="E13" s="27" t="s">
        <v>19</v>
      </c>
      <c r="F13" s="27" t="s">
        <v>780</v>
      </c>
      <c r="G13" s="28">
        <v>3</v>
      </c>
      <c r="H13" s="28">
        <v>3</v>
      </c>
      <c r="I13" s="28">
        <f t="shared" si="0"/>
        <v>9</v>
      </c>
      <c r="J13" s="28" t="str">
        <f t="shared" si="1"/>
        <v>BAJO</v>
      </c>
      <c r="K13" s="24" t="str">
        <f t="shared" si="2"/>
        <v>El nivel de riesgo bajo no requiere controles adicionales</v>
      </c>
      <c r="L13" s="28">
        <f t="shared" si="3"/>
        <v>0.1</v>
      </c>
      <c r="M13" s="89"/>
      <c r="N13" s="27" t="s">
        <v>781</v>
      </c>
      <c r="O13" s="27" t="s">
        <v>782</v>
      </c>
    </row>
    <row r="14" spans="1:15" ht="168.75" customHeight="1" x14ac:dyDescent="0.2">
      <c r="A14" s="92">
        <v>7</v>
      </c>
      <c r="B14" s="28" t="s">
        <v>289</v>
      </c>
      <c r="C14" s="27" t="s">
        <v>85</v>
      </c>
      <c r="D14" s="27" t="s">
        <v>70</v>
      </c>
      <c r="E14" s="27" t="s">
        <v>19</v>
      </c>
      <c r="F14" s="27" t="s">
        <v>783</v>
      </c>
      <c r="G14" s="28">
        <v>3</v>
      </c>
      <c r="H14" s="28">
        <v>3</v>
      </c>
      <c r="I14" s="28">
        <f t="shared" si="0"/>
        <v>9</v>
      </c>
      <c r="J14" s="28" t="str">
        <f t="shared" si="1"/>
        <v>BAJO</v>
      </c>
      <c r="K14" s="24" t="str">
        <f t="shared" si="2"/>
        <v>El nivel de riesgo bajo no requiere controles adicionales</v>
      </c>
      <c r="L14" s="28">
        <f t="shared" si="3"/>
        <v>0.1</v>
      </c>
      <c r="M14" s="89"/>
      <c r="N14" s="27" t="s">
        <v>781</v>
      </c>
      <c r="O14" s="27" t="s">
        <v>784</v>
      </c>
    </row>
    <row r="15" spans="1:15" ht="197.25" customHeight="1" x14ac:dyDescent="0.2">
      <c r="A15" s="92">
        <v>8</v>
      </c>
      <c r="B15" s="28" t="s">
        <v>289</v>
      </c>
      <c r="C15" s="27" t="s">
        <v>785</v>
      </c>
      <c r="D15" s="27" t="s">
        <v>625</v>
      </c>
      <c r="E15" s="27" t="s">
        <v>19</v>
      </c>
      <c r="F15" s="27" t="s">
        <v>783</v>
      </c>
      <c r="G15" s="28">
        <v>3</v>
      </c>
      <c r="H15" s="28">
        <v>3</v>
      </c>
      <c r="I15" s="28">
        <f t="shared" si="0"/>
        <v>9</v>
      </c>
      <c r="J15" s="28" t="str">
        <f t="shared" si="1"/>
        <v>BAJO</v>
      </c>
      <c r="K15" s="24" t="str">
        <f t="shared" si="2"/>
        <v>El nivel de riesgo bajo no requiere controles adicionales</v>
      </c>
      <c r="L15" s="28">
        <f t="shared" si="3"/>
        <v>0.1</v>
      </c>
      <c r="M15" s="89"/>
      <c r="N15" s="27" t="s">
        <v>781</v>
      </c>
      <c r="O15" s="27" t="s">
        <v>786</v>
      </c>
    </row>
    <row r="16" spans="1:15" ht="158.25" customHeight="1" x14ac:dyDescent="0.2">
      <c r="A16" s="92">
        <v>9</v>
      </c>
      <c r="B16" s="28" t="s">
        <v>289</v>
      </c>
      <c r="C16" s="27" t="s">
        <v>325</v>
      </c>
      <c r="D16" s="27" t="s">
        <v>62</v>
      </c>
      <c r="E16" s="27" t="s">
        <v>19</v>
      </c>
      <c r="F16" s="27" t="s">
        <v>787</v>
      </c>
      <c r="G16" s="28">
        <v>2</v>
      </c>
      <c r="H16" s="28">
        <v>3</v>
      </c>
      <c r="I16" s="28">
        <f t="shared" si="0"/>
        <v>6</v>
      </c>
      <c r="J16" s="28" t="str">
        <f t="shared" si="1"/>
        <v>BAJO</v>
      </c>
      <c r="K16" s="24" t="str">
        <f t="shared" si="2"/>
        <v>El nivel de riesgo bajo no requiere controles adicionales</v>
      </c>
      <c r="L16" s="28">
        <f t="shared" si="3"/>
        <v>0.1</v>
      </c>
      <c r="M16" s="89"/>
      <c r="N16" s="27" t="s">
        <v>788</v>
      </c>
      <c r="O16" s="27" t="s">
        <v>782</v>
      </c>
    </row>
    <row r="17" spans="1:15" ht="150" customHeight="1" x14ac:dyDescent="0.2">
      <c r="A17" s="92">
        <v>10</v>
      </c>
      <c r="B17" s="28" t="s">
        <v>289</v>
      </c>
      <c r="C17" s="27" t="s">
        <v>326</v>
      </c>
      <c r="D17" s="27" t="s">
        <v>70</v>
      </c>
      <c r="E17" s="27" t="s">
        <v>19</v>
      </c>
      <c r="F17" s="27" t="s">
        <v>787</v>
      </c>
      <c r="G17" s="28">
        <v>2</v>
      </c>
      <c r="H17" s="28">
        <v>3</v>
      </c>
      <c r="I17" s="28">
        <f t="shared" si="0"/>
        <v>6</v>
      </c>
      <c r="J17" s="28" t="str">
        <f t="shared" si="1"/>
        <v>BAJO</v>
      </c>
      <c r="K17" s="24" t="str">
        <f t="shared" si="2"/>
        <v>El nivel de riesgo bajo no requiere controles adicionales</v>
      </c>
      <c r="L17" s="28">
        <f t="shared" si="3"/>
        <v>0.1</v>
      </c>
      <c r="M17" s="89"/>
      <c r="N17" s="27" t="s">
        <v>788</v>
      </c>
      <c r="O17" s="27" t="s">
        <v>779</v>
      </c>
    </row>
    <row r="18" spans="1:15" ht="139.5" customHeight="1" x14ac:dyDescent="0.2">
      <c r="A18" s="92">
        <v>11</v>
      </c>
      <c r="B18" s="28" t="s">
        <v>289</v>
      </c>
      <c r="C18" s="27" t="s">
        <v>789</v>
      </c>
      <c r="D18" s="27" t="s">
        <v>625</v>
      </c>
      <c r="E18" s="27" t="s">
        <v>1610</v>
      </c>
      <c r="F18" s="27" t="s">
        <v>787</v>
      </c>
      <c r="G18" s="28">
        <v>2</v>
      </c>
      <c r="H18" s="28">
        <v>3</v>
      </c>
      <c r="I18" s="28">
        <f t="shared" si="0"/>
        <v>6</v>
      </c>
      <c r="J18" s="28" t="str">
        <f t="shared" si="1"/>
        <v>BAJO</v>
      </c>
      <c r="K18" s="24" t="str">
        <f t="shared" si="2"/>
        <v>El nivel de riesgo bajo no requiere controles adicionales</v>
      </c>
      <c r="L18" s="28">
        <f t="shared" si="3"/>
        <v>0.1</v>
      </c>
      <c r="M18" s="89"/>
      <c r="N18" s="27"/>
      <c r="O18" s="27" t="s">
        <v>790</v>
      </c>
    </row>
    <row r="19" spans="1:15" ht="112.5" customHeight="1" x14ac:dyDescent="0.2">
      <c r="A19" s="92">
        <v>12</v>
      </c>
      <c r="B19" s="28" t="s">
        <v>289</v>
      </c>
      <c r="C19" s="27" t="s">
        <v>327</v>
      </c>
      <c r="D19" s="27" t="s">
        <v>62</v>
      </c>
      <c r="E19" s="27" t="s">
        <v>19</v>
      </c>
      <c r="F19" s="27" t="s">
        <v>791</v>
      </c>
      <c r="G19" s="28">
        <v>3</v>
      </c>
      <c r="H19" s="28">
        <v>3</v>
      </c>
      <c r="I19" s="28">
        <f t="shared" si="0"/>
        <v>9</v>
      </c>
      <c r="J19" s="28" t="str">
        <f t="shared" si="1"/>
        <v>BAJO</v>
      </c>
      <c r="K19" s="24" t="str">
        <f t="shared" si="2"/>
        <v>El nivel de riesgo bajo no requiere controles adicionales</v>
      </c>
      <c r="L19" s="28">
        <f t="shared" si="3"/>
        <v>0.1</v>
      </c>
      <c r="M19" s="89"/>
      <c r="N19" s="27" t="s">
        <v>792</v>
      </c>
      <c r="O19" s="27" t="s">
        <v>782</v>
      </c>
    </row>
    <row r="20" spans="1:15" ht="118.5" customHeight="1" x14ac:dyDescent="0.2">
      <c r="A20" s="92">
        <v>13</v>
      </c>
      <c r="B20" s="28" t="s">
        <v>289</v>
      </c>
      <c r="C20" s="27" t="s">
        <v>328</v>
      </c>
      <c r="D20" s="27" t="s">
        <v>70</v>
      </c>
      <c r="E20" s="27" t="s">
        <v>19</v>
      </c>
      <c r="F20" s="27" t="s">
        <v>791</v>
      </c>
      <c r="G20" s="28">
        <v>3</v>
      </c>
      <c r="H20" s="28">
        <v>3</v>
      </c>
      <c r="I20" s="28">
        <f t="shared" si="0"/>
        <v>9</v>
      </c>
      <c r="J20" s="28" t="str">
        <f t="shared" si="1"/>
        <v>BAJO</v>
      </c>
      <c r="K20" s="24" t="str">
        <f t="shared" si="2"/>
        <v>El nivel de riesgo bajo no requiere controles adicionales</v>
      </c>
      <c r="L20" s="28">
        <f t="shared" si="3"/>
        <v>0.1</v>
      </c>
      <c r="M20" s="89"/>
      <c r="N20" s="27" t="s">
        <v>792</v>
      </c>
      <c r="O20" s="27" t="s">
        <v>779</v>
      </c>
    </row>
    <row r="21" spans="1:15" ht="123.75" customHeight="1" x14ac:dyDescent="0.2">
      <c r="A21" s="92">
        <v>14</v>
      </c>
      <c r="B21" s="28" t="s">
        <v>289</v>
      </c>
      <c r="C21" s="27" t="s">
        <v>374</v>
      </c>
      <c r="D21" s="27" t="s">
        <v>62</v>
      </c>
      <c r="E21" s="27" t="s">
        <v>19</v>
      </c>
      <c r="F21" s="27" t="s">
        <v>793</v>
      </c>
      <c r="G21" s="28">
        <v>2</v>
      </c>
      <c r="H21" s="28">
        <v>4</v>
      </c>
      <c r="I21" s="28">
        <f t="shared" si="0"/>
        <v>8</v>
      </c>
      <c r="J21" s="28" t="str">
        <f t="shared" si="1"/>
        <v>BAJO</v>
      </c>
      <c r="K21" s="24" t="str">
        <f t="shared" si="2"/>
        <v>El nivel de riesgo bajo no requiere controles adicionales</v>
      </c>
      <c r="L21" s="28">
        <f t="shared" si="3"/>
        <v>0.1</v>
      </c>
      <c r="M21" s="89"/>
      <c r="N21" s="27" t="s">
        <v>794</v>
      </c>
      <c r="O21" s="27" t="s">
        <v>782</v>
      </c>
    </row>
    <row r="22" spans="1:15" ht="129" customHeight="1" x14ac:dyDescent="0.2">
      <c r="A22" s="92">
        <v>15</v>
      </c>
      <c r="B22" s="28" t="s">
        <v>289</v>
      </c>
      <c r="C22" s="27" t="s">
        <v>375</v>
      </c>
      <c r="D22" s="27" t="s">
        <v>70</v>
      </c>
      <c r="E22" s="27" t="s">
        <v>19</v>
      </c>
      <c r="F22" s="27" t="s">
        <v>793</v>
      </c>
      <c r="G22" s="28">
        <v>2</v>
      </c>
      <c r="H22" s="28">
        <v>4</v>
      </c>
      <c r="I22" s="28">
        <f t="shared" si="0"/>
        <v>8</v>
      </c>
      <c r="J22" s="28" t="str">
        <f t="shared" si="1"/>
        <v>BAJO</v>
      </c>
      <c r="K22" s="24" t="str">
        <f t="shared" si="2"/>
        <v>El nivel de riesgo bajo no requiere controles adicionales</v>
      </c>
      <c r="L22" s="28">
        <f t="shared" si="3"/>
        <v>0.1</v>
      </c>
      <c r="M22" s="89"/>
      <c r="N22" s="27" t="s">
        <v>794</v>
      </c>
      <c r="O22" s="27" t="s">
        <v>779</v>
      </c>
    </row>
    <row r="23" spans="1:15" ht="135.75" customHeight="1" x14ac:dyDescent="0.2">
      <c r="A23" s="92">
        <v>16</v>
      </c>
      <c r="B23" s="28" t="s">
        <v>291</v>
      </c>
      <c r="C23" s="27" t="s">
        <v>382</v>
      </c>
      <c r="D23" s="27" t="s">
        <v>1266</v>
      </c>
      <c r="E23" s="27" t="s">
        <v>19</v>
      </c>
      <c r="F23" s="27" t="s">
        <v>795</v>
      </c>
      <c r="G23" s="28">
        <v>4</v>
      </c>
      <c r="H23" s="28">
        <v>3</v>
      </c>
      <c r="I23" s="28">
        <f t="shared" si="0"/>
        <v>12</v>
      </c>
      <c r="J23" s="28" t="str">
        <f t="shared" si="1"/>
        <v>MEDIO</v>
      </c>
      <c r="K23" s="27" t="s">
        <v>468</v>
      </c>
      <c r="L23" s="28">
        <f t="shared" si="3"/>
        <v>3</v>
      </c>
      <c r="M23" s="89"/>
      <c r="N23" s="27" t="s">
        <v>796</v>
      </c>
      <c r="O23" s="27" t="s">
        <v>797</v>
      </c>
    </row>
    <row r="24" spans="1:15" ht="189.75" customHeight="1" x14ac:dyDescent="0.2">
      <c r="A24" s="92">
        <v>17</v>
      </c>
      <c r="B24" s="28" t="s">
        <v>291</v>
      </c>
      <c r="C24" s="27" t="s">
        <v>66</v>
      </c>
      <c r="D24" s="27" t="s">
        <v>70</v>
      </c>
      <c r="E24" s="27" t="s">
        <v>19</v>
      </c>
      <c r="F24" s="27" t="s">
        <v>798</v>
      </c>
      <c r="G24" s="28">
        <v>4</v>
      </c>
      <c r="H24" s="28">
        <v>3</v>
      </c>
      <c r="I24" s="28">
        <f t="shared" si="0"/>
        <v>12</v>
      </c>
      <c r="J24" s="28" t="str">
        <f t="shared" si="1"/>
        <v>MEDIO</v>
      </c>
      <c r="K24" s="27" t="s">
        <v>471</v>
      </c>
      <c r="L24" s="28">
        <f t="shared" si="3"/>
        <v>3</v>
      </c>
      <c r="M24" s="89"/>
      <c r="N24" s="27" t="s">
        <v>796</v>
      </c>
      <c r="O24" s="27" t="s">
        <v>799</v>
      </c>
    </row>
    <row r="25" spans="1:15" ht="87" customHeight="1" x14ac:dyDescent="0.2">
      <c r="A25" s="92">
        <v>18</v>
      </c>
      <c r="B25" s="28" t="s">
        <v>291</v>
      </c>
      <c r="C25" s="27" t="s">
        <v>90</v>
      </c>
      <c r="D25" s="27" t="s">
        <v>1266</v>
      </c>
      <c r="E25" s="27" t="s">
        <v>19</v>
      </c>
      <c r="F25" s="27" t="s">
        <v>800</v>
      </c>
      <c r="G25" s="28">
        <v>3</v>
      </c>
      <c r="H25" s="28">
        <v>3</v>
      </c>
      <c r="I25" s="28">
        <f t="shared" si="0"/>
        <v>9</v>
      </c>
      <c r="J25" s="28" t="str">
        <f t="shared" si="1"/>
        <v>BAJO</v>
      </c>
      <c r="K25" s="24" t="str">
        <f t="shared" ref="K25:K30" si="4">IF(J25="BAJO","El nivel de riesgo bajo no requiere controles adicionales","Favor establezca acá controles adicionales requeridos")</f>
        <v>El nivel de riesgo bajo no requiere controles adicionales</v>
      </c>
      <c r="L25" s="28">
        <f t="shared" si="3"/>
        <v>0.1</v>
      </c>
      <c r="M25" s="89"/>
      <c r="N25" s="27" t="s">
        <v>801</v>
      </c>
      <c r="O25" s="27" t="s">
        <v>797</v>
      </c>
    </row>
    <row r="26" spans="1:15" ht="162" customHeight="1" x14ac:dyDescent="0.2">
      <c r="A26" s="92">
        <v>19</v>
      </c>
      <c r="B26" s="28" t="s">
        <v>291</v>
      </c>
      <c r="C26" s="27" t="s">
        <v>91</v>
      </c>
      <c r="D26" s="27" t="s">
        <v>70</v>
      </c>
      <c r="E26" s="27" t="s">
        <v>19</v>
      </c>
      <c r="F26" s="27" t="s">
        <v>800</v>
      </c>
      <c r="G26" s="28">
        <v>2</v>
      </c>
      <c r="H26" s="28">
        <v>3</v>
      </c>
      <c r="I26" s="28">
        <f t="shared" si="0"/>
        <v>6</v>
      </c>
      <c r="J26" s="28" t="str">
        <f t="shared" si="1"/>
        <v>BAJO</v>
      </c>
      <c r="K26" s="24" t="str">
        <f t="shared" si="4"/>
        <v>El nivel de riesgo bajo no requiere controles adicionales</v>
      </c>
      <c r="L26" s="28">
        <f t="shared" si="3"/>
        <v>0.1</v>
      </c>
      <c r="M26" s="89"/>
      <c r="N26" s="27" t="s">
        <v>801</v>
      </c>
      <c r="O26" s="27" t="s">
        <v>802</v>
      </c>
    </row>
    <row r="27" spans="1:15" ht="145.5" customHeight="1" x14ac:dyDescent="0.2">
      <c r="A27" s="92">
        <v>20</v>
      </c>
      <c r="B27" s="28" t="s">
        <v>291</v>
      </c>
      <c r="C27" s="27" t="s">
        <v>803</v>
      </c>
      <c r="D27" s="27" t="s">
        <v>625</v>
      </c>
      <c r="E27" s="27" t="s">
        <v>19</v>
      </c>
      <c r="F27" s="27" t="s">
        <v>800</v>
      </c>
      <c r="G27" s="28">
        <v>2</v>
      </c>
      <c r="H27" s="28">
        <v>3</v>
      </c>
      <c r="I27" s="28">
        <f t="shared" si="0"/>
        <v>6</v>
      </c>
      <c r="J27" s="28" t="str">
        <f t="shared" si="1"/>
        <v>BAJO</v>
      </c>
      <c r="K27" s="24" t="str">
        <f t="shared" si="4"/>
        <v>El nivel de riesgo bajo no requiere controles adicionales</v>
      </c>
      <c r="L27" s="28">
        <f t="shared" si="3"/>
        <v>0.1</v>
      </c>
      <c r="M27" s="89"/>
      <c r="N27" s="27"/>
      <c r="O27" s="27" t="s">
        <v>774</v>
      </c>
    </row>
    <row r="28" spans="1:15" ht="87" customHeight="1" x14ac:dyDescent="0.2">
      <c r="A28" s="92">
        <v>21</v>
      </c>
      <c r="B28" s="28" t="s">
        <v>291</v>
      </c>
      <c r="C28" s="27" t="s">
        <v>92</v>
      </c>
      <c r="D28" s="27" t="s">
        <v>1266</v>
      </c>
      <c r="E28" s="27" t="s">
        <v>19</v>
      </c>
      <c r="F28" s="27" t="s">
        <v>804</v>
      </c>
      <c r="G28" s="28">
        <v>2</v>
      </c>
      <c r="H28" s="28">
        <v>4</v>
      </c>
      <c r="I28" s="28">
        <f t="shared" si="0"/>
        <v>8</v>
      </c>
      <c r="J28" s="28" t="str">
        <f t="shared" si="1"/>
        <v>BAJO</v>
      </c>
      <c r="K28" s="24" t="str">
        <f t="shared" si="4"/>
        <v>El nivel de riesgo bajo no requiere controles adicionales</v>
      </c>
      <c r="L28" s="28">
        <f t="shared" si="3"/>
        <v>0.1</v>
      </c>
      <c r="M28" s="89"/>
      <c r="N28" s="27" t="s">
        <v>805</v>
      </c>
      <c r="O28" s="27" t="s">
        <v>797</v>
      </c>
    </row>
    <row r="29" spans="1:15" ht="87" customHeight="1" x14ac:dyDescent="0.2">
      <c r="A29" s="92">
        <v>22</v>
      </c>
      <c r="B29" s="28" t="s">
        <v>291</v>
      </c>
      <c r="C29" s="27" t="s">
        <v>86</v>
      </c>
      <c r="D29" s="27" t="s">
        <v>70</v>
      </c>
      <c r="E29" s="27" t="s">
        <v>19</v>
      </c>
      <c r="F29" s="27" t="s">
        <v>804</v>
      </c>
      <c r="G29" s="28">
        <v>2</v>
      </c>
      <c r="H29" s="28">
        <v>4</v>
      </c>
      <c r="I29" s="28">
        <f t="shared" si="0"/>
        <v>8</v>
      </c>
      <c r="J29" s="28" t="str">
        <f t="shared" si="1"/>
        <v>BAJO</v>
      </c>
      <c r="K29" s="24" t="str">
        <f t="shared" si="4"/>
        <v>El nivel de riesgo bajo no requiere controles adicionales</v>
      </c>
      <c r="L29" s="28">
        <f t="shared" si="3"/>
        <v>0.1</v>
      </c>
      <c r="M29" s="89"/>
      <c r="N29" s="27" t="s">
        <v>805</v>
      </c>
      <c r="O29" s="27" t="s">
        <v>806</v>
      </c>
    </row>
    <row r="30" spans="1:15" ht="87" customHeight="1" x14ac:dyDescent="0.2">
      <c r="A30" s="92">
        <v>23</v>
      </c>
      <c r="B30" s="28" t="s">
        <v>291</v>
      </c>
      <c r="C30" s="27" t="s">
        <v>807</v>
      </c>
      <c r="D30" s="27" t="s">
        <v>625</v>
      </c>
      <c r="E30" s="27" t="s">
        <v>19</v>
      </c>
      <c r="F30" s="27" t="s">
        <v>804</v>
      </c>
      <c r="G30" s="28">
        <v>2</v>
      </c>
      <c r="H30" s="28">
        <v>4</v>
      </c>
      <c r="I30" s="28">
        <f t="shared" si="0"/>
        <v>8</v>
      </c>
      <c r="J30" s="28" t="str">
        <f t="shared" si="1"/>
        <v>BAJO</v>
      </c>
      <c r="K30" s="24" t="str">
        <f t="shared" si="4"/>
        <v>El nivel de riesgo bajo no requiere controles adicionales</v>
      </c>
      <c r="L30" s="28">
        <f t="shared" si="3"/>
        <v>0.1</v>
      </c>
      <c r="M30" s="89"/>
      <c r="N30" s="27"/>
      <c r="O30" s="27" t="s">
        <v>774</v>
      </c>
    </row>
    <row r="31" spans="1:15" ht="99.75" x14ac:dyDescent="0.2">
      <c r="A31" s="92">
        <v>24</v>
      </c>
      <c r="B31" s="28" t="s">
        <v>291</v>
      </c>
      <c r="C31" s="27" t="s">
        <v>93</v>
      </c>
      <c r="D31" s="27" t="s">
        <v>62</v>
      </c>
      <c r="E31" s="27" t="s">
        <v>19</v>
      </c>
      <c r="F31" s="27" t="s">
        <v>808</v>
      </c>
      <c r="G31" s="28">
        <v>3</v>
      </c>
      <c r="H31" s="28">
        <v>4</v>
      </c>
      <c r="I31" s="28">
        <f t="shared" si="0"/>
        <v>12</v>
      </c>
      <c r="J31" s="28" t="str">
        <f t="shared" si="1"/>
        <v>MEDIO</v>
      </c>
      <c r="K31" s="27" t="s">
        <v>468</v>
      </c>
      <c r="L31" s="28">
        <f t="shared" si="3"/>
        <v>3</v>
      </c>
      <c r="M31" s="89"/>
      <c r="N31" s="27" t="s">
        <v>809</v>
      </c>
      <c r="O31" s="27" t="s">
        <v>782</v>
      </c>
    </row>
    <row r="32" spans="1:15" ht="171" x14ac:dyDescent="0.2">
      <c r="A32" s="92">
        <v>25</v>
      </c>
      <c r="B32" s="28" t="s">
        <v>291</v>
      </c>
      <c r="C32" s="27" t="s">
        <v>87</v>
      </c>
      <c r="D32" s="27" t="s">
        <v>70</v>
      </c>
      <c r="E32" s="27" t="s">
        <v>19</v>
      </c>
      <c r="F32" s="27" t="s">
        <v>808</v>
      </c>
      <c r="G32" s="28">
        <v>3</v>
      </c>
      <c r="H32" s="28">
        <v>4</v>
      </c>
      <c r="I32" s="28">
        <f t="shared" si="0"/>
        <v>12</v>
      </c>
      <c r="J32" s="28" t="str">
        <f t="shared" si="1"/>
        <v>MEDIO</v>
      </c>
      <c r="K32" s="27" t="s">
        <v>471</v>
      </c>
      <c r="L32" s="28">
        <f t="shared" si="3"/>
        <v>3</v>
      </c>
      <c r="M32" s="89"/>
      <c r="N32" s="27" t="s">
        <v>809</v>
      </c>
      <c r="O32" s="27" t="s">
        <v>782</v>
      </c>
    </row>
    <row r="33" spans="1:15" ht="85.5" x14ac:dyDescent="0.2">
      <c r="A33" s="92">
        <v>26</v>
      </c>
      <c r="B33" s="28" t="s">
        <v>291</v>
      </c>
      <c r="C33" s="27" t="s">
        <v>88</v>
      </c>
      <c r="D33" s="27" t="s">
        <v>62</v>
      </c>
      <c r="E33" s="27" t="s">
        <v>19</v>
      </c>
      <c r="F33" s="27" t="s">
        <v>1622</v>
      </c>
      <c r="G33" s="28">
        <v>2</v>
      </c>
      <c r="H33" s="28">
        <v>4</v>
      </c>
      <c r="I33" s="28">
        <f t="shared" si="0"/>
        <v>8</v>
      </c>
      <c r="J33" s="28" t="str">
        <f t="shared" si="1"/>
        <v>BAJO</v>
      </c>
      <c r="K33" s="24" t="str">
        <f>IF(J33="BAJO","El nivel de riesgo bajo no requiere controles adicionales","Favor establezca acá controles adicionales requeridos")</f>
        <v>El nivel de riesgo bajo no requiere controles adicionales</v>
      </c>
      <c r="L33" s="28">
        <f t="shared" si="3"/>
        <v>0.1</v>
      </c>
      <c r="M33" s="89"/>
      <c r="N33" s="27" t="s">
        <v>810</v>
      </c>
      <c r="O33" s="27" t="s">
        <v>811</v>
      </c>
    </row>
    <row r="34" spans="1:15" ht="85.5" x14ac:dyDescent="0.2">
      <c r="A34" s="92">
        <v>27</v>
      </c>
      <c r="B34" s="28" t="s">
        <v>291</v>
      </c>
      <c r="C34" s="27" t="s">
        <v>89</v>
      </c>
      <c r="D34" s="27" t="s">
        <v>70</v>
      </c>
      <c r="E34" s="27" t="s">
        <v>19</v>
      </c>
      <c r="F34" s="27" t="s">
        <v>1622</v>
      </c>
      <c r="G34" s="28">
        <v>2</v>
      </c>
      <c r="H34" s="28">
        <v>4</v>
      </c>
      <c r="I34" s="28">
        <f t="shared" si="0"/>
        <v>8</v>
      </c>
      <c r="J34" s="28" t="str">
        <f t="shared" si="1"/>
        <v>BAJO</v>
      </c>
      <c r="K34" s="24" t="str">
        <f>IF(J34="BAJO","El nivel de riesgo bajo no requiere controles adicionales","Favor establezca acá controles adicionales requeridos")</f>
        <v>El nivel de riesgo bajo no requiere controles adicionales</v>
      </c>
      <c r="L34" s="28">
        <f t="shared" si="3"/>
        <v>0.1</v>
      </c>
      <c r="M34" s="89"/>
      <c r="N34" s="27" t="s">
        <v>810</v>
      </c>
      <c r="O34" s="27" t="s">
        <v>811</v>
      </c>
    </row>
    <row r="35" spans="1:15" ht="87" customHeight="1" x14ac:dyDescent="0.2">
      <c r="A35" s="92">
        <v>28</v>
      </c>
      <c r="B35" s="28" t="s">
        <v>291</v>
      </c>
      <c r="C35" s="27" t="s">
        <v>812</v>
      </c>
      <c r="D35" s="27" t="s">
        <v>625</v>
      </c>
      <c r="E35" s="27" t="s">
        <v>813</v>
      </c>
      <c r="F35" s="27" t="s">
        <v>814</v>
      </c>
      <c r="G35" s="28">
        <v>2</v>
      </c>
      <c r="H35" s="28">
        <v>4</v>
      </c>
      <c r="I35" s="28">
        <f t="shared" si="0"/>
        <v>8</v>
      </c>
      <c r="J35" s="28" t="str">
        <f t="shared" si="1"/>
        <v>BAJO</v>
      </c>
      <c r="K35" s="24" t="str">
        <f>IF(J35="BAJO","El nivel de riesgo bajo no requiere controles adicionales","Favor establezca acá controles adicionales requeridos")</f>
        <v>El nivel de riesgo bajo no requiere controles adicionales</v>
      </c>
      <c r="L35" s="28">
        <f t="shared" si="3"/>
        <v>0.1</v>
      </c>
      <c r="M35" s="89"/>
      <c r="N35" s="27" t="s">
        <v>810</v>
      </c>
      <c r="O35" s="27" t="s">
        <v>774</v>
      </c>
    </row>
    <row r="36" spans="1:15" ht="156.75" x14ac:dyDescent="0.2">
      <c r="A36" s="92">
        <v>29</v>
      </c>
      <c r="B36" s="28" t="s">
        <v>290</v>
      </c>
      <c r="C36" s="27" t="s">
        <v>67</v>
      </c>
      <c r="D36" s="27" t="s">
        <v>625</v>
      </c>
      <c r="E36" s="27" t="s">
        <v>19</v>
      </c>
      <c r="F36" s="27" t="s">
        <v>1623</v>
      </c>
      <c r="G36" s="28">
        <v>3</v>
      </c>
      <c r="H36" s="28">
        <v>4</v>
      </c>
      <c r="I36" s="28">
        <f t="shared" si="0"/>
        <v>12</v>
      </c>
      <c r="J36" s="28" t="str">
        <f t="shared" si="1"/>
        <v>MEDIO</v>
      </c>
      <c r="K36" s="27" t="s">
        <v>470</v>
      </c>
      <c r="L36" s="28">
        <f t="shared" si="3"/>
        <v>3</v>
      </c>
      <c r="M36" s="89"/>
      <c r="N36" s="27" t="s">
        <v>815</v>
      </c>
      <c r="O36" s="27" t="s">
        <v>816</v>
      </c>
    </row>
    <row r="37" spans="1:15" ht="142.5" x14ac:dyDescent="0.2">
      <c r="A37" s="92">
        <v>30</v>
      </c>
      <c r="B37" s="28" t="s">
        <v>290</v>
      </c>
      <c r="C37" s="27" t="s">
        <v>67</v>
      </c>
      <c r="D37" s="27" t="s">
        <v>62</v>
      </c>
      <c r="E37" s="27" t="s">
        <v>19</v>
      </c>
      <c r="F37" s="27" t="s">
        <v>1623</v>
      </c>
      <c r="G37" s="28">
        <v>3</v>
      </c>
      <c r="H37" s="28">
        <v>4</v>
      </c>
      <c r="I37" s="28">
        <f t="shared" si="0"/>
        <v>12</v>
      </c>
      <c r="J37" s="28" t="str">
        <f t="shared" si="1"/>
        <v>MEDIO</v>
      </c>
      <c r="K37" s="27" t="s">
        <v>468</v>
      </c>
      <c r="L37" s="28">
        <f t="shared" si="3"/>
        <v>3</v>
      </c>
      <c r="M37" s="89"/>
      <c r="N37" s="27" t="s">
        <v>815</v>
      </c>
      <c r="O37" s="27" t="s">
        <v>816</v>
      </c>
    </row>
    <row r="38" spans="1:15" ht="171" x14ac:dyDescent="0.2">
      <c r="A38" s="92">
        <v>31</v>
      </c>
      <c r="B38" s="28" t="s">
        <v>290</v>
      </c>
      <c r="C38" s="27" t="s">
        <v>68</v>
      </c>
      <c r="D38" s="27" t="s">
        <v>70</v>
      </c>
      <c r="E38" s="27" t="s">
        <v>19</v>
      </c>
      <c r="F38" s="27" t="s">
        <v>1623</v>
      </c>
      <c r="G38" s="28">
        <v>3</v>
      </c>
      <c r="H38" s="28">
        <v>4</v>
      </c>
      <c r="I38" s="28">
        <f t="shared" si="0"/>
        <v>12</v>
      </c>
      <c r="J38" s="28" t="str">
        <f t="shared" si="1"/>
        <v>MEDIO</v>
      </c>
      <c r="K38" s="27" t="s">
        <v>471</v>
      </c>
      <c r="L38" s="28">
        <f t="shared" si="3"/>
        <v>3</v>
      </c>
      <c r="M38" s="89"/>
      <c r="N38" s="27" t="s">
        <v>815</v>
      </c>
      <c r="O38" s="27" t="s">
        <v>817</v>
      </c>
    </row>
    <row r="39" spans="1:15" ht="142.5" x14ac:dyDescent="0.2">
      <c r="A39" s="92">
        <v>32</v>
      </c>
      <c r="B39" s="28" t="s">
        <v>290</v>
      </c>
      <c r="C39" s="27" t="s">
        <v>71</v>
      </c>
      <c r="D39" s="27" t="s">
        <v>62</v>
      </c>
      <c r="E39" s="27" t="s">
        <v>19</v>
      </c>
      <c r="F39" s="27" t="s">
        <v>1623</v>
      </c>
      <c r="G39" s="28">
        <v>3</v>
      </c>
      <c r="H39" s="28">
        <v>4</v>
      </c>
      <c r="I39" s="28">
        <f t="shared" si="0"/>
        <v>12</v>
      </c>
      <c r="J39" s="28" t="str">
        <f t="shared" si="1"/>
        <v>MEDIO</v>
      </c>
      <c r="K39" s="27" t="s">
        <v>468</v>
      </c>
      <c r="L39" s="28">
        <f t="shared" si="3"/>
        <v>3</v>
      </c>
      <c r="M39" s="89"/>
      <c r="N39" s="27" t="s">
        <v>815</v>
      </c>
      <c r="O39" s="27" t="s">
        <v>816</v>
      </c>
    </row>
    <row r="40" spans="1:15" ht="171" x14ac:dyDescent="0.2">
      <c r="A40" s="92">
        <v>33</v>
      </c>
      <c r="B40" s="28" t="s">
        <v>290</v>
      </c>
      <c r="C40" s="27" t="s">
        <v>72</v>
      </c>
      <c r="D40" s="27" t="s">
        <v>70</v>
      </c>
      <c r="E40" s="27" t="s">
        <v>19</v>
      </c>
      <c r="F40" s="27" t="s">
        <v>1623</v>
      </c>
      <c r="G40" s="28">
        <v>3</v>
      </c>
      <c r="H40" s="28">
        <v>4</v>
      </c>
      <c r="I40" s="28">
        <f t="shared" si="0"/>
        <v>12</v>
      </c>
      <c r="J40" s="28" t="str">
        <f t="shared" si="1"/>
        <v>MEDIO</v>
      </c>
      <c r="K40" s="27" t="s">
        <v>471</v>
      </c>
      <c r="L40" s="28">
        <f t="shared" si="3"/>
        <v>3</v>
      </c>
      <c r="M40" s="89"/>
      <c r="N40" s="27" t="s">
        <v>815</v>
      </c>
      <c r="O40" s="27" t="s">
        <v>818</v>
      </c>
    </row>
    <row r="41" spans="1:15" ht="156.75" x14ac:dyDescent="0.2">
      <c r="A41" s="92">
        <v>34</v>
      </c>
      <c r="B41" s="28" t="s">
        <v>290</v>
      </c>
      <c r="C41" s="27" t="s">
        <v>819</v>
      </c>
      <c r="D41" s="27" t="s">
        <v>625</v>
      </c>
      <c r="E41" s="27" t="s">
        <v>19</v>
      </c>
      <c r="F41" s="27" t="s">
        <v>820</v>
      </c>
      <c r="G41" s="28">
        <v>3</v>
      </c>
      <c r="H41" s="28">
        <v>4</v>
      </c>
      <c r="I41" s="28">
        <f t="shared" si="0"/>
        <v>12</v>
      </c>
      <c r="J41" s="28" t="str">
        <f t="shared" si="1"/>
        <v>MEDIO</v>
      </c>
      <c r="K41" s="27" t="s">
        <v>470</v>
      </c>
      <c r="L41" s="28">
        <f t="shared" si="3"/>
        <v>3</v>
      </c>
      <c r="M41" s="89"/>
      <c r="N41" s="27"/>
      <c r="O41" s="27" t="s">
        <v>774</v>
      </c>
    </row>
    <row r="42" spans="1:15" ht="185.25" x14ac:dyDescent="0.2">
      <c r="A42" s="92">
        <v>35</v>
      </c>
      <c r="B42" s="28" t="s">
        <v>290</v>
      </c>
      <c r="C42" s="27" t="s">
        <v>73</v>
      </c>
      <c r="D42" s="27" t="s">
        <v>62</v>
      </c>
      <c r="E42" s="27" t="s">
        <v>19</v>
      </c>
      <c r="F42" s="27" t="s">
        <v>821</v>
      </c>
      <c r="G42" s="28">
        <v>3</v>
      </c>
      <c r="H42" s="28">
        <v>3</v>
      </c>
      <c r="I42" s="28">
        <f t="shared" si="0"/>
        <v>9</v>
      </c>
      <c r="J42" s="28" t="str">
        <f t="shared" si="1"/>
        <v>BAJO</v>
      </c>
      <c r="K42" s="24" t="str">
        <f t="shared" ref="K42:K46" si="5">IF(J42="BAJO","El nivel de riesgo bajo no requiere controles adicionales","Favor establezca acá controles adicionales requeridos")</f>
        <v>El nivel de riesgo bajo no requiere controles adicionales</v>
      </c>
      <c r="L42" s="28">
        <f t="shared" si="3"/>
        <v>0.1</v>
      </c>
      <c r="M42" s="89"/>
      <c r="N42" s="27" t="s">
        <v>822</v>
      </c>
      <c r="O42" s="27" t="s">
        <v>782</v>
      </c>
    </row>
    <row r="43" spans="1:15" ht="171" x14ac:dyDescent="0.2">
      <c r="A43" s="92">
        <v>36</v>
      </c>
      <c r="B43" s="28" t="s">
        <v>290</v>
      </c>
      <c r="C43" s="27" t="s">
        <v>74</v>
      </c>
      <c r="D43" s="27" t="s">
        <v>70</v>
      </c>
      <c r="E43" s="27" t="s">
        <v>1624</v>
      </c>
      <c r="F43" s="27" t="s">
        <v>823</v>
      </c>
      <c r="G43" s="28">
        <v>2</v>
      </c>
      <c r="H43" s="28">
        <v>4</v>
      </c>
      <c r="I43" s="28">
        <f t="shared" si="0"/>
        <v>8</v>
      </c>
      <c r="J43" s="28" t="str">
        <f t="shared" si="1"/>
        <v>BAJO</v>
      </c>
      <c r="K43" s="24" t="str">
        <f t="shared" si="5"/>
        <v>El nivel de riesgo bajo no requiere controles adicionales</v>
      </c>
      <c r="L43" s="28">
        <f t="shared" si="3"/>
        <v>0.1</v>
      </c>
      <c r="M43" s="89"/>
      <c r="N43" s="27" t="s">
        <v>822</v>
      </c>
      <c r="O43" s="27" t="s">
        <v>806</v>
      </c>
    </row>
    <row r="44" spans="1:15" ht="195.75" customHeight="1" x14ac:dyDescent="0.2">
      <c r="A44" s="92">
        <v>37</v>
      </c>
      <c r="B44" s="28" t="s">
        <v>290</v>
      </c>
      <c r="C44" s="27" t="s">
        <v>824</v>
      </c>
      <c r="D44" s="27" t="s">
        <v>625</v>
      </c>
      <c r="E44" s="27" t="s">
        <v>1615</v>
      </c>
      <c r="F44" s="27" t="s">
        <v>823</v>
      </c>
      <c r="G44" s="28">
        <v>2</v>
      </c>
      <c r="H44" s="28">
        <v>4</v>
      </c>
      <c r="I44" s="28">
        <f t="shared" si="0"/>
        <v>8</v>
      </c>
      <c r="J44" s="28" t="str">
        <f t="shared" si="1"/>
        <v>BAJO</v>
      </c>
      <c r="K44" s="24" t="str">
        <f t="shared" si="5"/>
        <v>El nivel de riesgo bajo no requiere controles adicionales</v>
      </c>
      <c r="L44" s="28">
        <f t="shared" si="3"/>
        <v>0.1</v>
      </c>
      <c r="M44" s="89"/>
      <c r="N44" s="27"/>
      <c r="O44" s="27" t="s">
        <v>774</v>
      </c>
    </row>
    <row r="45" spans="1:15" ht="201.75" customHeight="1" x14ac:dyDescent="0.2">
      <c r="A45" s="92">
        <v>38</v>
      </c>
      <c r="B45" s="28" t="s">
        <v>290</v>
      </c>
      <c r="C45" s="27" t="s">
        <v>75</v>
      </c>
      <c r="D45" s="27" t="s">
        <v>62</v>
      </c>
      <c r="E45" s="27" t="s">
        <v>19</v>
      </c>
      <c r="F45" s="27" t="s">
        <v>825</v>
      </c>
      <c r="G45" s="28">
        <v>2</v>
      </c>
      <c r="H45" s="28">
        <v>4</v>
      </c>
      <c r="I45" s="28">
        <f t="shared" si="0"/>
        <v>8</v>
      </c>
      <c r="J45" s="28" t="str">
        <f t="shared" si="1"/>
        <v>BAJO</v>
      </c>
      <c r="K45" s="24" t="str">
        <f t="shared" si="5"/>
        <v>El nivel de riesgo bajo no requiere controles adicionales</v>
      </c>
      <c r="L45" s="28">
        <f t="shared" si="3"/>
        <v>0.1</v>
      </c>
      <c r="M45" s="89"/>
      <c r="N45" s="27" t="s">
        <v>826</v>
      </c>
      <c r="O45" s="27" t="s">
        <v>782</v>
      </c>
    </row>
    <row r="46" spans="1:15" ht="218.25" customHeight="1" x14ac:dyDescent="0.2">
      <c r="A46" s="92">
        <v>39</v>
      </c>
      <c r="B46" s="28" t="s">
        <v>290</v>
      </c>
      <c r="C46" s="27" t="s">
        <v>76</v>
      </c>
      <c r="D46" s="27" t="s">
        <v>70</v>
      </c>
      <c r="E46" s="27" t="s">
        <v>19</v>
      </c>
      <c r="F46" s="27" t="s">
        <v>825</v>
      </c>
      <c r="G46" s="28">
        <v>2</v>
      </c>
      <c r="H46" s="28">
        <v>4</v>
      </c>
      <c r="I46" s="28">
        <f t="shared" si="0"/>
        <v>8</v>
      </c>
      <c r="J46" s="28" t="str">
        <f t="shared" si="1"/>
        <v>BAJO</v>
      </c>
      <c r="K46" s="24" t="str">
        <f t="shared" si="5"/>
        <v>El nivel de riesgo bajo no requiere controles adicionales</v>
      </c>
      <c r="L46" s="28">
        <f t="shared" si="3"/>
        <v>0.1</v>
      </c>
      <c r="M46" s="89"/>
      <c r="N46" s="27" t="s">
        <v>826</v>
      </c>
      <c r="O46" s="27" t="s">
        <v>782</v>
      </c>
    </row>
    <row r="47" spans="1:15" ht="195" customHeight="1" x14ac:dyDescent="0.2">
      <c r="A47" s="92">
        <v>40</v>
      </c>
      <c r="B47" s="28" t="s">
        <v>290</v>
      </c>
      <c r="C47" s="27" t="s">
        <v>77</v>
      </c>
      <c r="D47" s="27" t="s">
        <v>62</v>
      </c>
      <c r="E47" s="27" t="s">
        <v>19</v>
      </c>
      <c r="F47" s="27" t="s">
        <v>825</v>
      </c>
      <c r="G47" s="28">
        <v>3</v>
      </c>
      <c r="H47" s="28">
        <v>4</v>
      </c>
      <c r="I47" s="28">
        <f t="shared" si="0"/>
        <v>12</v>
      </c>
      <c r="J47" s="28" t="str">
        <f t="shared" si="1"/>
        <v>MEDIO</v>
      </c>
      <c r="K47" s="27" t="s">
        <v>468</v>
      </c>
      <c r="L47" s="28">
        <f t="shared" si="3"/>
        <v>3</v>
      </c>
      <c r="M47" s="89"/>
      <c r="N47" s="27" t="s">
        <v>826</v>
      </c>
      <c r="O47" s="27" t="s">
        <v>782</v>
      </c>
    </row>
    <row r="48" spans="1:15" ht="171" x14ac:dyDescent="0.2">
      <c r="A48" s="92">
        <v>41</v>
      </c>
      <c r="B48" s="28" t="s">
        <v>290</v>
      </c>
      <c r="C48" s="27" t="s">
        <v>78</v>
      </c>
      <c r="D48" s="27" t="s">
        <v>70</v>
      </c>
      <c r="E48" s="27" t="s">
        <v>19</v>
      </c>
      <c r="F48" s="27" t="s">
        <v>825</v>
      </c>
      <c r="G48" s="28">
        <v>3</v>
      </c>
      <c r="H48" s="28">
        <v>4</v>
      </c>
      <c r="I48" s="28">
        <f t="shared" si="0"/>
        <v>12</v>
      </c>
      <c r="J48" s="28" t="str">
        <f t="shared" si="1"/>
        <v>MEDIO</v>
      </c>
      <c r="K48" s="27" t="s">
        <v>471</v>
      </c>
      <c r="L48" s="28">
        <f t="shared" si="3"/>
        <v>3</v>
      </c>
      <c r="M48" s="89"/>
      <c r="N48" s="27" t="s">
        <v>826</v>
      </c>
      <c r="O48" s="27" t="s">
        <v>782</v>
      </c>
    </row>
    <row r="49" spans="1:15" ht="218.25" customHeight="1" x14ac:dyDescent="0.2">
      <c r="A49" s="92">
        <v>42</v>
      </c>
      <c r="B49" s="28" t="s">
        <v>290</v>
      </c>
      <c r="C49" s="27" t="s">
        <v>827</v>
      </c>
      <c r="D49" s="27" t="s">
        <v>625</v>
      </c>
      <c r="E49" s="27" t="s">
        <v>19</v>
      </c>
      <c r="F49" s="27" t="s">
        <v>825</v>
      </c>
      <c r="G49" s="28">
        <v>3</v>
      </c>
      <c r="H49" s="28">
        <v>4</v>
      </c>
      <c r="I49" s="28">
        <f t="shared" si="0"/>
        <v>12</v>
      </c>
      <c r="J49" s="28" t="str">
        <f t="shared" si="1"/>
        <v>MEDIO</v>
      </c>
      <c r="K49" s="27" t="s">
        <v>470</v>
      </c>
      <c r="L49" s="28">
        <f t="shared" si="3"/>
        <v>3</v>
      </c>
      <c r="M49" s="89"/>
      <c r="N49" s="27" t="s">
        <v>826</v>
      </c>
      <c r="O49" s="27" t="s">
        <v>828</v>
      </c>
    </row>
    <row r="50" spans="1:15" ht="128.25" x14ac:dyDescent="0.2">
      <c r="A50" s="92">
        <v>43</v>
      </c>
      <c r="B50" s="28" t="s">
        <v>290</v>
      </c>
      <c r="C50" s="27" t="s">
        <v>79</v>
      </c>
      <c r="D50" s="27" t="s">
        <v>62</v>
      </c>
      <c r="E50" s="27" t="s">
        <v>19</v>
      </c>
      <c r="F50" s="27" t="s">
        <v>829</v>
      </c>
      <c r="G50" s="28">
        <v>3</v>
      </c>
      <c r="H50" s="28">
        <v>4</v>
      </c>
      <c r="I50" s="28">
        <f t="shared" si="0"/>
        <v>12</v>
      </c>
      <c r="J50" s="28" t="str">
        <f t="shared" si="1"/>
        <v>MEDIO</v>
      </c>
      <c r="K50" s="27" t="s">
        <v>468</v>
      </c>
      <c r="L50" s="28">
        <f t="shared" si="3"/>
        <v>3</v>
      </c>
      <c r="M50" s="89"/>
      <c r="N50" s="27" t="s">
        <v>830</v>
      </c>
      <c r="O50" s="27" t="s">
        <v>782</v>
      </c>
    </row>
    <row r="51" spans="1:15" ht="171" x14ac:dyDescent="0.2">
      <c r="A51" s="92">
        <v>44</v>
      </c>
      <c r="B51" s="28" t="s">
        <v>290</v>
      </c>
      <c r="C51" s="27" t="s">
        <v>80</v>
      </c>
      <c r="D51" s="27" t="s">
        <v>70</v>
      </c>
      <c r="E51" s="27" t="s">
        <v>19</v>
      </c>
      <c r="F51" s="27" t="s">
        <v>829</v>
      </c>
      <c r="G51" s="28">
        <v>3</v>
      </c>
      <c r="H51" s="28">
        <v>4</v>
      </c>
      <c r="I51" s="28">
        <f t="shared" si="0"/>
        <v>12</v>
      </c>
      <c r="J51" s="28" t="str">
        <f t="shared" si="1"/>
        <v>MEDIO</v>
      </c>
      <c r="K51" s="27" t="s">
        <v>471</v>
      </c>
      <c r="L51" s="28">
        <f t="shared" si="3"/>
        <v>3</v>
      </c>
      <c r="M51" s="89"/>
      <c r="N51" s="27" t="s">
        <v>830</v>
      </c>
      <c r="O51" s="27" t="s">
        <v>831</v>
      </c>
    </row>
    <row r="52" spans="1:15" ht="156.75" x14ac:dyDescent="0.2">
      <c r="A52" s="92">
        <v>45</v>
      </c>
      <c r="B52" s="28" t="s">
        <v>290</v>
      </c>
      <c r="C52" s="27" t="s">
        <v>832</v>
      </c>
      <c r="D52" s="27" t="s">
        <v>625</v>
      </c>
      <c r="E52" s="27" t="s">
        <v>813</v>
      </c>
      <c r="F52" s="27" t="s">
        <v>829</v>
      </c>
      <c r="G52" s="28">
        <v>3</v>
      </c>
      <c r="H52" s="28">
        <v>4</v>
      </c>
      <c r="I52" s="28">
        <f t="shared" si="0"/>
        <v>12</v>
      </c>
      <c r="J52" s="28" t="str">
        <f t="shared" si="1"/>
        <v>MEDIO</v>
      </c>
      <c r="K52" s="27" t="s">
        <v>470</v>
      </c>
      <c r="L52" s="28">
        <f t="shared" si="3"/>
        <v>3</v>
      </c>
      <c r="M52" s="89"/>
      <c r="N52" s="27"/>
      <c r="O52" s="27" t="s">
        <v>828</v>
      </c>
    </row>
    <row r="53" spans="1:15" ht="142.5" x14ac:dyDescent="0.2">
      <c r="A53" s="92">
        <v>46</v>
      </c>
      <c r="B53" s="28" t="s">
        <v>833</v>
      </c>
      <c r="C53" s="27" t="s">
        <v>1625</v>
      </c>
      <c r="D53" s="27" t="s">
        <v>908</v>
      </c>
      <c r="E53" s="27" t="s">
        <v>1626</v>
      </c>
      <c r="F53" s="27" t="s">
        <v>834</v>
      </c>
      <c r="G53" s="28">
        <v>3</v>
      </c>
      <c r="H53" s="28">
        <v>5</v>
      </c>
      <c r="I53" s="28">
        <f t="shared" si="0"/>
        <v>15</v>
      </c>
      <c r="J53" s="28" t="str">
        <f t="shared" si="1"/>
        <v>MEDIO</v>
      </c>
      <c r="K53" s="27" t="s">
        <v>468</v>
      </c>
      <c r="L53" s="28">
        <f t="shared" si="3"/>
        <v>3</v>
      </c>
      <c r="M53" s="89"/>
      <c r="N53" s="27" t="s">
        <v>835</v>
      </c>
      <c r="O53" s="27" t="s">
        <v>836</v>
      </c>
    </row>
    <row r="54" spans="1:15" ht="171" x14ac:dyDescent="0.2">
      <c r="A54" s="92">
        <v>47</v>
      </c>
      <c r="B54" s="28" t="s">
        <v>833</v>
      </c>
      <c r="C54" s="27" t="s">
        <v>1627</v>
      </c>
      <c r="D54" s="27" t="s">
        <v>70</v>
      </c>
      <c r="E54" s="27" t="s">
        <v>25</v>
      </c>
      <c r="F54" s="27" t="s">
        <v>837</v>
      </c>
      <c r="G54" s="28">
        <v>3</v>
      </c>
      <c r="H54" s="28">
        <v>5</v>
      </c>
      <c r="I54" s="28">
        <f t="shared" si="0"/>
        <v>15</v>
      </c>
      <c r="J54" s="28" t="str">
        <f t="shared" si="1"/>
        <v>MEDIO</v>
      </c>
      <c r="K54" s="27" t="s">
        <v>471</v>
      </c>
      <c r="L54" s="28">
        <f t="shared" si="3"/>
        <v>3</v>
      </c>
      <c r="M54" s="89"/>
      <c r="N54" s="27" t="s">
        <v>835</v>
      </c>
      <c r="O54" s="27" t="s">
        <v>838</v>
      </c>
    </row>
    <row r="55" spans="1:15" ht="156.75" x14ac:dyDescent="0.2">
      <c r="A55" s="92">
        <v>48</v>
      </c>
      <c r="B55" s="28" t="s">
        <v>833</v>
      </c>
      <c r="C55" s="27" t="s">
        <v>839</v>
      </c>
      <c r="D55" s="27" t="s">
        <v>625</v>
      </c>
      <c r="E55" s="27" t="s">
        <v>25</v>
      </c>
      <c r="F55" s="27" t="s">
        <v>837</v>
      </c>
      <c r="G55" s="28">
        <v>3</v>
      </c>
      <c r="H55" s="28">
        <v>5</v>
      </c>
      <c r="I55" s="28">
        <f t="shared" si="0"/>
        <v>15</v>
      </c>
      <c r="J55" s="28" t="str">
        <f t="shared" si="1"/>
        <v>MEDIO</v>
      </c>
      <c r="K55" s="27" t="s">
        <v>470</v>
      </c>
      <c r="L55" s="28">
        <f t="shared" si="3"/>
        <v>3</v>
      </c>
      <c r="M55" s="89"/>
      <c r="N55" s="27"/>
      <c r="O55" s="27" t="s">
        <v>828</v>
      </c>
    </row>
    <row r="56" spans="1:15" ht="142.5" x14ac:dyDescent="0.2">
      <c r="A56" s="92">
        <v>49</v>
      </c>
      <c r="B56" s="28" t="s">
        <v>833</v>
      </c>
      <c r="C56" s="27" t="s">
        <v>840</v>
      </c>
      <c r="D56" s="27" t="s">
        <v>908</v>
      </c>
      <c r="E56" s="27" t="s">
        <v>19</v>
      </c>
      <c r="F56" s="27" t="s">
        <v>1620</v>
      </c>
      <c r="G56" s="28">
        <v>2</v>
      </c>
      <c r="H56" s="28">
        <v>3</v>
      </c>
      <c r="I56" s="28">
        <f t="shared" si="0"/>
        <v>6</v>
      </c>
      <c r="J56" s="28" t="str">
        <f t="shared" si="1"/>
        <v>BAJO</v>
      </c>
      <c r="K56" s="24" t="str">
        <f t="shared" ref="K56:K58" si="6">IF(J56="BAJO","El nivel de riesgo bajo no requiere controles adicionales","Favor establezca acá controles adicionales requeridos")</f>
        <v>El nivel de riesgo bajo no requiere controles adicionales</v>
      </c>
      <c r="L56" s="28">
        <f t="shared" si="3"/>
        <v>0.1</v>
      </c>
      <c r="M56" s="89"/>
      <c r="N56" s="27" t="s">
        <v>841</v>
      </c>
      <c r="O56" s="27" t="s">
        <v>842</v>
      </c>
    </row>
    <row r="57" spans="1:15" ht="142.5" x14ac:dyDescent="0.2">
      <c r="A57" s="92">
        <v>50</v>
      </c>
      <c r="B57" s="28" t="s">
        <v>833</v>
      </c>
      <c r="C57" s="27" t="s">
        <v>843</v>
      </c>
      <c r="D57" s="27" t="s">
        <v>70</v>
      </c>
      <c r="E57" s="27" t="s">
        <v>19</v>
      </c>
      <c r="F57" s="27" t="s">
        <v>1620</v>
      </c>
      <c r="G57" s="28">
        <v>2</v>
      </c>
      <c r="H57" s="28">
        <v>3</v>
      </c>
      <c r="I57" s="28">
        <f t="shared" si="0"/>
        <v>6</v>
      </c>
      <c r="J57" s="28" t="str">
        <f t="shared" si="1"/>
        <v>BAJO</v>
      </c>
      <c r="K57" s="24" t="str">
        <f t="shared" si="6"/>
        <v>El nivel de riesgo bajo no requiere controles adicionales</v>
      </c>
      <c r="L57" s="28">
        <f t="shared" si="3"/>
        <v>0.1</v>
      </c>
      <c r="M57" s="89"/>
      <c r="N57" s="27" t="s">
        <v>841</v>
      </c>
      <c r="O57" s="27" t="s">
        <v>779</v>
      </c>
    </row>
    <row r="58" spans="1:15" ht="87" customHeight="1" x14ac:dyDescent="0.2">
      <c r="A58" s="92">
        <v>51</v>
      </c>
      <c r="B58" s="28" t="s">
        <v>833</v>
      </c>
      <c r="C58" s="27" t="s">
        <v>843</v>
      </c>
      <c r="D58" s="27" t="s">
        <v>70</v>
      </c>
      <c r="E58" s="27" t="s">
        <v>813</v>
      </c>
      <c r="F58" s="27" t="s">
        <v>1620</v>
      </c>
      <c r="G58" s="28">
        <v>2</v>
      </c>
      <c r="H58" s="28">
        <v>3</v>
      </c>
      <c r="I58" s="28">
        <f t="shared" si="0"/>
        <v>6</v>
      </c>
      <c r="J58" s="28" t="str">
        <f t="shared" si="1"/>
        <v>BAJO</v>
      </c>
      <c r="K58" s="24" t="str">
        <f t="shared" si="6"/>
        <v>El nivel de riesgo bajo no requiere controles adicionales</v>
      </c>
      <c r="L58" s="28">
        <f t="shared" si="3"/>
        <v>0.1</v>
      </c>
      <c r="M58" s="89"/>
      <c r="N58" s="27"/>
      <c r="O58" s="27" t="s">
        <v>828</v>
      </c>
    </row>
    <row r="59" spans="1:15" ht="185.25" x14ac:dyDescent="0.2">
      <c r="A59" s="92">
        <v>52</v>
      </c>
      <c r="B59" s="28" t="s">
        <v>833</v>
      </c>
      <c r="C59" s="27" t="s">
        <v>844</v>
      </c>
      <c r="D59" s="27" t="s">
        <v>908</v>
      </c>
      <c r="E59" s="27" t="s">
        <v>19</v>
      </c>
      <c r="F59" s="27" t="s">
        <v>1621</v>
      </c>
      <c r="G59" s="28">
        <v>3</v>
      </c>
      <c r="H59" s="28">
        <v>5</v>
      </c>
      <c r="I59" s="28">
        <f t="shared" si="0"/>
        <v>15</v>
      </c>
      <c r="J59" s="28" t="str">
        <f t="shared" si="1"/>
        <v>MEDIO</v>
      </c>
      <c r="K59" s="27" t="s">
        <v>468</v>
      </c>
      <c r="L59" s="28">
        <f t="shared" si="3"/>
        <v>3</v>
      </c>
      <c r="M59" s="89"/>
      <c r="N59" s="27" t="s">
        <v>845</v>
      </c>
      <c r="O59" s="27" t="s">
        <v>846</v>
      </c>
    </row>
    <row r="60" spans="1:15" ht="185.25" x14ac:dyDescent="0.2">
      <c r="A60" s="92">
        <v>53</v>
      </c>
      <c r="B60" s="28" t="s">
        <v>833</v>
      </c>
      <c r="C60" s="27" t="s">
        <v>844</v>
      </c>
      <c r="D60" s="27" t="s">
        <v>908</v>
      </c>
      <c r="E60" s="27" t="s">
        <v>19</v>
      </c>
      <c r="F60" s="27" t="s">
        <v>1621</v>
      </c>
      <c r="G60" s="28">
        <v>3</v>
      </c>
      <c r="H60" s="28">
        <v>5</v>
      </c>
      <c r="I60" s="28">
        <f t="shared" si="0"/>
        <v>15</v>
      </c>
      <c r="J60" s="28" t="str">
        <f t="shared" si="1"/>
        <v>MEDIO</v>
      </c>
      <c r="K60" s="27" t="s">
        <v>468</v>
      </c>
      <c r="L60" s="28">
        <f t="shared" si="3"/>
        <v>3</v>
      </c>
      <c r="M60" s="89"/>
      <c r="N60" s="27" t="s">
        <v>845</v>
      </c>
      <c r="O60" s="27" t="s">
        <v>846</v>
      </c>
    </row>
    <row r="61" spans="1:15" ht="185.25" x14ac:dyDescent="0.2">
      <c r="A61" s="92">
        <v>54</v>
      </c>
      <c r="B61" s="28" t="s">
        <v>833</v>
      </c>
      <c r="C61" s="27" t="s">
        <v>847</v>
      </c>
      <c r="D61" s="27" t="s">
        <v>70</v>
      </c>
      <c r="E61" s="27" t="s">
        <v>19</v>
      </c>
      <c r="F61" s="27" t="s">
        <v>1621</v>
      </c>
      <c r="G61" s="28">
        <v>3</v>
      </c>
      <c r="H61" s="28">
        <v>5</v>
      </c>
      <c r="I61" s="28">
        <f t="shared" si="0"/>
        <v>15</v>
      </c>
      <c r="J61" s="28" t="str">
        <f t="shared" si="1"/>
        <v>MEDIO</v>
      </c>
      <c r="K61" s="27" t="s">
        <v>471</v>
      </c>
      <c r="L61" s="28">
        <f t="shared" si="3"/>
        <v>3</v>
      </c>
      <c r="M61" s="89"/>
      <c r="N61" s="27" t="s">
        <v>845</v>
      </c>
      <c r="O61" s="27" t="s">
        <v>782</v>
      </c>
    </row>
    <row r="62" spans="1:15" ht="185.25" x14ac:dyDescent="0.2">
      <c r="A62" s="92">
        <v>55</v>
      </c>
      <c r="B62" s="28" t="s">
        <v>833</v>
      </c>
      <c r="C62" s="27" t="s">
        <v>848</v>
      </c>
      <c r="D62" s="27" t="s">
        <v>625</v>
      </c>
      <c r="E62" s="27" t="s">
        <v>19</v>
      </c>
      <c r="F62" s="27" t="s">
        <v>1621</v>
      </c>
      <c r="G62" s="28">
        <v>3</v>
      </c>
      <c r="H62" s="28">
        <v>5</v>
      </c>
      <c r="I62" s="28">
        <f t="shared" si="0"/>
        <v>15</v>
      </c>
      <c r="J62" s="28" t="str">
        <f t="shared" si="1"/>
        <v>MEDIO</v>
      </c>
      <c r="K62" s="27" t="s">
        <v>470</v>
      </c>
      <c r="L62" s="28">
        <f t="shared" si="3"/>
        <v>3</v>
      </c>
      <c r="M62" s="89"/>
      <c r="N62" s="27" t="s">
        <v>845</v>
      </c>
      <c r="O62" s="27" t="s">
        <v>828</v>
      </c>
    </row>
    <row r="63" spans="1:15" ht="87" customHeight="1" x14ac:dyDescent="0.2">
      <c r="A63" s="92">
        <v>56</v>
      </c>
      <c r="B63" s="28" t="s">
        <v>849</v>
      </c>
      <c r="C63" s="27" t="s">
        <v>81</v>
      </c>
      <c r="D63" s="27" t="s">
        <v>1628</v>
      </c>
      <c r="E63" s="27" t="s">
        <v>19</v>
      </c>
      <c r="F63" s="27" t="s">
        <v>323</v>
      </c>
      <c r="G63" s="28">
        <v>2</v>
      </c>
      <c r="H63" s="28">
        <v>5</v>
      </c>
      <c r="I63" s="28">
        <f t="shared" si="0"/>
        <v>10</v>
      </c>
      <c r="J63" s="28" t="str">
        <f t="shared" si="1"/>
        <v>BAJO</v>
      </c>
      <c r="K63" s="24" t="str">
        <f t="shared" ref="K63:K71" si="7">IF(J63="BAJO","El nivel de riesgo bajo no requiere controles adicionales","Favor establezca acá controles adicionales requeridos")</f>
        <v>El nivel de riesgo bajo no requiere controles adicionales</v>
      </c>
      <c r="L63" s="28">
        <f t="shared" si="3"/>
        <v>0.1</v>
      </c>
      <c r="M63" s="89"/>
      <c r="N63" s="27" t="s">
        <v>850</v>
      </c>
      <c r="O63" s="27" t="s">
        <v>842</v>
      </c>
    </row>
    <row r="64" spans="1:15" ht="87" customHeight="1" x14ac:dyDescent="0.2">
      <c r="A64" s="92">
        <v>57</v>
      </c>
      <c r="B64" s="28" t="s">
        <v>849</v>
      </c>
      <c r="C64" s="27" t="s">
        <v>82</v>
      </c>
      <c r="D64" s="27" t="s">
        <v>70</v>
      </c>
      <c r="E64" s="27" t="s">
        <v>19</v>
      </c>
      <c r="F64" s="27" t="s">
        <v>323</v>
      </c>
      <c r="G64" s="28">
        <v>2</v>
      </c>
      <c r="H64" s="28">
        <v>5</v>
      </c>
      <c r="I64" s="28">
        <f t="shared" si="0"/>
        <v>10</v>
      </c>
      <c r="J64" s="28" t="str">
        <f t="shared" si="1"/>
        <v>BAJO</v>
      </c>
      <c r="K64" s="24" t="str">
        <f t="shared" si="7"/>
        <v>El nivel de riesgo bajo no requiere controles adicionales</v>
      </c>
      <c r="L64" s="28">
        <f t="shared" si="3"/>
        <v>0.1</v>
      </c>
      <c r="M64" s="89"/>
      <c r="N64" s="27" t="s">
        <v>850</v>
      </c>
      <c r="O64" s="27" t="s">
        <v>851</v>
      </c>
    </row>
    <row r="65" spans="1:15" ht="87" customHeight="1" x14ac:dyDescent="0.2">
      <c r="A65" s="92">
        <v>58</v>
      </c>
      <c r="B65" s="28" t="s">
        <v>849</v>
      </c>
      <c r="C65" s="27" t="s">
        <v>852</v>
      </c>
      <c r="D65" s="27" t="s">
        <v>625</v>
      </c>
      <c r="E65" s="27" t="s">
        <v>813</v>
      </c>
      <c r="F65" s="27" t="s">
        <v>323</v>
      </c>
      <c r="G65" s="28">
        <v>2</v>
      </c>
      <c r="H65" s="28">
        <v>5</v>
      </c>
      <c r="I65" s="28">
        <f t="shared" si="0"/>
        <v>10</v>
      </c>
      <c r="J65" s="28" t="str">
        <f t="shared" si="1"/>
        <v>BAJO</v>
      </c>
      <c r="K65" s="24" t="str">
        <f t="shared" si="7"/>
        <v>El nivel de riesgo bajo no requiere controles adicionales</v>
      </c>
      <c r="L65" s="28">
        <f t="shared" si="3"/>
        <v>0.1</v>
      </c>
      <c r="M65" s="89"/>
      <c r="N65" s="27"/>
      <c r="O65" s="27" t="s">
        <v>828</v>
      </c>
    </row>
    <row r="66" spans="1:15" ht="156.75" x14ac:dyDescent="0.2">
      <c r="A66" s="92">
        <v>59</v>
      </c>
      <c r="B66" s="28" t="s">
        <v>287</v>
      </c>
      <c r="C66" s="27" t="s">
        <v>345</v>
      </c>
      <c r="D66" s="27" t="s">
        <v>1500</v>
      </c>
      <c r="E66" s="27" t="s">
        <v>19</v>
      </c>
      <c r="F66" s="27" t="s">
        <v>853</v>
      </c>
      <c r="G66" s="28">
        <v>1</v>
      </c>
      <c r="H66" s="28">
        <v>3</v>
      </c>
      <c r="I66" s="28">
        <f t="shared" si="0"/>
        <v>3</v>
      </c>
      <c r="J66" s="28" t="str">
        <f t="shared" si="1"/>
        <v>BAJO</v>
      </c>
      <c r="K66" s="24" t="str">
        <f t="shared" si="7"/>
        <v>El nivel de riesgo bajo no requiere controles adicionales</v>
      </c>
      <c r="L66" s="28">
        <f t="shared" si="3"/>
        <v>0.1</v>
      </c>
      <c r="N66" s="27" t="s">
        <v>854</v>
      </c>
      <c r="O66" s="27" t="s">
        <v>855</v>
      </c>
    </row>
    <row r="67" spans="1:15" ht="156.75" x14ac:dyDescent="0.2">
      <c r="A67" s="92">
        <v>60</v>
      </c>
      <c r="B67" s="28" t="s">
        <v>287</v>
      </c>
      <c r="C67" s="27" t="s">
        <v>856</v>
      </c>
      <c r="D67" s="27" t="s">
        <v>1629</v>
      </c>
      <c r="E67" s="27" t="s">
        <v>19</v>
      </c>
      <c r="F67" s="27" t="s">
        <v>857</v>
      </c>
      <c r="G67" s="28">
        <v>1</v>
      </c>
      <c r="H67" s="28">
        <v>3</v>
      </c>
      <c r="I67" s="28">
        <f t="shared" si="0"/>
        <v>3</v>
      </c>
      <c r="J67" s="28" t="str">
        <f t="shared" si="1"/>
        <v>BAJO</v>
      </c>
      <c r="K67" s="24" t="str">
        <f t="shared" si="7"/>
        <v>El nivel de riesgo bajo no requiere controles adicionales</v>
      </c>
      <c r="L67" s="28">
        <f t="shared" si="3"/>
        <v>0.1</v>
      </c>
      <c r="N67" s="27" t="s">
        <v>858</v>
      </c>
      <c r="O67" s="27" t="s">
        <v>859</v>
      </c>
    </row>
    <row r="68" spans="1:15" ht="156.75" x14ac:dyDescent="0.2">
      <c r="A68" s="92">
        <v>61</v>
      </c>
      <c r="B68" s="28" t="s">
        <v>287</v>
      </c>
      <c r="C68" s="27" t="s">
        <v>346</v>
      </c>
      <c r="D68" s="27" t="s">
        <v>1630</v>
      </c>
      <c r="E68" s="27" t="s">
        <v>19</v>
      </c>
      <c r="F68" s="27" t="s">
        <v>857</v>
      </c>
      <c r="G68" s="28">
        <v>1</v>
      </c>
      <c r="H68" s="28">
        <v>3</v>
      </c>
      <c r="I68" s="28">
        <f t="shared" si="0"/>
        <v>3</v>
      </c>
      <c r="J68" s="28" t="str">
        <f t="shared" si="1"/>
        <v>BAJO</v>
      </c>
      <c r="K68" s="24" t="str">
        <f t="shared" si="7"/>
        <v>El nivel de riesgo bajo no requiere controles adicionales</v>
      </c>
      <c r="L68" s="28">
        <f t="shared" si="3"/>
        <v>0.1</v>
      </c>
      <c r="N68" s="27" t="s">
        <v>854</v>
      </c>
      <c r="O68" s="27" t="s">
        <v>859</v>
      </c>
    </row>
    <row r="69" spans="1:15" ht="128.25" customHeight="1" x14ac:dyDescent="0.2">
      <c r="A69" s="92">
        <v>62</v>
      </c>
      <c r="B69" s="28" t="s">
        <v>287</v>
      </c>
      <c r="C69" s="27" t="s">
        <v>1631</v>
      </c>
      <c r="D69" s="27" t="s">
        <v>1632</v>
      </c>
      <c r="E69" s="27" t="s">
        <v>25</v>
      </c>
      <c r="F69" s="27" t="s">
        <v>1633</v>
      </c>
      <c r="G69" s="28">
        <v>2</v>
      </c>
      <c r="H69" s="28">
        <v>3</v>
      </c>
      <c r="I69" s="28">
        <f t="shared" si="0"/>
        <v>6</v>
      </c>
      <c r="J69" s="28" t="str">
        <f t="shared" si="1"/>
        <v>BAJO</v>
      </c>
      <c r="K69" s="24" t="str">
        <f t="shared" si="7"/>
        <v>El nivel de riesgo bajo no requiere controles adicionales</v>
      </c>
      <c r="L69" s="28">
        <f t="shared" si="3"/>
        <v>0.1</v>
      </c>
      <c r="N69" s="27" t="s">
        <v>860</v>
      </c>
      <c r="O69" s="27" t="s">
        <v>861</v>
      </c>
    </row>
    <row r="70" spans="1:15" ht="135.75" customHeight="1" x14ac:dyDescent="0.2">
      <c r="A70" s="92">
        <v>63</v>
      </c>
      <c r="B70" s="28" t="s">
        <v>287</v>
      </c>
      <c r="C70" s="27" t="s">
        <v>69</v>
      </c>
      <c r="D70" s="27" t="s">
        <v>1629</v>
      </c>
      <c r="E70" s="27" t="s">
        <v>25</v>
      </c>
      <c r="F70" s="27" t="s">
        <v>1633</v>
      </c>
      <c r="G70" s="28">
        <v>1</v>
      </c>
      <c r="H70" s="28">
        <v>3</v>
      </c>
      <c r="I70" s="28">
        <f t="shared" ref="I70:I91" si="8">G70*H70</f>
        <v>3</v>
      </c>
      <c r="J70" s="28" t="str">
        <f t="shared" ref="J70:J91" si="9">IF(I70&lt;12,"BAJO",IF(I70&gt;19,"ALTO","MEDIO"))</f>
        <v>BAJO</v>
      </c>
      <c r="K70" s="24" t="str">
        <f t="shared" si="7"/>
        <v>El nivel de riesgo bajo no requiere controles adicionales</v>
      </c>
      <c r="L70" s="28">
        <f t="shared" ref="L70:L91" si="10">IF(J70="BAJO",0.1,IF(J70="MEDIO",3,5))</f>
        <v>0.1</v>
      </c>
      <c r="N70" s="27" t="s">
        <v>862</v>
      </c>
      <c r="O70" s="27" t="s">
        <v>863</v>
      </c>
    </row>
    <row r="71" spans="1:15" ht="132" customHeight="1" x14ac:dyDescent="0.2">
      <c r="A71" s="92">
        <v>64</v>
      </c>
      <c r="B71" s="28" t="s">
        <v>287</v>
      </c>
      <c r="C71" s="27" t="s">
        <v>69</v>
      </c>
      <c r="D71" s="27" t="s">
        <v>1630</v>
      </c>
      <c r="E71" s="27" t="s">
        <v>25</v>
      </c>
      <c r="F71" s="27" t="s">
        <v>1633</v>
      </c>
      <c r="G71" s="28">
        <v>1</v>
      </c>
      <c r="H71" s="28">
        <v>3</v>
      </c>
      <c r="I71" s="28">
        <f t="shared" si="8"/>
        <v>3</v>
      </c>
      <c r="J71" s="28" t="str">
        <f t="shared" si="9"/>
        <v>BAJO</v>
      </c>
      <c r="K71" s="24" t="str">
        <f t="shared" si="7"/>
        <v>El nivel de riesgo bajo no requiere controles adicionales</v>
      </c>
      <c r="L71" s="28">
        <f t="shared" si="10"/>
        <v>0.1</v>
      </c>
      <c r="N71" s="27" t="s">
        <v>864</v>
      </c>
      <c r="O71" s="27" t="s">
        <v>863</v>
      </c>
    </row>
    <row r="72" spans="1:15" ht="182.25" customHeight="1" x14ac:dyDescent="0.2">
      <c r="A72" s="92">
        <v>65</v>
      </c>
      <c r="B72" s="28" t="s">
        <v>287</v>
      </c>
      <c r="C72" s="27" t="s">
        <v>865</v>
      </c>
      <c r="D72" s="27" t="s">
        <v>1500</v>
      </c>
      <c r="E72" s="27" t="s">
        <v>26</v>
      </c>
      <c r="F72" s="27" t="s">
        <v>866</v>
      </c>
      <c r="G72" s="28">
        <v>3</v>
      </c>
      <c r="H72" s="28">
        <v>4</v>
      </c>
      <c r="I72" s="28">
        <f t="shared" si="8"/>
        <v>12</v>
      </c>
      <c r="J72" s="28" t="str">
        <f t="shared" si="9"/>
        <v>MEDIO</v>
      </c>
      <c r="K72" s="27" t="s">
        <v>468</v>
      </c>
      <c r="L72" s="28">
        <f t="shared" si="10"/>
        <v>3</v>
      </c>
      <c r="N72" s="27" t="s">
        <v>867</v>
      </c>
      <c r="O72" s="27" t="s">
        <v>868</v>
      </c>
    </row>
    <row r="73" spans="1:15" ht="171" x14ac:dyDescent="0.2">
      <c r="A73" s="92">
        <v>66</v>
      </c>
      <c r="B73" s="28" t="s">
        <v>287</v>
      </c>
      <c r="C73" s="27" t="s">
        <v>869</v>
      </c>
      <c r="D73" s="27" t="s">
        <v>1629</v>
      </c>
      <c r="E73" s="27" t="s">
        <v>26</v>
      </c>
      <c r="F73" s="27" t="s">
        <v>236</v>
      </c>
      <c r="G73" s="28">
        <v>3</v>
      </c>
      <c r="H73" s="28">
        <v>4</v>
      </c>
      <c r="I73" s="28">
        <f t="shared" si="8"/>
        <v>12</v>
      </c>
      <c r="J73" s="28" t="str">
        <f t="shared" si="9"/>
        <v>MEDIO</v>
      </c>
      <c r="K73" s="27" t="s">
        <v>471</v>
      </c>
      <c r="L73" s="28">
        <f t="shared" si="10"/>
        <v>3</v>
      </c>
      <c r="N73" s="27" t="s">
        <v>867</v>
      </c>
      <c r="O73" s="27" t="s">
        <v>870</v>
      </c>
    </row>
    <row r="74" spans="1:15" ht="156.75" x14ac:dyDescent="0.2">
      <c r="A74" s="92">
        <v>67</v>
      </c>
      <c r="B74" s="28" t="s">
        <v>287</v>
      </c>
      <c r="C74" s="27" t="s">
        <v>869</v>
      </c>
      <c r="D74" s="27" t="s">
        <v>1630</v>
      </c>
      <c r="E74" s="27" t="s">
        <v>26</v>
      </c>
      <c r="F74" s="27" t="s">
        <v>236</v>
      </c>
      <c r="G74" s="28">
        <v>3</v>
      </c>
      <c r="H74" s="28">
        <v>4</v>
      </c>
      <c r="I74" s="28">
        <f t="shared" si="8"/>
        <v>12</v>
      </c>
      <c r="J74" s="28" t="str">
        <f t="shared" si="9"/>
        <v>MEDIO</v>
      </c>
      <c r="K74" s="27" t="s">
        <v>470</v>
      </c>
      <c r="L74" s="28">
        <f t="shared" si="10"/>
        <v>3</v>
      </c>
      <c r="N74" s="27" t="s">
        <v>867</v>
      </c>
      <c r="O74" s="27" t="s">
        <v>871</v>
      </c>
    </row>
    <row r="75" spans="1:15" ht="128.25" x14ac:dyDescent="0.2">
      <c r="A75" s="92">
        <v>68</v>
      </c>
      <c r="B75" s="28" t="s">
        <v>287</v>
      </c>
      <c r="C75" s="27" t="s">
        <v>376</v>
      </c>
      <c r="D75" s="27" t="s">
        <v>1634</v>
      </c>
      <c r="E75" s="27" t="s">
        <v>26</v>
      </c>
      <c r="F75" s="27" t="s">
        <v>872</v>
      </c>
      <c r="G75" s="28">
        <v>3</v>
      </c>
      <c r="H75" s="28">
        <v>4</v>
      </c>
      <c r="I75" s="28">
        <f t="shared" si="8"/>
        <v>12</v>
      </c>
      <c r="J75" s="28" t="str">
        <f t="shared" si="9"/>
        <v>MEDIO</v>
      </c>
      <c r="K75" s="27" t="s">
        <v>468</v>
      </c>
      <c r="L75" s="28">
        <f t="shared" si="10"/>
        <v>3</v>
      </c>
      <c r="N75" s="27" t="s">
        <v>867</v>
      </c>
      <c r="O75" s="27" t="s">
        <v>873</v>
      </c>
    </row>
    <row r="76" spans="1:15" ht="185.25" x14ac:dyDescent="0.2">
      <c r="A76" s="92">
        <v>69</v>
      </c>
      <c r="B76" s="28" t="s">
        <v>287</v>
      </c>
      <c r="C76" s="27" t="s">
        <v>377</v>
      </c>
      <c r="D76" s="27" t="s">
        <v>1629</v>
      </c>
      <c r="E76" s="27" t="s">
        <v>26</v>
      </c>
      <c r="F76" s="27" t="s">
        <v>874</v>
      </c>
      <c r="G76" s="28">
        <v>3</v>
      </c>
      <c r="H76" s="28">
        <v>4</v>
      </c>
      <c r="I76" s="28">
        <f t="shared" si="8"/>
        <v>12</v>
      </c>
      <c r="J76" s="28" t="str">
        <f t="shared" si="9"/>
        <v>MEDIO</v>
      </c>
      <c r="K76" s="27" t="s">
        <v>471</v>
      </c>
      <c r="L76" s="28">
        <f t="shared" si="10"/>
        <v>3</v>
      </c>
      <c r="N76" s="27" t="s">
        <v>875</v>
      </c>
      <c r="O76" s="27" t="s">
        <v>876</v>
      </c>
    </row>
    <row r="77" spans="1:15" ht="185.25" x14ac:dyDescent="0.2">
      <c r="A77" s="92">
        <v>70</v>
      </c>
      <c r="B77" s="28" t="s">
        <v>287</v>
      </c>
      <c r="C77" s="27" t="s">
        <v>377</v>
      </c>
      <c r="D77" s="27" t="s">
        <v>1630</v>
      </c>
      <c r="E77" s="27" t="s">
        <v>26</v>
      </c>
      <c r="F77" s="27" t="s">
        <v>874</v>
      </c>
      <c r="G77" s="28">
        <v>3</v>
      </c>
      <c r="H77" s="28">
        <v>4</v>
      </c>
      <c r="I77" s="28">
        <f t="shared" si="8"/>
        <v>12</v>
      </c>
      <c r="J77" s="28" t="str">
        <f t="shared" si="9"/>
        <v>MEDIO</v>
      </c>
      <c r="K77" s="27" t="s">
        <v>470</v>
      </c>
      <c r="L77" s="28">
        <f t="shared" si="10"/>
        <v>3</v>
      </c>
      <c r="N77" s="27" t="s">
        <v>877</v>
      </c>
      <c r="O77" s="27" t="s">
        <v>878</v>
      </c>
    </row>
    <row r="78" spans="1:15" ht="256.5" x14ac:dyDescent="0.2">
      <c r="A78" s="92">
        <v>71</v>
      </c>
      <c r="B78" s="28" t="s">
        <v>287</v>
      </c>
      <c r="C78" s="27" t="s">
        <v>378</v>
      </c>
      <c r="D78" s="27" t="s">
        <v>1634</v>
      </c>
      <c r="E78" s="27" t="s">
        <v>26</v>
      </c>
      <c r="F78" s="27" t="s">
        <v>880</v>
      </c>
      <c r="G78" s="28">
        <v>3</v>
      </c>
      <c r="H78" s="28">
        <v>4</v>
      </c>
      <c r="I78" s="28">
        <f t="shared" si="8"/>
        <v>12</v>
      </c>
      <c r="J78" s="28" t="str">
        <f t="shared" si="9"/>
        <v>MEDIO</v>
      </c>
      <c r="K78" s="27" t="s">
        <v>468</v>
      </c>
      <c r="L78" s="28">
        <f t="shared" si="10"/>
        <v>3</v>
      </c>
      <c r="N78" s="27" t="s">
        <v>879</v>
      </c>
      <c r="O78" s="27" t="s">
        <v>873</v>
      </c>
    </row>
    <row r="79" spans="1:15" ht="256.5" x14ac:dyDescent="0.2">
      <c r="A79" s="92">
        <v>72</v>
      </c>
      <c r="B79" s="28" t="s">
        <v>287</v>
      </c>
      <c r="C79" s="27" t="s">
        <v>379</v>
      </c>
      <c r="D79" s="27" t="s">
        <v>1629</v>
      </c>
      <c r="E79" s="27" t="s">
        <v>26</v>
      </c>
      <c r="F79" s="27" t="s">
        <v>880</v>
      </c>
      <c r="G79" s="28">
        <v>3</v>
      </c>
      <c r="H79" s="28">
        <v>4</v>
      </c>
      <c r="I79" s="28">
        <f t="shared" si="8"/>
        <v>12</v>
      </c>
      <c r="J79" s="28" t="str">
        <f t="shared" si="9"/>
        <v>MEDIO</v>
      </c>
      <c r="K79" s="27" t="s">
        <v>471</v>
      </c>
      <c r="L79" s="28">
        <f t="shared" si="10"/>
        <v>3</v>
      </c>
      <c r="N79" s="27" t="s">
        <v>879</v>
      </c>
      <c r="O79" s="27" t="s">
        <v>881</v>
      </c>
    </row>
    <row r="80" spans="1:15" ht="256.5" x14ac:dyDescent="0.2">
      <c r="A80" s="92">
        <v>73</v>
      </c>
      <c r="B80" s="28" t="s">
        <v>287</v>
      </c>
      <c r="C80" s="27" t="s">
        <v>379</v>
      </c>
      <c r="D80" s="27" t="s">
        <v>1630</v>
      </c>
      <c r="E80" s="27" t="s">
        <v>26</v>
      </c>
      <c r="F80" s="27" t="s">
        <v>880</v>
      </c>
      <c r="G80" s="28">
        <v>3</v>
      </c>
      <c r="H80" s="28">
        <v>4</v>
      </c>
      <c r="I80" s="28">
        <f t="shared" si="8"/>
        <v>12</v>
      </c>
      <c r="J80" s="28" t="str">
        <f t="shared" si="9"/>
        <v>MEDIO</v>
      </c>
      <c r="K80" s="27" t="s">
        <v>470</v>
      </c>
      <c r="L80" s="28">
        <f t="shared" si="10"/>
        <v>3</v>
      </c>
      <c r="N80" s="27" t="s">
        <v>879</v>
      </c>
      <c r="O80" s="27" t="s">
        <v>871</v>
      </c>
    </row>
    <row r="81" spans="1:51" ht="142.5" x14ac:dyDescent="0.2">
      <c r="A81" s="92">
        <v>74</v>
      </c>
      <c r="B81" s="28" t="s">
        <v>287</v>
      </c>
      <c r="C81" s="27" t="s">
        <v>237</v>
      </c>
      <c r="D81" s="27" t="s">
        <v>1500</v>
      </c>
      <c r="E81" s="27" t="s">
        <v>26</v>
      </c>
      <c r="F81" s="27" t="s">
        <v>1635</v>
      </c>
      <c r="G81" s="28">
        <v>3</v>
      </c>
      <c r="H81" s="28">
        <v>5</v>
      </c>
      <c r="I81" s="28">
        <f t="shared" si="8"/>
        <v>15</v>
      </c>
      <c r="J81" s="28" t="str">
        <f t="shared" si="9"/>
        <v>MEDIO</v>
      </c>
      <c r="K81" s="27" t="s">
        <v>468</v>
      </c>
      <c r="L81" s="28">
        <f t="shared" si="10"/>
        <v>3</v>
      </c>
      <c r="N81" s="27" t="s">
        <v>1636</v>
      </c>
      <c r="O81" s="27" t="s">
        <v>882</v>
      </c>
    </row>
    <row r="82" spans="1:51" ht="171" x14ac:dyDescent="0.2">
      <c r="A82" s="92">
        <v>75</v>
      </c>
      <c r="B82" s="28" t="s">
        <v>287</v>
      </c>
      <c r="C82" s="27" t="s">
        <v>347</v>
      </c>
      <c r="D82" s="27" t="s">
        <v>1629</v>
      </c>
      <c r="E82" s="27" t="s">
        <v>26</v>
      </c>
      <c r="F82" s="27" t="s">
        <v>1635</v>
      </c>
      <c r="G82" s="28">
        <v>3</v>
      </c>
      <c r="H82" s="28">
        <v>5</v>
      </c>
      <c r="I82" s="28">
        <f t="shared" si="8"/>
        <v>15</v>
      </c>
      <c r="J82" s="28" t="str">
        <f t="shared" si="9"/>
        <v>MEDIO</v>
      </c>
      <c r="K82" s="27" t="s">
        <v>471</v>
      </c>
      <c r="L82" s="28">
        <f t="shared" si="10"/>
        <v>3</v>
      </c>
      <c r="N82" s="27" t="s">
        <v>1636</v>
      </c>
      <c r="O82" s="27" t="s">
        <v>883</v>
      </c>
    </row>
    <row r="83" spans="1:51" ht="156.75" x14ac:dyDescent="0.2">
      <c r="A83" s="92">
        <v>76</v>
      </c>
      <c r="B83" s="28" t="s">
        <v>287</v>
      </c>
      <c r="C83" s="27" t="s">
        <v>347</v>
      </c>
      <c r="D83" s="27" t="s">
        <v>1630</v>
      </c>
      <c r="E83" s="27" t="s">
        <v>26</v>
      </c>
      <c r="F83" s="27" t="s">
        <v>1635</v>
      </c>
      <c r="G83" s="28">
        <v>3</v>
      </c>
      <c r="H83" s="28">
        <v>5</v>
      </c>
      <c r="I83" s="28">
        <f t="shared" si="8"/>
        <v>15</v>
      </c>
      <c r="J83" s="28" t="str">
        <f t="shared" si="9"/>
        <v>MEDIO</v>
      </c>
      <c r="K83" s="27" t="s">
        <v>470</v>
      </c>
      <c r="L83" s="28">
        <f t="shared" si="10"/>
        <v>3</v>
      </c>
      <c r="N83" s="27" t="s">
        <v>1637</v>
      </c>
      <c r="O83" s="27" t="s">
        <v>884</v>
      </c>
    </row>
    <row r="84" spans="1:51" ht="85.5" x14ac:dyDescent="0.2">
      <c r="A84" s="92">
        <v>77</v>
      </c>
      <c r="B84" s="28" t="s">
        <v>287</v>
      </c>
      <c r="C84" s="27" t="s">
        <v>238</v>
      </c>
      <c r="D84" s="62" t="s">
        <v>908</v>
      </c>
      <c r="E84" s="27" t="s">
        <v>19</v>
      </c>
      <c r="F84" s="27" t="s">
        <v>885</v>
      </c>
      <c r="G84" s="28">
        <v>2</v>
      </c>
      <c r="H84" s="28">
        <v>3</v>
      </c>
      <c r="I84" s="28">
        <f t="shared" si="8"/>
        <v>6</v>
      </c>
      <c r="J84" s="28" t="str">
        <f t="shared" si="9"/>
        <v>BAJO</v>
      </c>
      <c r="K84" s="24" t="s">
        <v>28</v>
      </c>
      <c r="L84" s="28">
        <f t="shared" si="10"/>
        <v>0.1</v>
      </c>
      <c r="N84" s="27" t="s">
        <v>886</v>
      </c>
      <c r="O84" s="27" t="s">
        <v>887</v>
      </c>
    </row>
    <row r="85" spans="1:51" ht="85.5" x14ac:dyDescent="0.2">
      <c r="A85" s="92">
        <v>78</v>
      </c>
      <c r="B85" s="28" t="s">
        <v>287</v>
      </c>
      <c r="C85" s="27" t="s">
        <v>239</v>
      </c>
      <c r="D85" s="27" t="s">
        <v>1500</v>
      </c>
      <c r="E85" s="27" t="s">
        <v>19</v>
      </c>
      <c r="F85" s="27" t="s">
        <v>1638</v>
      </c>
      <c r="G85" s="28">
        <v>2</v>
      </c>
      <c r="H85" s="28">
        <v>3</v>
      </c>
      <c r="I85" s="28">
        <f t="shared" si="8"/>
        <v>6</v>
      </c>
      <c r="J85" s="28" t="str">
        <f t="shared" si="9"/>
        <v>BAJO</v>
      </c>
      <c r="K85" s="24" t="s">
        <v>28</v>
      </c>
      <c r="L85" s="28">
        <f t="shared" si="10"/>
        <v>0.1</v>
      </c>
      <c r="N85" s="27" t="s">
        <v>888</v>
      </c>
      <c r="O85" s="27" t="s">
        <v>889</v>
      </c>
    </row>
    <row r="86" spans="1:51" ht="87" customHeight="1" x14ac:dyDescent="0.2">
      <c r="A86" s="92">
        <v>79</v>
      </c>
      <c r="B86" s="28" t="s">
        <v>287</v>
      </c>
      <c r="C86" s="27" t="s">
        <v>94</v>
      </c>
      <c r="D86" s="27" t="s">
        <v>1629</v>
      </c>
      <c r="E86" s="27" t="s">
        <v>1132</v>
      </c>
      <c r="F86" s="27" t="s">
        <v>1638</v>
      </c>
      <c r="G86" s="28">
        <v>1</v>
      </c>
      <c r="H86" s="28">
        <v>3</v>
      </c>
      <c r="I86" s="28">
        <f t="shared" si="8"/>
        <v>3</v>
      </c>
      <c r="J86" s="28" t="str">
        <f t="shared" si="9"/>
        <v>BAJO</v>
      </c>
      <c r="K86" s="24" t="s">
        <v>28</v>
      </c>
      <c r="L86" s="28">
        <f t="shared" si="10"/>
        <v>0.1</v>
      </c>
      <c r="N86" s="27" t="s">
        <v>890</v>
      </c>
      <c r="O86" s="27" t="s">
        <v>891</v>
      </c>
    </row>
    <row r="87" spans="1:51" ht="87" customHeight="1" x14ac:dyDescent="0.2">
      <c r="A87" s="92">
        <v>80</v>
      </c>
      <c r="B87" s="28" t="s">
        <v>287</v>
      </c>
      <c r="C87" s="27" t="s">
        <v>94</v>
      </c>
      <c r="D87" s="27" t="s">
        <v>1630</v>
      </c>
      <c r="E87" s="27" t="s">
        <v>19</v>
      </c>
      <c r="F87" s="27" t="s">
        <v>1639</v>
      </c>
      <c r="G87" s="28">
        <v>1</v>
      </c>
      <c r="H87" s="28">
        <v>3</v>
      </c>
      <c r="I87" s="28">
        <f t="shared" si="8"/>
        <v>3</v>
      </c>
      <c r="J87" s="28" t="str">
        <f t="shared" si="9"/>
        <v>BAJO</v>
      </c>
      <c r="K87" s="24" t="s">
        <v>28</v>
      </c>
      <c r="L87" s="28">
        <f t="shared" si="10"/>
        <v>0.1</v>
      </c>
      <c r="N87" s="27" t="s">
        <v>888</v>
      </c>
      <c r="O87" s="27" t="s">
        <v>892</v>
      </c>
    </row>
    <row r="88" spans="1:51" ht="185.25" x14ac:dyDescent="0.2">
      <c r="A88" s="92">
        <v>81</v>
      </c>
      <c r="B88" s="28" t="s">
        <v>287</v>
      </c>
      <c r="C88" s="27" t="s">
        <v>240</v>
      </c>
      <c r="D88" s="27" t="s">
        <v>908</v>
      </c>
      <c r="E88" s="27" t="s">
        <v>25</v>
      </c>
      <c r="F88" s="27" t="s">
        <v>893</v>
      </c>
      <c r="G88" s="28">
        <v>2</v>
      </c>
      <c r="H88" s="28">
        <v>5</v>
      </c>
      <c r="I88" s="28">
        <f t="shared" si="8"/>
        <v>10</v>
      </c>
      <c r="J88" s="28" t="str">
        <f t="shared" si="9"/>
        <v>BAJO</v>
      </c>
      <c r="K88" s="24" t="s">
        <v>28</v>
      </c>
      <c r="L88" s="28">
        <f t="shared" si="10"/>
        <v>0.1</v>
      </c>
      <c r="N88" s="27" t="s">
        <v>1640</v>
      </c>
      <c r="O88" s="27" t="s">
        <v>894</v>
      </c>
    </row>
    <row r="89" spans="1:51" ht="185.25" x14ac:dyDescent="0.2">
      <c r="A89" s="92">
        <v>82</v>
      </c>
      <c r="B89" s="28" t="s">
        <v>287</v>
      </c>
      <c r="C89" s="27" t="s">
        <v>241</v>
      </c>
      <c r="D89" s="27" t="s">
        <v>1500</v>
      </c>
      <c r="E89" s="27" t="s">
        <v>25</v>
      </c>
      <c r="F89" s="27" t="s">
        <v>893</v>
      </c>
      <c r="G89" s="28">
        <v>3</v>
      </c>
      <c r="H89" s="28">
        <v>5</v>
      </c>
      <c r="I89" s="28">
        <f t="shared" si="8"/>
        <v>15</v>
      </c>
      <c r="J89" s="28" t="str">
        <f t="shared" si="9"/>
        <v>MEDIO</v>
      </c>
      <c r="K89" s="27" t="s">
        <v>468</v>
      </c>
      <c r="L89" s="28">
        <f t="shared" si="10"/>
        <v>3</v>
      </c>
      <c r="N89" s="27" t="s">
        <v>1641</v>
      </c>
      <c r="O89" s="27" t="s">
        <v>895</v>
      </c>
    </row>
    <row r="90" spans="1:51" ht="185.25" x14ac:dyDescent="0.2">
      <c r="A90" s="92">
        <v>83</v>
      </c>
      <c r="B90" s="28" t="s">
        <v>287</v>
      </c>
      <c r="C90" s="27" t="s">
        <v>95</v>
      </c>
      <c r="D90" s="27" t="s">
        <v>1629</v>
      </c>
      <c r="E90" s="27" t="s">
        <v>25</v>
      </c>
      <c r="F90" s="27" t="s">
        <v>893</v>
      </c>
      <c r="G90" s="28">
        <v>3</v>
      </c>
      <c r="H90" s="28">
        <v>5</v>
      </c>
      <c r="I90" s="28">
        <f t="shared" si="8"/>
        <v>15</v>
      </c>
      <c r="J90" s="28" t="str">
        <f t="shared" si="9"/>
        <v>MEDIO</v>
      </c>
      <c r="K90" s="27" t="s">
        <v>471</v>
      </c>
      <c r="L90" s="28">
        <f t="shared" si="10"/>
        <v>3</v>
      </c>
      <c r="N90" s="27" t="s">
        <v>1641</v>
      </c>
      <c r="O90" s="27" t="s">
        <v>896</v>
      </c>
    </row>
    <row r="91" spans="1:51" ht="185.25" x14ac:dyDescent="0.2">
      <c r="A91" s="92">
        <v>84</v>
      </c>
      <c r="B91" s="28" t="s">
        <v>287</v>
      </c>
      <c r="C91" s="27" t="s">
        <v>95</v>
      </c>
      <c r="D91" s="27" t="s">
        <v>1630</v>
      </c>
      <c r="E91" s="27" t="s">
        <v>25</v>
      </c>
      <c r="F91" s="27" t="s">
        <v>893</v>
      </c>
      <c r="G91" s="28">
        <v>3</v>
      </c>
      <c r="H91" s="28">
        <v>5</v>
      </c>
      <c r="I91" s="28">
        <f t="shared" si="8"/>
        <v>15</v>
      </c>
      <c r="J91" s="28" t="str">
        <f t="shared" si="9"/>
        <v>MEDIO</v>
      </c>
      <c r="K91" s="27" t="s">
        <v>470</v>
      </c>
      <c r="L91" s="28">
        <f t="shared" si="10"/>
        <v>3</v>
      </c>
      <c r="N91" s="27" t="s">
        <v>1641</v>
      </c>
      <c r="O91" s="27" t="s">
        <v>897</v>
      </c>
      <c r="AX91" s="39">
        <v>4</v>
      </c>
      <c r="AY91" s="39">
        <v>4</v>
      </c>
    </row>
    <row r="92" spans="1:51" ht="87" customHeight="1" x14ac:dyDescent="0.2">
      <c r="L92" s="92">
        <f>SUM(L8:L91)</f>
        <v>118.59999999999994</v>
      </c>
      <c r="N92" s="39">
        <f>+COUNT(L8:L91)</f>
        <v>84</v>
      </c>
    </row>
    <row r="93" spans="1:51" ht="87" customHeight="1" x14ac:dyDescent="0.2">
      <c r="L93" s="92"/>
    </row>
    <row r="94" spans="1:51" ht="87" customHeight="1" x14ac:dyDescent="0.2">
      <c r="L94" s="92"/>
    </row>
    <row r="95" spans="1:51" ht="87" customHeight="1" x14ac:dyDescent="0.2">
      <c r="L95" s="92"/>
    </row>
    <row r="96" spans="1:51" ht="87" customHeight="1" x14ac:dyDescent="0.2">
      <c r="L96" s="92"/>
    </row>
    <row r="97" spans="12:12" ht="87" customHeight="1" x14ac:dyDescent="0.2">
      <c r="L97" s="92"/>
    </row>
    <row r="98" spans="12:12" ht="87" customHeight="1" x14ac:dyDescent="0.2">
      <c r="L98" s="92"/>
    </row>
    <row r="99" spans="12:12" ht="87" customHeight="1" x14ac:dyDescent="0.2">
      <c r="L99" s="92"/>
    </row>
    <row r="100" spans="12:12" ht="87" customHeight="1" x14ac:dyDescent="0.2">
      <c r="L100" s="92"/>
    </row>
    <row r="101" spans="12:12" ht="87" customHeight="1" x14ac:dyDescent="0.2">
      <c r="L101" s="92"/>
    </row>
    <row r="102" spans="12:12" ht="87" customHeight="1" x14ac:dyDescent="0.2">
      <c r="L102" s="92"/>
    </row>
    <row r="103" spans="12:12" ht="87" customHeight="1" x14ac:dyDescent="0.2">
      <c r="L103" s="92"/>
    </row>
    <row r="104" spans="12:12" ht="87" customHeight="1" x14ac:dyDescent="0.2">
      <c r="L104" s="92"/>
    </row>
    <row r="105" spans="12:12" ht="87" customHeight="1" x14ac:dyDescent="0.2">
      <c r="L105" s="92"/>
    </row>
    <row r="106" spans="12:12" ht="87" customHeight="1" x14ac:dyDescent="0.2">
      <c r="L106" s="92"/>
    </row>
    <row r="107" spans="12:12" ht="87" customHeight="1" x14ac:dyDescent="0.2">
      <c r="L107" s="92"/>
    </row>
    <row r="108" spans="12:12" ht="87" customHeight="1" x14ac:dyDescent="0.2">
      <c r="L108" s="92"/>
    </row>
    <row r="109" spans="12:12" ht="87" customHeight="1" x14ac:dyDescent="0.2">
      <c r="L109" s="92"/>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64 J66:J89">
    <cfRule type="cellIs" dxfId="491" priority="70" stopIfTrue="1" operator="equal">
      <formula>"ALTO"</formula>
    </cfRule>
    <cfRule type="cellIs" dxfId="490" priority="71" stopIfTrue="1" operator="equal">
      <formula>"MEDIO"</formula>
    </cfRule>
    <cfRule type="cellIs" dxfId="489" priority="72" stopIfTrue="1" operator="equal">
      <formula>"BAJO"</formula>
    </cfRule>
  </conditionalFormatting>
  <conditionalFormatting sqref="J8:J10">
    <cfRule type="cellIs" dxfId="488" priority="79" stopIfTrue="1" operator="equal">
      <formula>"ALTO"</formula>
    </cfRule>
    <cfRule type="cellIs" dxfId="487" priority="80" stopIfTrue="1" operator="equal">
      <formula>"MEDIO"</formula>
    </cfRule>
    <cfRule type="cellIs" dxfId="486" priority="81" stopIfTrue="1" operator="equal">
      <formula>"BAJO"</formula>
    </cfRule>
  </conditionalFormatting>
  <conditionalFormatting sqref="J53:J54 J56:J57 J59 J61 J63">
    <cfRule type="cellIs" dxfId="485" priority="67" stopIfTrue="1" operator="equal">
      <formula>"ALTO"</formula>
    </cfRule>
    <cfRule type="cellIs" dxfId="484" priority="68" stopIfTrue="1" operator="equal">
      <formula>"MEDIO"</formula>
    </cfRule>
    <cfRule type="cellIs" dxfId="483" priority="69" stopIfTrue="1" operator="equal">
      <formula>"BAJO"</formula>
    </cfRule>
  </conditionalFormatting>
  <conditionalFormatting sqref="J37:J40 J42:J43 J45:J48 J50:J51">
    <cfRule type="cellIs" dxfId="482" priority="76" stopIfTrue="1" operator="equal">
      <formula>"ALTO"</formula>
    </cfRule>
    <cfRule type="cellIs" dxfId="481" priority="77" stopIfTrue="1" operator="equal">
      <formula>"MEDIO"</formula>
    </cfRule>
    <cfRule type="cellIs" dxfId="480" priority="78" stopIfTrue="1" operator="equal">
      <formula>"BAJO"</formula>
    </cfRule>
  </conditionalFormatting>
  <conditionalFormatting sqref="J36">
    <cfRule type="cellIs" dxfId="479" priority="73" stopIfTrue="1" operator="equal">
      <formula>"ALTO"</formula>
    </cfRule>
    <cfRule type="cellIs" dxfId="478" priority="74" stopIfTrue="1" operator="equal">
      <formula>"MEDIO"</formula>
    </cfRule>
    <cfRule type="cellIs" dxfId="477" priority="75" stopIfTrue="1" operator="equal">
      <formula>"BAJO"</formula>
    </cfRule>
  </conditionalFormatting>
  <conditionalFormatting sqref="J11:J14 J16:J17 J19:J22">
    <cfRule type="cellIs" dxfId="476" priority="64" stopIfTrue="1" operator="equal">
      <formula>"ALTO"</formula>
    </cfRule>
    <cfRule type="cellIs" dxfId="475" priority="65" stopIfTrue="1" operator="equal">
      <formula>"MEDIO"</formula>
    </cfRule>
    <cfRule type="cellIs" dxfId="474" priority="66" stopIfTrue="1" operator="equal">
      <formula>"BAJO"</formula>
    </cfRule>
  </conditionalFormatting>
  <conditionalFormatting sqref="J23:J26 J28:J29 J31:J34">
    <cfRule type="cellIs" dxfId="473" priority="61" stopIfTrue="1" operator="equal">
      <formula>"ALTO"</formula>
    </cfRule>
    <cfRule type="cellIs" dxfId="472" priority="62" stopIfTrue="1" operator="equal">
      <formula>"MEDIO"</formula>
    </cfRule>
    <cfRule type="cellIs" dxfId="471" priority="63" stopIfTrue="1" operator="equal">
      <formula>"BAJO"</formula>
    </cfRule>
  </conditionalFormatting>
  <conditionalFormatting sqref="J15">
    <cfRule type="cellIs" dxfId="470" priority="58" stopIfTrue="1" operator="equal">
      <formula>"ALTO"</formula>
    </cfRule>
    <cfRule type="cellIs" dxfId="469" priority="59" stopIfTrue="1" operator="equal">
      <formula>"MEDIO"</formula>
    </cfRule>
    <cfRule type="cellIs" dxfId="468" priority="60" stopIfTrue="1" operator="equal">
      <formula>"BAJO"</formula>
    </cfRule>
  </conditionalFormatting>
  <conditionalFormatting sqref="J18">
    <cfRule type="cellIs" dxfId="467" priority="55" stopIfTrue="1" operator="equal">
      <formula>"ALTO"</formula>
    </cfRule>
    <cfRule type="cellIs" dxfId="466" priority="56" stopIfTrue="1" operator="equal">
      <formula>"MEDIO"</formula>
    </cfRule>
    <cfRule type="cellIs" dxfId="465" priority="57" stopIfTrue="1" operator="equal">
      <formula>"BAJO"</formula>
    </cfRule>
  </conditionalFormatting>
  <conditionalFormatting sqref="J27">
    <cfRule type="cellIs" dxfId="464" priority="52" stopIfTrue="1" operator="equal">
      <formula>"ALTO"</formula>
    </cfRule>
    <cfRule type="cellIs" dxfId="463" priority="53" stopIfTrue="1" operator="equal">
      <formula>"MEDIO"</formula>
    </cfRule>
    <cfRule type="cellIs" dxfId="462" priority="54" stopIfTrue="1" operator="equal">
      <formula>"BAJO"</formula>
    </cfRule>
  </conditionalFormatting>
  <conditionalFormatting sqref="J30">
    <cfRule type="cellIs" dxfId="461" priority="49" stopIfTrue="1" operator="equal">
      <formula>"ALTO"</formula>
    </cfRule>
    <cfRule type="cellIs" dxfId="460" priority="50" stopIfTrue="1" operator="equal">
      <formula>"MEDIO"</formula>
    </cfRule>
    <cfRule type="cellIs" dxfId="459" priority="51" stopIfTrue="1" operator="equal">
      <formula>"BAJO"</formula>
    </cfRule>
  </conditionalFormatting>
  <conditionalFormatting sqref="J35">
    <cfRule type="cellIs" dxfId="458" priority="46" stopIfTrue="1" operator="equal">
      <formula>"ALTO"</formula>
    </cfRule>
    <cfRule type="cellIs" dxfId="457" priority="47" stopIfTrue="1" operator="equal">
      <formula>"MEDIO"</formula>
    </cfRule>
    <cfRule type="cellIs" dxfId="456" priority="48" stopIfTrue="1" operator="equal">
      <formula>"BAJO"</formula>
    </cfRule>
  </conditionalFormatting>
  <conditionalFormatting sqref="J41">
    <cfRule type="cellIs" dxfId="455" priority="43" stopIfTrue="1" operator="equal">
      <formula>"ALTO"</formula>
    </cfRule>
    <cfRule type="cellIs" dxfId="454" priority="44" stopIfTrue="1" operator="equal">
      <formula>"MEDIO"</formula>
    </cfRule>
    <cfRule type="cellIs" dxfId="453" priority="45" stopIfTrue="1" operator="equal">
      <formula>"BAJO"</formula>
    </cfRule>
  </conditionalFormatting>
  <conditionalFormatting sqref="J44">
    <cfRule type="cellIs" dxfId="452" priority="40" stopIfTrue="1" operator="equal">
      <formula>"ALTO"</formula>
    </cfRule>
    <cfRule type="cellIs" dxfId="451" priority="41" stopIfTrue="1" operator="equal">
      <formula>"MEDIO"</formula>
    </cfRule>
    <cfRule type="cellIs" dxfId="450" priority="42" stopIfTrue="1" operator="equal">
      <formula>"BAJO"</formula>
    </cfRule>
  </conditionalFormatting>
  <conditionalFormatting sqref="J49">
    <cfRule type="cellIs" dxfId="449" priority="37" stopIfTrue="1" operator="equal">
      <formula>"ALTO"</formula>
    </cfRule>
    <cfRule type="cellIs" dxfId="448" priority="38" stopIfTrue="1" operator="equal">
      <formula>"MEDIO"</formula>
    </cfRule>
    <cfRule type="cellIs" dxfId="447" priority="39" stopIfTrue="1" operator="equal">
      <formula>"BAJO"</formula>
    </cfRule>
  </conditionalFormatting>
  <conditionalFormatting sqref="J52">
    <cfRule type="cellIs" dxfId="446" priority="34" stopIfTrue="1" operator="equal">
      <formula>"ALTO"</formula>
    </cfRule>
    <cfRule type="cellIs" dxfId="445" priority="35" stopIfTrue="1" operator="equal">
      <formula>"MEDIO"</formula>
    </cfRule>
    <cfRule type="cellIs" dxfId="444" priority="36" stopIfTrue="1" operator="equal">
      <formula>"BAJO"</formula>
    </cfRule>
  </conditionalFormatting>
  <conditionalFormatting sqref="J55">
    <cfRule type="cellIs" dxfId="443" priority="31" stopIfTrue="1" operator="equal">
      <formula>"ALTO"</formula>
    </cfRule>
    <cfRule type="cellIs" dxfId="442" priority="32" stopIfTrue="1" operator="equal">
      <formula>"MEDIO"</formula>
    </cfRule>
    <cfRule type="cellIs" dxfId="441" priority="33" stopIfTrue="1" operator="equal">
      <formula>"BAJO"</formula>
    </cfRule>
  </conditionalFormatting>
  <conditionalFormatting sqref="J58">
    <cfRule type="cellIs" dxfId="440" priority="28" stopIfTrue="1" operator="equal">
      <formula>"ALTO"</formula>
    </cfRule>
    <cfRule type="cellIs" dxfId="439" priority="29" stopIfTrue="1" operator="equal">
      <formula>"MEDIO"</formula>
    </cfRule>
    <cfRule type="cellIs" dxfId="438" priority="30" stopIfTrue="1" operator="equal">
      <formula>"BAJO"</formula>
    </cfRule>
  </conditionalFormatting>
  <conditionalFormatting sqref="J60">
    <cfRule type="cellIs" dxfId="437" priority="25" stopIfTrue="1" operator="equal">
      <formula>"ALTO"</formula>
    </cfRule>
    <cfRule type="cellIs" dxfId="436" priority="26" stopIfTrue="1" operator="equal">
      <formula>"MEDIO"</formula>
    </cfRule>
    <cfRule type="cellIs" dxfId="435" priority="27" stopIfTrue="1" operator="equal">
      <formula>"BAJO"</formula>
    </cfRule>
  </conditionalFormatting>
  <conditionalFormatting sqref="J62">
    <cfRule type="cellIs" dxfId="434" priority="22" stopIfTrue="1" operator="equal">
      <formula>"ALTO"</formula>
    </cfRule>
    <cfRule type="cellIs" dxfId="433" priority="23" stopIfTrue="1" operator="equal">
      <formula>"MEDIO"</formula>
    </cfRule>
    <cfRule type="cellIs" dxfId="432" priority="24" stopIfTrue="1" operator="equal">
      <formula>"BAJO"</formula>
    </cfRule>
  </conditionalFormatting>
  <conditionalFormatting sqref="J65">
    <cfRule type="cellIs" dxfId="431" priority="19" stopIfTrue="1" operator="equal">
      <formula>"ALTO"</formula>
    </cfRule>
    <cfRule type="cellIs" dxfId="430" priority="20" stopIfTrue="1" operator="equal">
      <formula>"MEDIO"</formula>
    </cfRule>
    <cfRule type="cellIs" dxfId="429" priority="21" stopIfTrue="1" operator="equal">
      <formula>"BAJO"</formula>
    </cfRule>
  </conditionalFormatting>
  <conditionalFormatting sqref="J91">
    <cfRule type="cellIs" dxfId="428" priority="10" stopIfTrue="1" operator="equal">
      <formula>"ALTO"</formula>
    </cfRule>
    <cfRule type="cellIs" dxfId="427" priority="11" stopIfTrue="1" operator="equal">
      <formula>"MEDIO"</formula>
    </cfRule>
    <cfRule type="cellIs" dxfId="426" priority="12" stopIfTrue="1" operator="equal">
      <formula>"BAJO"</formula>
    </cfRule>
  </conditionalFormatting>
  <conditionalFormatting sqref="J90">
    <cfRule type="cellIs" dxfId="425" priority="4" stopIfTrue="1" operator="equal">
      <formula>"ALTO"</formula>
    </cfRule>
    <cfRule type="cellIs" dxfId="424" priority="5" stopIfTrue="1" operator="equal">
      <formula>"MEDIO"</formula>
    </cfRule>
    <cfRule type="cellIs" dxfId="423" priority="6" stopIfTrue="1" operator="equal">
      <formula>"BAJO"</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
  <sheetViews>
    <sheetView topLeftCell="F39" zoomScale="60" zoomScaleNormal="60" workbookViewId="0">
      <selection activeCell="Q55" sqref="Q55"/>
    </sheetView>
  </sheetViews>
  <sheetFormatPr baseColWidth="10" defaultRowHeight="14.25" x14ac:dyDescent="0.2"/>
  <cols>
    <col min="1" max="1" width="11.42578125" style="39"/>
    <col min="2" max="2" width="24" style="39" customWidth="1"/>
    <col min="3" max="3" width="46" style="39" customWidth="1"/>
    <col min="4" max="4" width="32.85546875" style="108" customWidth="1"/>
    <col min="5" max="5" width="41.85546875" style="39" bestFit="1" customWidth="1"/>
    <col min="6" max="6" width="62" style="39" customWidth="1"/>
    <col min="7" max="7" width="17.85546875" style="105" customWidth="1"/>
    <col min="8" max="8" width="16.7109375" style="105" customWidth="1"/>
    <col min="9" max="9" width="17" style="39" customWidth="1"/>
    <col min="10" max="10" width="21.85546875" style="39" customWidth="1"/>
    <col min="11" max="11" width="61.85546875" style="39" customWidth="1"/>
    <col min="12" max="12" width="14.28515625" style="39" customWidth="1"/>
    <col min="13" max="13" width="5.140625" style="39" bestFit="1" customWidth="1"/>
    <col min="14" max="14" width="57.85546875" style="39" customWidth="1"/>
    <col min="15" max="15" width="58.7109375" style="39" customWidth="1"/>
    <col min="16" max="16384" width="11.42578125" style="39"/>
  </cols>
  <sheetData>
    <row r="1" spans="1:73" ht="15.75" thickBot="1" x14ac:dyDescent="0.25">
      <c r="B1" s="218" t="s">
        <v>10</v>
      </c>
      <c r="C1" s="219"/>
      <c r="D1" s="219"/>
      <c r="E1" s="219"/>
      <c r="F1" s="219"/>
      <c r="G1" s="219"/>
      <c r="H1" s="219"/>
      <c r="I1" s="219"/>
      <c r="J1" s="219"/>
      <c r="K1" s="205"/>
      <c r="L1" s="205"/>
    </row>
    <row r="2" spans="1:73" ht="15.75" thickTop="1" x14ac:dyDescent="0.2">
      <c r="B2" s="206" t="s">
        <v>220</v>
      </c>
      <c r="C2" s="207"/>
      <c r="D2" s="207"/>
      <c r="E2" s="207"/>
      <c r="F2" s="207"/>
      <c r="G2" s="207"/>
      <c r="H2" s="207"/>
      <c r="I2" s="207"/>
      <c r="J2" s="207"/>
      <c r="K2" s="205"/>
      <c r="L2" s="205"/>
    </row>
    <row r="3" spans="1:73" ht="15" x14ac:dyDescent="0.2">
      <c r="B3" s="220" t="s">
        <v>11</v>
      </c>
      <c r="C3" s="221"/>
      <c r="D3" s="222" t="s">
        <v>12</v>
      </c>
      <c r="E3" s="223"/>
      <c r="F3" s="223"/>
      <c r="G3" s="223"/>
      <c r="H3" s="223"/>
      <c r="I3" s="224"/>
      <c r="J3" s="94" t="s">
        <v>208</v>
      </c>
      <c r="K3" s="205"/>
      <c r="L3" s="205"/>
    </row>
    <row r="4" spans="1:73" ht="15" thickBot="1" x14ac:dyDescent="0.25">
      <c r="B4" s="225" t="s">
        <v>209</v>
      </c>
      <c r="C4" s="226"/>
      <c r="D4" s="227" t="s">
        <v>221</v>
      </c>
      <c r="E4" s="228"/>
      <c r="F4" s="228"/>
      <c r="G4" s="228"/>
      <c r="H4" s="228"/>
      <c r="I4" s="229"/>
      <c r="J4" s="95" t="s">
        <v>1506</v>
      </c>
      <c r="K4" s="205"/>
      <c r="L4" s="205"/>
    </row>
    <row r="5" spans="1:73" ht="89.25" customHeight="1" thickTop="1" x14ac:dyDescent="0.2">
      <c r="B5" s="212" t="s">
        <v>13</v>
      </c>
      <c r="C5" s="213"/>
      <c r="D5" s="214" t="s">
        <v>14</v>
      </c>
      <c r="E5" s="215"/>
      <c r="F5" s="96" t="s">
        <v>15</v>
      </c>
      <c r="G5" s="216" t="s">
        <v>61</v>
      </c>
      <c r="H5" s="216"/>
      <c r="I5" s="98" t="s">
        <v>16</v>
      </c>
      <c r="J5" s="217" t="s">
        <v>329</v>
      </c>
      <c r="K5" s="217"/>
      <c r="L5" s="217"/>
      <c r="N5" s="52" t="s">
        <v>1505</v>
      </c>
      <c r="O5" s="53">
        <v>44316</v>
      </c>
    </row>
    <row r="6" spans="1:73" ht="11.25" customHeight="1" x14ac:dyDescent="0.2">
      <c r="B6" s="96"/>
      <c r="C6" s="99"/>
      <c r="D6" s="100"/>
      <c r="E6" s="101"/>
      <c r="F6" s="96"/>
      <c r="G6" s="28"/>
      <c r="H6" s="28"/>
      <c r="I6" s="98"/>
      <c r="J6" s="102"/>
      <c r="K6" s="102"/>
      <c r="L6" s="102"/>
      <c r="N6" s="23"/>
      <c r="O6" s="23"/>
    </row>
    <row r="7" spans="1:73" ht="99.75" customHeight="1" x14ac:dyDescent="0.2">
      <c r="B7" s="103" t="s">
        <v>6</v>
      </c>
      <c r="C7" s="103" t="s">
        <v>8</v>
      </c>
      <c r="D7" s="103" t="s">
        <v>9</v>
      </c>
      <c r="E7" s="103" t="s">
        <v>24</v>
      </c>
      <c r="F7" s="103" t="s">
        <v>5</v>
      </c>
      <c r="G7" s="103" t="s">
        <v>0</v>
      </c>
      <c r="H7" s="103" t="s">
        <v>1</v>
      </c>
      <c r="I7" s="103" t="s">
        <v>2</v>
      </c>
      <c r="J7" s="103" t="s">
        <v>3</v>
      </c>
      <c r="K7" s="103" t="s">
        <v>4</v>
      </c>
      <c r="L7" s="103" t="s">
        <v>222</v>
      </c>
      <c r="N7" s="54" t="s">
        <v>466</v>
      </c>
      <c r="O7" s="55" t="s">
        <v>467</v>
      </c>
    </row>
    <row r="8" spans="1:73" ht="156.75" customHeight="1" x14ac:dyDescent="0.2">
      <c r="A8" s="92">
        <v>1</v>
      </c>
      <c r="B8" s="28" t="s">
        <v>57</v>
      </c>
      <c r="C8" s="27" t="s">
        <v>426</v>
      </c>
      <c r="D8" s="27" t="s">
        <v>1647</v>
      </c>
      <c r="E8" s="27" t="s">
        <v>27</v>
      </c>
      <c r="F8" s="27" t="s">
        <v>1648</v>
      </c>
      <c r="G8" s="28">
        <v>3</v>
      </c>
      <c r="H8" s="28">
        <v>5</v>
      </c>
      <c r="I8" s="28">
        <v>15</v>
      </c>
      <c r="J8" s="28" t="s">
        <v>898</v>
      </c>
      <c r="K8" s="27" t="s">
        <v>468</v>
      </c>
      <c r="L8" s="28">
        <v>3</v>
      </c>
      <c r="M8" s="62"/>
      <c r="N8" s="27" t="s">
        <v>899</v>
      </c>
      <c r="O8" s="27" t="s">
        <v>1649</v>
      </c>
      <c r="BT8" s="39">
        <v>1</v>
      </c>
      <c r="BU8" s="39">
        <v>1</v>
      </c>
    </row>
    <row r="9" spans="1:73" ht="187.5" customHeight="1" x14ac:dyDescent="0.2">
      <c r="A9" s="92">
        <v>2</v>
      </c>
      <c r="B9" s="28" t="s">
        <v>57</v>
      </c>
      <c r="C9" s="27" t="s">
        <v>427</v>
      </c>
      <c r="D9" s="27" t="s">
        <v>625</v>
      </c>
      <c r="E9" s="27" t="s">
        <v>27</v>
      </c>
      <c r="F9" s="27" t="s">
        <v>1650</v>
      </c>
      <c r="G9" s="28">
        <v>3</v>
      </c>
      <c r="H9" s="28">
        <v>4</v>
      </c>
      <c r="I9" s="28">
        <v>12</v>
      </c>
      <c r="J9" s="28" t="s">
        <v>898</v>
      </c>
      <c r="K9" s="27" t="s">
        <v>470</v>
      </c>
      <c r="L9" s="28">
        <v>3</v>
      </c>
      <c r="M9" s="62"/>
      <c r="N9" s="27" t="s">
        <v>900</v>
      </c>
      <c r="O9" s="27" t="s">
        <v>1651</v>
      </c>
      <c r="BT9" s="39">
        <v>1</v>
      </c>
      <c r="BU9" s="39">
        <v>1</v>
      </c>
    </row>
    <row r="10" spans="1:73" ht="191.25" customHeight="1" x14ac:dyDescent="0.2">
      <c r="A10" s="92">
        <v>3</v>
      </c>
      <c r="B10" s="28" t="s">
        <v>57</v>
      </c>
      <c r="C10" s="27" t="s">
        <v>901</v>
      </c>
      <c r="D10" s="27" t="s">
        <v>625</v>
      </c>
      <c r="E10" s="27" t="s">
        <v>423</v>
      </c>
      <c r="F10" s="27" t="s">
        <v>1652</v>
      </c>
      <c r="G10" s="28">
        <v>3</v>
      </c>
      <c r="H10" s="28">
        <v>4</v>
      </c>
      <c r="I10" s="28">
        <v>12</v>
      </c>
      <c r="J10" s="28" t="s">
        <v>898</v>
      </c>
      <c r="K10" s="27" t="s">
        <v>470</v>
      </c>
      <c r="L10" s="28">
        <v>3</v>
      </c>
      <c r="M10" s="62"/>
      <c r="N10" s="27" t="s">
        <v>902</v>
      </c>
      <c r="O10" s="27" t="s">
        <v>1653</v>
      </c>
      <c r="BT10" s="39">
        <v>1</v>
      </c>
      <c r="BU10" s="39">
        <v>1</v>
      </c>
    </row>
    <row r="11" spans="1:73" ht="218.25" customHeight="1" x14ac:dyDescent="0.2">
      <c r="A11" s="92">
        <v>4</v>
      </c>
      <c r="B11" s="28" t="s">
        <v>57</v>
      </c>
      <c r="C11" s="27" t="s">
        <v>901</v>
      </c>
      <c r="D11" s="27" t="s">
        <v>70</v>
      </c>
      <c r="E11" s="27" t="s">
        <v>423</v>
      </c>
      <c r="F11" s="27" t="s">
        <v>1654</v>
      </c>
      <c r="G11" s="28">
        <v>3</v>
      </c>
      <c r="H11" s="28">
        <v>4</v>
      </c>
      <c r="I11" s="28">
        <v>12</v>
      </c>
      <c r="J11" s="28" t="s">
        <v>898</v>
      </c>
      <c r="K11" s="27" t="s">
        <v>471</v>
      </c>
      <c r="L11" s="28">
        <v>3</v>
      </c>
      <c r="M11" s="62"/>
      <c r="N11" s="27" t="s">
        <v>903</v>
      </c>
      <c r="O11" s="27" t="s">
        <v>1655</v>
      </c>
      <c r="BT11" s="39">
        <v>2</v>
      </c>
      <c r="BU11" s="39">
        <v>2</v>
      </c>
    </row>
    <row r="12" spans="1:73" ht="165" customHeight="1" x14ac:dyDescent="0.2">
      <c r="A12" s="92">
        <v>5</v>
      </c>
      <c r="B12" s="28" t="s">
        <v>57</v>
      </c>
      <c r="C12" s="27" t="s">
        <v>428</v>
      </c>
      <c r="D12" s="27" t="s">
        <v>422</v>
      </c>
      <c r="E12" s="27" t="s">
        <v>423</v>
      </c>
      <c r="F12" s="27" t="s">
        <v>1656</v>
      </c>
      <c r="G12" s="28">
        <v>3</v>
      </c>
      <c r="H12" s="28">
        <v>4</v>
      </c>
      <c r="I12" s="28">
        <v>12</v>
      </c>
      <c r="J12" s="28" t="s">
        <v>898</v>
      </c>
      <c r="K12" s="27" t="s">
        <v>468</v>
      </c>
      <c r="L12" s="28">
        <v>3</v>
      </c>
      <c r="N12" s="27" t="s">
        <v>904</v>
      </c>
      <c r="O12" s="27" t="s">
        <v>1657</v>
      </c>
    </row>
    <row r="13" spans="1:73" ht="210.75" customHeight="1" x14ac:dyDescent="0.2">
      <c r="A13" s="92">
        <v>6</v>
      </c>
      <c r="B13" s="28" t="s">
        <v>58</v>
      </c>
      <c r="C13" s="27" t="s">
        <v>905</v>
      </c>
      <c r="D13" s="27" t="s">
        <v>625</v>
      </c>
      <c r="E13" s="27" t="s">
        <v>27</v>
      </c>
      <c r="F13" s="27" t="s">
        <v>1642</v>
      </c>
      <c r="G13" s="28">
        <v>4</v>
      </c>
      <c r="H13" s="28">
        <v>4</v>
      </c>
      <c r="I13" s="28">
        <v>16</v>
      </c>
      <c r="J13" s="28" t="s">
        <v>898</v>
      </c>
      <c r="K13" s="27" t="s">
        <v>470</v>
      </c>
      <c r="L13" s="28">
        <v>3</v>
      </c>
      <c r="N13" s="27" t="s">
        <v>906</v>
      </c>
      <c r="O13" s="27" t="s">
        <v>1658</v>
      </c>
    </row>
    <row r="14" spans="1:73" ht="203.25" customHeight="1" x14ac:dyDescent="0.2">
      <c r="A14" s="92">
        <v>7</v>
      </c>
      <c r="B14" s="28" t="s">
        <v>58</v>
      </c>
      <c r="C14" s="27" t="s">
        <v>408</v>
      </c>
      <c r="D14" s="27" t="s">
        <v>70</v>
      </c>
      <c r="E14" s="27" t="s">
        <v>27</v>
      </c>
      <c r="F14" s="27" t="s">
        <v>1659</v>
      </c>
      <c r="G14" s="28">
        <v>4</v>
      </c>
      <c r="H14" s="28">
        <v>4</v>
      </c>
      <c r="I14" s="28">
        <v>16</v>
      </c>
      <c r="J14" s="28" t="s">
        <v>898</v>
      </c>
      <c r="K14" s="27" t="s">
        <v>471</v>
      </c>
      <c r="L14" s="28">
        <v>3</v>
      </c>
      <c r="N14" s="27" t="s">
        <v>907</v>
      </c>
      <c r="O14" s="27" t="s">
        <v>1660</v>
      </c>
    </row>
    <row r="15" spans="1:73" ht="141" customHeight="1" x14ac:dyDescent="0.2">
      <c r="A15" s="92">
        <v>8</v>
      </c>
      <c r="B15" s="28" t="s">
        <v>58</v>
      </c>
      <c r="C15" s="27" t="s">
        <v>407</v>
      </c>
      <c r="D15" s="27" t="s">
        <v>908</v>
      </c>
      <c r="E15" s="27" t="s">
        <v>27</v>
      </c>
      <c r="F15" s="27" t="s">
        <v>1661</v>
      </c>
      <c r="G15" s="28">
        <v>4</v>
      </c>
      <c r="H15" s="28">
        <v>4</v>
      </c>
      <c r="I15" s="28">
        <v>16</v>
      </c>
      <c r="J15" s="28" t="s">
        <v>898</v>
      </c>
      <c r="K15" s="27" t="s">
        <v>468</v>
      </c>
      <c r="L15" s="28">
        <v>3</v>
      </c>
      <c r="N15" s="27" t="s">
        <v>909</v>
      </c>
      <c r="O15" s="27" t="s">
        <v>1713</v>
      </c>
    </row>
    <row r="16" spans="1:73" ht="228" x14ac:dyDescent="0.2">
      <c r="A16" s="92">
        <v>9</v>
      </c>
      <c r="B16" s="28" t="s">
        <v>58</v>
      </c>
      <c r="C16" s="27" t="s">
        <v>403</v>
      </c>
      <c r="D16" s="27" t="s">
        <v>1647</v>
      </c>
      <c r="E16" s="27" t="s">
        <v>27</v>
      </c>
      <c r="F16" s="27" t="s">
        <v>1643</v>
      </c>
      <c r="G16" s="28">
        <v>5</v>
      </c>
      <c r="H16" s="28">
        <v>5</v>
      </c>
      <c r="I16" s="28">
        <v>25</v>
      </c>
      <c r="J16" s="28" t="s">
        <v>910</v>
      </c>
      <c r="K16" s="27" t="s">
        <v>468</v>
      </c>
      <c r="L16" s="28">
        <v>5</v>
      </c>
      <c r="N16" s="27" t="s">
        <v>911</v>
      </c>
      <c r="O16" s="27" t="s">
        <v>1662</v>
      </c>
    </row>
    <row r="17" spans="1:15" ht="199.5" x14ac:dyDescent="0.2">
      <c r="A17" s="92">
        <v>10</v>
      </c>
      <c r="B17" s="28" t="s">
        <v>58</v>
      </c>
      <c r="C17" s="27" t="s">
        <v>404</v>
      </c>
      <c r="D17" s="27" t="s">
        <v>625</v>
      </c>
      <c r="E17" s="27" t="s">
        <v>27</v>
      </c>
      <c r="F17" s="27" t="s">
        <v>1663</v>
      </c>
      <c r="G17" s="28">
        <v>4</v>
      </c>
      <c r="H17" s="28">
        <v>5</v>
      </c>
      <c r="I17" s="28">
        <v>20</v>
      </c>
      <c r="J17" s="28" t="s">
        <v>910</v>
      </c>
      <c r="K17" s="27" t="s">
        <v>470</v>
      </c>
      <c r="L17" s="28">
        <v>5</v>
      </c>
      <c r="N17" s="27" t="s">
        <v>912</v>
      </c>
      <c r="O17" s="27" t="s">
        <v>1664</v>
      </c>
    </row>
    <row r="18" spans="1:15" ht="199.5" x14ac:dyDescent="0.2">
      <c r="A18" s="92">
        <v>11</v>
      </c>
      <c r="B18" s="28" t="s">
        <v>58</v>
      </c>
      <c r="C18" s="27" t="s">
        <v>404</v>
      </c>
      <c r="D18" s="27" t="s">
        <v>70</v>
      </c>
      <c r="E18" s="27" t="s">
        <v>27</v>
      </c>
      <c r="F18" s="27" t="s">
        <v>1665</v>
      </c>
      <c r="G18" s="28">
        <v>4</v>
      </c>
      <c r="H18" s="28">
        <v>5</v>
      </c>
      <c r="I18" s="28">
        <v>20</v>
      </c>
      <c r="J18" s="28" t="s">
        <v>910</v>
      </c>
      <c r="K18" s="27" t="s">
        <v>471</v>
      </c>
      <c r="L18" s="28">
        <v>5</v>
      </c>
      <c r="N18" s="27" t="s">
        <v>913</v>
      </c>
      <c r="O18" s="27" t="s">
        <v>1666</v>
      </c>
    </row>
    <row r="19" spans="1:15" ht="199.5" x14ac:dyDescent="0.2">
      <c r="A19" s="92">
        <v>12</v>
      </c>
      <c r="B19" s="28" t="s">
        <v>58</v>
      </c>
      <c r="C19" s="27" t="s">
        <v>914</v>
      </c>
      <c r="D19" s="27" t="s">
        <v>625</v>
      </c>
      <c r="E19" s="27" t="s">
        <v>27</v>
      </c>
      <c r="F19" s="27" t="s">
        <v>1667</v>
      </c>
      <c r="G19" s="28">
        <v>3</v>
      </c>
      <c r="H19" s="28">
        <v>4</v>
      </c>
      <c r="I19" s="28">
        <v>12</v>
      </c>
      <c r="J19" s="28" t="s">
        <v>898</v>
      </c>
      <c r="K19" s="27" t="s">
        <v>470</v>
      </c>
      <c r="L19" s="28">
        <v>3</v>
      </c>
      <c r="N19" s="27" t="s">
        <v>915</v>
      </c>
      <c r="O19" s="27" t="s">
        <v>1668</v>
      </c>
    </row>
    <row r="20" spans="1:15" ht="190.5" customHeight="1" x14ac:dyDescent="0.2">
      <c r="A20" s="92">
        <v>13</v>
      </c>
      <c r="B20" s="28" t="s">
        <v>58</v>
      </c>
      <c r="C20" s="27" t="s">
        <v>405</v>
      </c>
      <c r="D20" s="27" t="s">
        <v>70</v>
      </c>
      <c r="E20" s="27" t="s">
        <v>27</v>
      </c>
      <c r="F20" s="27" t="s">
        <v>1669</v>
      </c>
      <c r="G20" s="28">
        <v>4</v>
      </c>
      <c r="H20" s="28">
        <v>4</v>
      </c>
      <c r="I20" s="28">
        <v>16</v>
      </c>
      <c r="J20" s="28" t="s">
        <v>898</v>
      </c>
      <c r="K20" s="27" t="s">
        <v>471</v>
      </c>
      <c r="L20" s="28">
        <v>3</v>
      </c>
      <c r="N20" s="27" t="s">
        <v>916</v>
      </c>
      <c r="O20" s="27" t="s">
        <v>1670</v>
      </c>
    </row>
    <row r="21" spans="1:15" ht="213.75" x14ac:dyDescent="0.2">
      <c r="A21" s="92">
        <v>14</v>
      </c>
      <c r="B21" s="28" t="s">
        <v>58</v>
      </c>
      <c r="C21" s="27" t="s">
        <v>406</v>
      </c>
      <c r="D21" s="27" t="s">
        <v>908</v>
      </c>
      <c r="E21" s="27" t="s">
        <v>27</v>
      </c>
      <c r="F21" s="27" t="s">
        <v>1671</v>
      </c>
      <c r="G21" s="28">
        <v>4</v>
      </c>
      <c r="H21" s="28">
        <v>4</v>
      </c>
      <c r="I21" s="28">
        <v>16</v>
      </c>
      <c r="J21" s="28" t="s">
        <v>898</v>
      </c>
      <c r="K21" s="27" t="s">
        <v>468</v>
      </c>
      <c r="L21" s="28">
        <v>3</v>
      </c>
      <c r="N21" s="27" t="s">
        <v>917</v>
      </c>
      <c r="O21" s="27" t="s">
        <v>1672</v>
      </c>
    </row>
    <row r="22" spans="1:15" ht="167.25" customHeight="1" x14ac:dyDescent="0.2">
      <c r="A22" s="92">
        <v>15</v>
      </c>
      <c r="B22" s="28" t="s">
        <v>58</v>
      </c>
      <c r="C22" s="27" t="s">
        <v>1673</v>
      </c>
      <c r="D22" s="27" t="s">
        <v>625</v>
      </c>
      <c r="E22" s="27" t="s">
        <v>27</v>
      </c>
      <c r="F22" s="27" t="s">
        <v>1674</v>
      </c>
      <c r="G22" s="28">
        <v>4</v>
      </c>
      <c r="H22" s="28">
        <v>4</v>
      </c>
      <c r="I22" s="28">
        <v>16</v>
      </c>
      <c r="J22" s="28" t="s">
        <v>898</v>
      </c>
      <c r="K22" s="27" t="s">
        <v>470</v>
      </c>
      <c r="L22" s="28">
        <v>3</v>
      </c>
      <c r="N22" s="27" t="s">
        <v>918</v>
      </c>
      <c r="O22" s="27" t="s">
        <v>1675</v>
      </c>
    </row>
    <row r="23" spans="1:15" ht="213.75" x14ac:dyDescent="0.2">
      <c r="A23" s="92">
        <v>16</v>
      </c>
      <c r="B23" s="28" t="s">
        <v>58</v>
      </c>
      <c r="C23" s="27" t="s">
        <v>919</v>
      </c>
      <c r="D23" s="27" t="s">
        <v>70</v>
      </c>
      <c r="E23" s="27" t="s">
        <v>27</v>
      </c>
      <c r="F23" s="27" t="s">
        <v>1676</v>
      </c>
      <c r="G23" s="28">
        <v>4</v>
      </c>
      <c r="H23" s="28">
        <v>4</v>
      </c>
      <c r="I23" s="28">
        <v>16</v>
      </c>
      <c r="J23" s="28" t="s">
        <v>898</v>
      </c>
      <c r="K23" s="27" t="s">
        <v>471</v>
      </c>
      <c r="L23" s="28">
        <v>3</v>
      </c>
      <c r="N23" s="27" t="s">
        <v>920</v>
      </c>
      <c r="O23" s="27" t="s">
        <v>1677</v>
      </c>
    </row>
    <row r="24" spans="1:15" ht="213.75" x14ac:dyDescent="0.2">
      <c r="A24" s="92">
        <v>17</v>
      </c>
      <c r="B24" s="28" t="s">
        <v>58</v>
      </c>
      <c r="C24" s="27" t="s">
        <v>365</v>
      </c>
      <c r="D24" s="27" t="s">
        <v>908</v>
      </c>
      <c r="E24" s="27" t="s">
        <v>27</v>
      </c>
      <c r="F24" s="27" t="s">
        <v>1678</v>
      </c>
      <c r="G24" s="28">
        <v>4</v>
      </c>
      <c r="H24" s="28">
        <v>4</v>
      </c>
      <c r="I24" s="28">
        <v>16</v>
      </c>
      <c r="J24" s="28" t="s">
        <v>898</v>
      </c>
      <c r="K24" s="27" t="s">
        <v>468</v>
      </c>
      <c r="L24" s="28">
        <v>3</v>
      </c>
      <c r="N24" s="27" t="s">
        <v>921</v>
      </c>
      <c r="O24" s="27" t="s">
        <v>1679</v>
      </c>
    </row>
    <row r="25" spans="1:15" ht="156.75" x14ac:dyDescent="0.2">
      <c r="A25" s="92">
        <v>18</v>
      </c>
      <c r="B25" s="28" t="s">
        <v>58</v>
      </c>
      <c r="C25" s="27" t="s">
        <v>1680</v>
      </c>
      <c r="D25" s="27" t="s">
        <v>625</v>
      </c>
      <c r="E25" s="27" t="s">
        <v>27</v>
      </c>
      <c r="F25" s="27" t="s">
        <v>1681</v>
      </c>
      <c r="G25" s="28">
        <v>4</v>
      </c>
      <c r="H25" s="28">
        <v>4</v>
      </c>
      <c r="I25" s="28">
        <v>16</v>
      </c>
      <c r="J25" s="28" t="s">
        <v>898</v>
      </c>
      <c r="K25" s="27" t="s">
        <v>470</v>
      </c>
      <c r="L25" s="28">
        <v>3</v>
      </c>
      <c r="N25" s="27" t="s">
        <v>922</v>
      </c>
      <c r="O25" s="27" t="s">
        <v>1682</v>
      </c>
    </row>
    <row r="26" spans="1:15" ht="226.5" customHeight="1" x14ac:dyDescent="0.2">
      <c r="A26" s="92">
        <v>19</v>
      </c>
      <c r="B26" s="28" t="s">
        <v>58</v>
      </c>
      <c r="C26" s="27" t="s">
        <v>1683</v>
      </c>
      <c r="D26" s="27" t="s">
        <v>70</v>
      </c>
      <c r="E26" s="27" t="s">
        <v>27</v>
      </c>
      <c r="F26" s="27" t="s">
        <v>1684</v>
      </c>
      <c r="G26" s="28">
        <v>4</v>
      </c>
      <c r="H26" s="28">
        <v>4</v>
      </c>
      <c r="I26" s="28">
        <v>16</v>
      </c>
      <c r="J26" s="28" t="s">
        <v>898</v>
      </c>
      <c r="K26" s="27" t="s">
        <v>471</v>
      </c>
      <c r="L26" s="28">
        <v>3</v>
      </c>
      <c r="N26" s="27" t="s">
        <v>923</v>
      </c>
      <c r="O26" s="27" t="s">
        <v>1685</v>
      </c>
    </row>
    <row r="27" spans="1:15" ht="201" customHeight="1" x14ac:dyDescent="0.2">
      <c r="A27" s="92">
        <v>20</v>
      </c>
      <c r="B27" s="28" t="s">
        <v>58</v>
      </c>
      <c r="C27" s="27" t="s">
        <v>1686</v>
      </c>
      <c r="D27" s="27" t="s">
        <v>908</v>
      </c>
      <c r="E27" s="27" t="s">
        <v>27</v>
      </c>
      <c r="F27" s="27" t="s">
        <v>1687</v>
      </c>
      <c r="G27" s="28">
        <v>4</v>
      </c>
      <c r="H27" s="28">
        <v>4</v>
      </c>
      <c r="I27" s="28">
        <v>16</v>
      </c>
      <c r="J27" s="28" t="s">
        <v>898</v>
      </c>
      <c r="K27" s="27" t="s">
        <v>468</v>
      </c>
      <c r="L27" s="28">
        <v>3</v>
      </c>
      <c r="N27" s="27" t="s">
        <v>924</v>
      </c>
      <c r="O27" s="27" t="s">
        <v>1688</v>
      </c>
    </row>
    <row r="28" spans="1:15" ht="156.75" x14ac:dyDescent="0.2">
      <c r="A28" s="92">
        <v>21</v>
      </c>
      <c r="B28" s="28" t="s">
        <v>58</v>
      </c>
      <c r="C28" s="27" t="s">
        <v>395</v>
      </c>
      <c r="D28" s="27" t="s">
        <v>625</v>
      </c>
      <c r="E28" s="27" t="s">
        <v>364</v>
      </c>
      <c r="F28" s="27" t="s">
        <v>1644</v>
      </c>
      <c r="G28" s="28">
        <v>3</v>
      </c>
      <c r="H28" s="28">
        <v>4</v>
      </c>
      <c r="I28" s="28">
        <v>12</v>
      </c>
      <c r="J28" s="28" t="s">
        <v>898</v>
      </c>
      <c r="K28" s="27" t="s">
        <v>470</v>
      </c>
      <c r="L28" s="28">
        <v>3</v>
      </c>
      <c r="M28" s="27"/>
      <c r="N28" s="27" t="s">
        <v>925</v>
      </c>
      <c r="O28" s="27" t="s">
        <v>1689</v>
      </c>
    </row>
    <row r="29" spans="1:15" ht="200.25" customHeight="1" x14ac:dyDescent="0.2">
      <c r="A29" s="92">
        <v>22</v>
      </c>
      <c r="B29" s="28" t="s">
        <v>58</v>
      </c>
      <c r="C29" s="27" t="s">
        <v>926</v>
      </c>
      <c r="D29" s="27" t="s">
        <v>70</v>
      </c>
      <c r="E29" s="27" t="s">
        <v>364</v>
      </c>
      <c r="F29" s="27" t="s">
        <v>1690</v>
      </c>
      <c r="G29" s="28">
        <v>3</v>
      </c>
      <c r="H29" s="28">
        <v>4</v>
      </c>
      <c r="I29" s="28">
        <v>12</v>
      </c>
      <c r="J29" s="28" t="s">
        <v>898</v>
      </c>
      <c r="K29" s="27" t="s">
        <v>471</v>
      </c>
      <c r="L29" s="28">
        <v>3</v>
      </c>
      <c r="M29" s="27"/>
      <c r="N29" s="27" t="s">
        <v>927</v>
      </c>
      <c r="O29" s="27" t="s">
        <v>1691</v>
      </c>
    </row>
    <row r="30" spans="1:15" ht="202.5" customHeight="1" x14ac:dyDescent="0.2">
      <c r="A30" s="92">
        <v>23</v>
      </c>
      <c r="B30" s="28" t="s">
        <v>58</v>
      </c>
      <c r="C30" s="27" t="s">
        <v>424</v>
      </c>
      <c r="D30" s="27" t="s">
        <v>908</v>
      </c>
      <c r="E30" s="27" t="s">
        <v>364</v>
      </c>
      <c r="F30" s="27" t="s">
        <v>1692</v>
      </c>
      <c r="G30" s="28">
        <v>3</v>
      </c>
      <c r="H30" s="28">
        <v>4</v>
      </c>
      <c r="I30" s="28">
        <v>12</v>
      </c>
      <c r="J30" s="28" t="s">
        <v>898</v>
      </c>
      <c r="K30" s="27" t="s">
        <v>468</v>
      </c>
      <c r="L30" s="28">
        <v>3</v>
      </c>
      <c r="M30" s="27"/>
      <c r="N30" s="27" t="s">
        <v>928</v>
      </c>
      <c r="O30" s="27" t="s">
        <v>1691</v>
      </c>
    </row>
    <row r="31" spans="1:15" ht="180.75" customHeight="1" x14ac:dyDescent="0.2">
      <c r="A31" s="92">
        <v>24</v>
      </c>
      <c r="B31" s="28" t="s">
        <v>58</v>
      </c>
      <c r="C31" s="27" t="s">
        <v>425</v>
      </c>
      <c r="D31" s="27" t="s">
        <v>625</v>
      </c>
      <c r="E31" s="27" t="s">
        <v>27</v>
      </c>
      <c r="F31" s="27" t="s">
        <v>1693</v>
      </c>
      <c r="G31" s="28">
        <v>3</v>
      </c>
      <c r="H31" s="28">
        <v>4</v>
      </c>
      <c r="I31" s="28">
        <v>12</v>
      </c>
      <c r="J31" s="28" t="s">
        <v>898</v>
      </c>
      <c r="K31" s="27" t="s">
        <v>470</v>
      </c>
      <c r="L31" s="28">
        <v>3</v>
      </c>
      <c r="M31" s="27"/>
      <c r="N31" s="27" t="s">
        <v>929</v>
      </c>
      <c r="O31" s="27" t="s">
        <v>1694</v>
      </c>
    </row>
    <row r="32" spans="1:15" ht="204" customHeight="1" x14ac:dyDescent="0.2">
      <c r="A32" s="92">
        <v>25</v>
      </c>
      <c r="B32" s="28" t="s">
        <v>58</v>
      </c>
      <c r="C32" s="27" t="s">
        <v>930</v>
      </c>
      <c r="D32" s="27" t="s">
        <v>70</v>
      </c>
      <c r="E32" s="27" t="s">
        <v>27</v>
      </c>
      <c r="F32" s="27" t="s">
        <v>1695</v>
      </c>
      <c r="G32" s="28">
        <v>3</v>
      </c>
      <c r="H32" s="28">
        <v>4</v>
      </c>
      <c r="I32" s="28">
        <v>12</v>
      </c>
      <c r="J32" s="28" t="s">
        <v>898</v>
      </c>
      <c r="K32" s="27" t="s">
        <v>471</v>
      </c>
      <c r="L32" s="28">
        <v>3</v>
      </c>
      <c r="M32" s="27"/>
      <c r="N32" s="27" t="s">
        <v>931</v>
      </c>
      <c r="O32" s="27" t="s">
        <v>1696</v>
      </c>
    </row>
    <row r="33" spans="1:15" ht="185.25" customHeight="1" x14ac:dyDescent="0.2">
      <c r="A33" s="92">
        <v>26</v>
      </c>
      <c r="B33" s="28" t="s">
        <v>58</v>
      </c>
      <c r="C33" s="27" t="s">
        <v>393</v>
      </c>
      <c r="D33" s="27" t="s">
        <v>908</v>
      </c>
      <c r="E33" s="27" t="s">
        <v>27</v>
      </c>
      <c r="F33" s="27" t="s">
        <v>1697</v>
      </c>
      <c r="G33" s="28">
        <v>3</v>
      </c>
      <c r="H33" s="28">
        <v>4</v>
      </c>
      <c r="I33" s="28">
        <v>12</v>
      </c>
      <c r="J33" s="28" t="s">
        <v>898</v>
      </c>
      <c r="K33" s="27" t="s">
        <v>468</v>
      </c>
      <c r="L33" s="28">
        <v>3</v>
      </c>
      <c r="M33" s="27"/>
      <c r="N33" s="27" t="s">
        <v>932</v>
      </c>
      <c r="O33" s="27" t="s">
        <v>1696</v>
      </c>
    </row>
    <row r="34" spans="1:15" ht="194.25" customHeight="1" x14ac:dyDescent="0.2">
      <c r="A34" s="92">
        <v>27</v>
      </c>
      <c r="B34" s="28" t="s">
        <v>1645</v>
      </c>
      <c r="C34" s="27" t="s">
        <v>933</v>
      </c>
      <c r="D34" s="27" t="s">
        <v>625</v>
      </c>
      <c r="E34" s="27" t="s">
        <v>27</v>
      </c>
      <c r="F34" s="27" t="s">
        <v>1698</v>
      </c>
      <c r="G34" s="28">
        <v>3</v>
      </c>
      <c r="H34" s="28">
        <v>4</v>
      </c>
      <c r="I34" s="28">
        <v>12</v>
      </c>
      <c r="J34" s="28" t="s">
        <v>898</v>
      </c>
      <c r="K34" s="27" t="s">
        <v>470</v>
      </c>
      <c r="L34" s="28">
        <v>3</v>
      </c>
      <c r="M34" s="27"/>
      <c r="N34" s="27" t="s">
        <v>934</v>
      </c>
      <c r="O34" s="27" t="s">
        <v>1699</v>
      </c>
    </row>
    <row r="35" spans="1:15" ht="228" customHeight="1" x14ac:dyDescent="0.2">
      <c r="A35" s="92">
        <v>28</v>
      </c>
      <c r="B35" s="28" t="s">
        <v>1645</v>
      </c>
      <c r="C35" s="27" t="s">
        <v>1700</v>
      </c>
      <c r="D35" s="27" t="s">
        <v>70</v>
      </c>
      <c r="E35" s="27" t="s">
        <v>27</v>
      </c>
      <c r="F35" s="27" t="s">
        <v>1701</v>
      </c>
      <c r="G35" s="28">
        <v>3</v>
      </c>
      <c r="H35" s="28">
        <v>4</v>
      </c>
      <c r="I35" s="28">
        <v>12</v>
      </c>
      <c r="J35" s="28" t="s">
        <v>898</v>
      </c>
      <c r="K35" s="27" t="s">
        <v>471</v>
      </c>
      <c r="L35" s="28">
        <v>3</v>
      </c>
      <c r="M35" s="27"/>
      <c r="N35" s="27" t="s">
        <v>935</v>
      </c>
      <c r="O35" s="27" t="s">
        <v>1702</v>
      </c>
    </row>
    <row r="36" spans="1:15" ht="252" customHeight="1" x14ac:dyDescent="0.2">
      <c r="A36" s="92">
        <v>29</v>
      </c>
      <c r="B36" s="28" t="s">
        <v>1645</v>
      </c>
      <c r="C36" s="27" t="s">
        <v>1703</v>
      </c>
      <c r="D36" s="27" t="s">
        <v>936</v>
      </c>
      <c r="E36" s="27" t="s">
        <v>27</v>
      </c>
      <c r="F36" s="27" t="s">
        <v>1704</v>
      </c>
      <c r="G36" s="28">
        <v>3</v>
      </c>
      <c r="H36" s="28">
        <v>4</v>
      </c>
      <c r="I36" s="28">
        <v>12</v>
      </c>
      <c r="J36" s="28" t="s">
        <v>898</v>
      </c>
      <c r="K36" s="27" t="s">
        <v>468</v>
      </c>
      <c r="L36" s="28">
        <v>3</v>
      </c>
      <c r="M36" s="27"/>
      <c r="N36" s="27" t="s">
        <v>937</v>
      </c>
      <c r="O36" s="27" t="s">
        <v>1705</v>
      </c>
    </row>
    <row r="37" spans="1:15" ht="199.5" x14ac:dyDescent="0.2">
      <c r="A37" s="92">
        <v>30</v>
      </c>
      <c r="B37" s="28" t="s">
        <v>1645</v>
      </c>
      <c r="C37" s="27" t="s">
        <v>1646</v>
      </c>
      <c r="D37" s="27" t="s">
        <v>625</v>
      </c>
      <c r="E37" s="27" t="s">
        <v>27</v>
      </c>
      <c r="F37" s="27" t="s">
        <v>1706</v>
      </c>
      <c r="G37" s="28">
        <v>3</v>
      </c>
      <c r="H37" s="28">
        <v>4</v>
      </c>
      <c r="I37" s="28">
        <v>12</v>
      </c>
      <c r="J37" s="28" t="s">
        <v>898</v>
      </c>
      <c r="K37" s="27" t="s">
        <v>470</v>
      </c>
      <c r="L37" s="28">
        <v>3</v>
      </c>
      <c r="M37" s="27"/>
      <c r="N37" s="27" t="s">
        <v>938</v>
      </c>
      <c r="O37" s="27" t="s">
        <v>1707</v>
      </c>
    </row>
    <row r="38" spans="1:15" ht="221.25" customHeight="1" x14ac:dyDescent="0.2">
      <c r="A38" s="92">
        <v>31</v>
      </c>
      <c r="B38" s="28" t="s">
        <v>1645</v>
      </c>
      <c r="C38" s="27" t="s">
        <v>1708</v>
      </c>
      <c r="D38" s="27" t="s">
        <v>70</v>
      </c>
      <c r="E38" s="27" t="s">
        <v>27</v>
      </c>
      <c r="F38" s="27" t="s">
        <v>1709</v>
      </c>
      <c r="G38" s="28">
        <v>3</v>
      </c>
      <c r="H38" s="28">
        <v>4</v>
      </c>
      <c r="I38" s="28">
        <v>12</v>
      </c>
      <c r="J38" s="28" t="s">
        <v>898</v>
      </c>
      <c r="K38" s="27" t="s">
        <v>471</v>
      </c>
      <c r="L38" s="28">
        <v>3</v>
      </c>
      <c r="M38" s="27"/>
      <c r="N38" s="27" t="s">
        <v>939</v>
      </c>
      <c r="O38" s="27" t="s">
        <v>1710</v>
      </c>
    </row>
    <row r="39" spans="1:15" ht="255" customHeight="1" x14ac:dyDescent="0.2">
      <c r="A39" s="92">
        <v>32</v>
      </c>
      <c r="B39" s="28" t="s">
        <v>1645</v>
      </c>
      <c r="C39" s="27" t="s">
        <v>1711</v>
      </c>
      <c r="D39" s="27" t="s">
        <v>936</v>
      </c>
      <c r="E39" s="27" t="s">
        <v>27</v>
      </c>
      <c r="F39" s="27" t="s">
        <v>1704</v>
      </c>
      <c r="G39" s="28">
        <v>3</v>
      </c>
      <c r="H39" s="28">
        <v>4</v>
      </c>
      <c r="I39" s="28">
        <v>12</v>
      </c>
      <c r="J39" s="28" t="s">
        <v>898</v>
      </c>
      <c r="K39" s="27" t="s">
        <v>468</v>
      </c>
      <c r="L39" s="28">
        <v>3</v>
      </c>
      <c r="M39" s="27"/>
      <c r="N39" s="27" t="s">
        <v>940</v>
      </c>
      <c r="O39" s="27" t="s">
        <v>1712</v>
      </c>
    </row>
    <row r="40" spans="1:15" x14ac:dyDescent="0.2">
      <c r="L40" s="39">
        <f>SUM(L8:L39)</f>
        <v>102</v>
      </c>
      <c r="N40" s="39">
        <f>+COUNT(L8:L39)</f>
        <v>32</v>
      </c>
    </row>
  </sheetData>
  <autoFilter ref="B7:N39"/>
  <dataConsolidate/>
  <mergeCells count="11">
    <mergeCell ref="B5:C5"/>
    <mergeCell ref="D5:E5"/>
    <mergeCell ref="G5:H5"/>
    <mergeCell ref="J5:L5"/>
    <mergeCell ref="B1:J1"/>
    <mergeCell ref="K1:L4"/>
    <mergeCell ref="B2:J2"/>
    <mergeCell ref="B3:C3"/>
    <mergeCell ref="D3:I3"/>
    <mergeCell ref="B4:C4"/>
    <mergeCell ref="D4:I4"/>
  </mergeCells>
  <conditionalFormatting sqref="J12 J8">
    <cfRule type="cellIs" dxfId="422" priority="67" stopIfTrue="1" operator="equal">
      <formula>"ALTO"</formula>
    </cfRule>
    <cfRule type="cellIs" dxfId="421" priority="68" stopIfTrue="1" operator="equal">
      <formula>"MEDIO"</formula>
    </cfRule>
    <cfRule type="cellIs" dxfId="420" priority="69" stopIfTrue="1" operator="equal">
      <formula>"BAJO"</formula>
    </cfRule>
  </conditionalFormatting>
  <conditionalFormatting sqref="J9">
    <cfRule type="cellIs" dxfId="419" priority="64" stopIfTrue="1" operator="equal">
      <formula>"ALTO"</formula>
    </cfRule>
    <cfRule type="cellIs" dxfId="418" priority="65" stopIfTrue="1" operator="equal">
      <formula>"MEDIO"</formula>
    </cfRule>
    <cfRule type="cellIs" dxfId="417" priority="66" stopIfTrue="1" operator="equal">
      <formula>"BAJO"</formula>
    </cfRule>
  </conditionalFormatting>
  <conditionalFormatting sqref="J10">
    <cfRule type="cellIs" dxfId="416" priority="61" stopIfTrue="1" operator="equal">
      <formula>"ALTO"</formula>
    </cfRule>
    <cfRule type="cellIs" dxfId="415" priority="62" stopIfTrue="1" operator="equal">
      <formula>"MEDIO"</formula>
    </cfRule>
    <cfRule type="cellIs" dxfId="414" priority="63" stopIfTrue="1" operator="equal">
      <formula>"BAJO"</formula>
    </cfRule>
  </conditionalFormatting>
  <conditionalFormatting sqref="J11">
    <cfRule type="cellIs" dxfId="413" priority="58" stopIfTrue="1" operator="equal">
      <formula>"ALTO"</formula>
    </cfRule>
    <cfRule type="cellIs" dxfId="412" priority="59" stopIfTrue="1" operator="equal">
      <formula>"MEDIO"</formula>
    </cfRule>
    <cfRule type="cellIs" dxfId="411" priority="60" stopIfTrue="1" operator="equal">
      <formula>"BAJO"</formula>
    </cfRule>
  </conditionalFormatting>
  <conditionalFormatting sqref="J13">
    <cfRule type="cellIs" dxfId="410" priority="55" stopIfTrue="1" operator="equal">
      <formula>"ALTO"</formula>
    </cfRule>
    <cfRule type="cellIs" dxfId="409" priority="56" stopIfTrue="1" operator="equal">
      <formula>"MEDIO"</formula>
    </cfRule>
    <cfRule type="cellIs" dxfId="408" priority="57" stopIfTrue="1" operator="equal">
      <formula>"BAJO"</formula>
    </cfRule>
  </conditionalFormatting>
  <conditionalFormatting sqref="J14">
    <cfRule type="cellIs" dxfId="407" priority="52" stopIfTrue="1" operator="equal">
      <formula>"ALTO"</formula>
    </cfRule>
    <cfRule type="cellIs" dxfId="406" priority="53" stopIfTrue="1" operator="equal">
      <formula>"MEDIO"</formula>
    </cfRule>
    <cfRule type="cellIs" dxfId="405" priority="54" stopIfTrue="1" operator="equal">
      <formula>"BAJO"</formula>
    </cfRule>
  </conditionalFormatting>
  <conditionalFormatting sqref="J15">
    <cfRule type="cellIs" dxfId="404" priority="49" stopIfTrue="1" operator="equal">
      <formula>"ALTO"</formula>
    </cfRule>
    <cfRule type="cellIs" dxfId="403" priority="50" stopIfTrue="1" operator="equal">
      <formula>"MEDIO"</formula>
    </cfRule>
    <cfRule type="cellIs" dxfId="402" priority="51" stopIfTrue="1" operator="equal">
      <formula>"BAJO"</formula>
    </cfRule>
  </conditionalFormatting>
  <conditionalFormatting sqref="J16">
    <cfRule type="cellIs" dxfId="401" priority="46" stopIfTrue="1" operator="equal">
      <formula>"ALTO"</formula>
    </cfRule>
    <cfRule type="cellIs" dxfId="400" priority="47" stopIfTrue="1" operator="equal">
      <formula>"MEDIO"</formula>
    </cfRule>
    <cfRule type="cellIs" dxfId="399" priority="48" stopIfTrue="1" operator="equal">
      <formula>"BAJO"</formula>
    </cfRule>
  </conditionalFormatting>
  <conditionalFormatting sqref="J17">
    <cfRule type="cellIs" dxfId="398" priority="43" stopIfTrue="1" operator="equal">
      <formula>"ALTO"</formula>
    </cfRule>
    <cfRule type="cellIs" dxfId="397" priority="44" stopIfTrue="1" operator="equal">
      <formula>"MEDIO"</formula>
    </cfRule>
    <cfRule type="cellIs" dxfId="396" priority="45" stopIfTrue="1" operator="equal">
      <formula>"BAJO"</formula>
    </cfRule>
  </conditionalFormatting>
  <conditionalFormatting sqref="J18">
    <cfRule type="cellIs" dxfId="395" priority="40" stopIfTrue="1" operator="equal">
      <formula>"ALTO"</formula>
    </cfRule>
    <cfRule type="cellIs" dxfId="394" priority="41" stopIfTrue="1" operator="equal">
      <formula>"MEDIO"</formula>
    </cfRule>
    <cfRule type="cellIs" dxfId="393" priority="42" stopIfTrue="1" operator="equal">
      <formula>"BAJO"</formula>
    </cfRule>
  </conditionalFormatting>
  <conditionalFormatting sqref="J19">
    <cfRule type="cellIs" dxfId="392" priority="37" stopIfTrue="1" operator="equal">
      <formula>"ALTO"</formula>
    </cfRule>
    <cfRule type="cellIs" dxfId="391" priority="38" stopIfTrue="1" operator="equal">
      <formula>"MEDIO"</formula>
    </cfRule>
    <cfRule type="cellIs" dxfId="390" priority="39" stopIfTrue="1" operator="equal">
      <formula>"BAJO"</formula>
    </cfRule>
  </conditionalFormatting>
  <conditionalFormatting sqref="J20">
    <cfRule type="cellIs" dxfId="389" priority="34" stopIfTrue="1" operator="equal">
      <formula>"ALTO"</formula>
    </cfRule>
    <cfRule type="cellIs" dxfId="388" priority="35" stopIfTrue="1" operator="equal">
      <formula>"MEDIO"</formula>
    </cfRule>
    <cfRule type="cellIs" dxfId="387" priority="36" stopIfTrue="1" operator="equal">
      <formula>"BAJO"</formula>
    </cfRule>
  </conditionalFormatting>
  <conditionalFormatting sqref="J21:J23">
    <cfRule type="cellIs" dxfId="386" priority="31" stopIfTrue="1" operator="equal">
      <formula>"ALTO"</formula>
    </cfRule>
    <cfRule type="cellIs" dxfId="385" priority="32" stopIfTrue="1" operator="equal">
      <formula>"MEDIO"</formula>
    </cfRule>
    <cfRule type="cellIs" dxfId="384" priority="33" stopIfTrue="1" operator="equal">
      <formula>"BAJO"</formula>
    </cfRule>
  </conditionalFormatting>
  <conditionalFormatting sqref="J24">
    <cfRule type="cellIs" dxfId="383" priority="28" stopIfTrue="1" operator="equal">
      <formula>"ALTO"</formula>
    </cfRule>
    <cfRule type="cellIs" dxfId="382" priority="29" stopIfTrue="1" operator="equal">
      <formula>"MEDIO"</formula>
    </cfRule>
    <cfRule type="cellIs" dxfId="381" priority="30" stopIfTrue="1" operator="equal">
      <formula>"BAJO"</formula>
    </cfRule>
  </conditionalFormatting>
  <conditionalFormatting sqref="J25">
    <cfRule type="cellIs" dxfId="380" priority="25" stopIfTrue="1" operator="equal">
      <formula>"ALTO"</formula>
    </cfRule>
    <cfRule type="cellIs" dxfId="379" priority="26" stopIfTrue="1" operator="equal">
      <formula>"MEDIO"</formula>
    </cfRule>
    <cfRule type="cellIs" dxfId="378" priority="27" stopIfTrue="1" operator="equal">
      <formula>"BAJO"</formula>
    </cfRule>
  </conditionalFormatting>
  <conditionalFormatting sqref="J26">
    <cfRule type="cellIs" dxfId="377" priority="22" stopIfTrue="1" operator="equal">
      <formula>"ALTO"</formula>
    </cfRule>
    <cfRule type="cellIs" dxfId="376" priority="23" stopIfTrue="1" operator="equal">
      <formula>"MEDIO"</formula>
    </cfRule>
    <cfRule type="cellIs" dxfId="375" priority="24" stopIfTrue="1" operator="equal">
      <formula>"BAJO"</formula>
    </cfRule>
  </conditionalFormatting>
  <conditionalFormatting sqref="J27">
    <cfRule type="cellIs" dxfId="374" priority="19" stopIfTrue="1" operator="equal">
      <formula>"ALTO"</formula>
    </cfRule>
    <cfRule type="cellIs" dxfId="373" priority="20" stopIfTrue="1" operator="equal">
      <formula>"MEDIO"</formula>
    </cfRule>
    <cfRule type="cellIs" dxfId="372" priority="21" stopIfTrue="1" operator="equal">
      <formula>"BAJO"</formula>
    </cfRule>
  </conditionalFormatting>
  <conditionalFormatting sqref="J33">
    <cfRule type="cellIs" dxfId="371" priority="16" stopIfTrue="1" operator="equal">
      <formula>"ALTO"</formula>
    </cfRule>
    <cfRule type="cellIs" dxfId="370" priority="17" stopIfTrue="1" operator="equal">
      <formula>"MEDIO"</formula>
    </cfRule>
    <cfRule type="cellIs" dxfId="369" priority="18" stopIfTrue="1" operator="equal">
      <formula>"BAJO"</formula>
    </cfRule>
  </conditionalFormatting>
  <conditionalFormatting sqref="J29:J32">
    <cfRule type="cellIs" dxfId="368" priority="13" stopIfTrue="1" operator="equal">
      <formula>"ALTO"</formula>
    </cfRule>
    <cfRule type="cellIs" dxfId="367" priority="14" stopIfTrue="1" operator="equal">
      <formula>"MEDIO"</formula>
    </cfRule>
    <cfRule type="cellIs" dxfId="366" priority="15" stopIfTrue="1" operator="equal">
      <formula>"BAJO"</formula>
    </cfRule>
  </conditionalFormatting>
  <conditionalFormatting sqref="J28">
    <cfRule type="cellIs" dxfId="365" priority="10" stopIfTrue="1" operator="equal">
      <formula>"ALTO"</formula>
    </cfRule>
    <cfRule type="cellIs" dxfId="364" priority="11" stopIfTrue="1" operator="equal">
      <formula>"MEDIO"</formula>
    </cfRule>
    <cfRule type="cellIs" dxfId="363" priority="12" stopIfTrue="1" operator="equal">
      <formula>"BAJO"</formula>
    </cfRule>
  </conditionalFormatting>
  <conditionalFormatting sqref="J36:J39">
    <cfRule type="cellIs" dxfId="362" priority="7" stopIfTrue="1" operator="equal">
      <formula>"ALTO"</formula>
    </cfRule>
    <cfRule type="cellIs" dxfId="361" priority="8" stopIfTrue="1" operator="equal">
      <formula>"MEDIO"</formula>
    </cfRule>
    <cfRule type="cellIs" dxfId="360" priority="9" stopIfTrue="1" operator="equal">
      <formula>"BAJO"</formula>
    </cfRule>
  </conditionalFormatting>
  <conditionalFormatting sqref="J35">
    <cfRule type="cellIs" dxfId="359" priority="4" stopIfTrue="1" operator="equal">
      <formula>"ALTO"</formula>
    </cfRule>
    <cfRule type="cellIs" dxfId="358" priority="5" stopIfTrue="1" operator="equal">
      <formula>"MEDIO"</formula>
    </cfRule>
    <cfRule type="cellIs" dxfId="357" priority="6" stopIfTrue="1" operator="equal">
      <formula>"BAJO"</formula>
    </cfRule>
  </conditionalFormatting>
  <conditionalFormatting sqref="J34">
    <cfRule type="cellIs" dxfId="356" priority="1" stopIfTrue="1" operator="equal">
      <formula>"ALTO"</formula>
    </cfRule>
    <cfRule type="cellIs" dxfId="355" priority="2" stopIfTrue="1" operator="equal">
      <formula>"MEDIO"</formula>
    </cfRule>
    <cfRule type="cellIs" dxfId="354" priority="3" stopIfTrue="1" operator="equal">
      <formula>"BAJO"</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7"/>
  <sheetViews>
    <sheetView topLeftCell="E46" zoomScale="73" zoomScaleNormal="73" workbookViewId="0">
      <selection activeCell="N47" sqref="N47"/>
    </sheetView>
  </sheetViews>
  <sheetFormatPr baseColWidth="10" defaultColWidth="14.42578125" defaultRowHeight="15" customHeight="1" x14ac:dyDescent="0.25"/>
  <cols>
    <col min="1" max="1" width="8" style="109" customWidth="1"/>
    <col min="2" max="2" width="29.140625" style="111" customWidth="1"/>
    <col min="3" max="3" width="59.85546875" style="109" customWidth="1"/>
    <col min="4" max="4" width="42.85546875" style="109" customWidth="1"/>
    <col min="5" max="5" width="50.5703125" style="112" bestFit="1" customWidth="1"/>
    <col min="6" max="6" width="58.42578125" style="109" customWidth="1"/>
    <col min="7" max="7" width="19.85546875" style="109" customWidth="1"/>
    <col min="8" max="8" width="16.42578125" style="109" customWidth="1"/>
    <col min="9" max="9" width="15" style="109" customWidth="1"/>
    <col min="10" max="10" width="21.85546875" style="109" customWidth="1"/>
    <col min="11" max="11" width="59" style="109" customWidth="1"/>
    <col min="12" max="12" width="10.7109375" style="109" customWidth="1"/>
    <col min="13" max="13" width="3.85546875" style="109" customWidth="1"/>
    <col min="14" max="14" width="63.85546875" style="109" customWidth="1"/>
    <col min="15" max="15" width="64.5703125" style="109" customWidth="1"/>
    <col min="16" max="73" width="10.7109375" style="109" customWidth="1"/>
    <col min="74" max="16384" width="14.42578125" style="109"/>
  </cols>
  <sheetData>
    <row r="1" spans="1:73" ht="18.75" customHeight="1" thickBot="1" x14ac:dyDescent="0.25">
      <c r="B1" s="176" t="s">
        <v>10</v>
      </c>
      <c r="C1" s="177"/>
      <c r="D1" s="177"/>
      <c r="E1" s="177"/>
      <c r="F1" s="177"/>
      <c r="G1" s="177"/>
      <c r="H1" s="177"/>
      <c r="I1" s="177"/>
      <c r="J1" s="177"/>
      <c r="K1" s="205"/>
      <c r="L1" s="205"/>
    </row>
    <row r="2" spans="1:73" ht="27" customHeight="1" thickTop="1" x14ac:dyDescent="0.2">
      <c r="B2" s="206" t="s">
        <v>220</v>
      </c>
      <c r="C2" s="207"/>
      <c r="D2" s="207"/>
      <c r="E2" s="207"/>
      <c r="F2" s="207"/>
      <c r="G2" s="207"/>
      <c r="H2" s="207"/>
      <c r="I2" s="207"/>
      <c r="J2" s="207"/>
      <c r="K2" s="205"/>
      <c r="L2" s="205"/>
    </row>
    <row r="3" spans="1:73" ht="30" customHeight="1" x14ac:dyDescent="0.2">
      <c r="B3" s="208" t="s">
        <v>11</v>
      </c>
      <c r="C3" s="209"/>
      <c r="D3" s="190" t="s">
        <v>12</v>
      </c>
      <c r="E3" s="191"/>
      <c r="F3" s="191"/>
      <c r="G3" s="191"/>
      <c r="H3" s="191"/>
      <c r="I3" s="189"/>
      <c r="J3" s="43" t="s">
        <v>208</v>
      </c>
      <c r="K3" s="205"/>
      <c r="L3" s="205"/>
    </row>
    <row r="4" spans="1:73" ht="33.75" customHeight="1" thickBot="1" x14ac:dyDescent="0.25">
      <c r="B4" s="210" t="s">
        <v>209</v>
      </c>
      <c r="C4" s="211"/>
      <c r="D4" s="194" t="s">
        <v>221</v>
      </c>
      <c r="E4" s="195"/>
      <c r="F4" s="195"/>
      <c r="G4" s="195"/>
      <c r="H4" s="195"/>
      <c r="I4" s="193"/>
      <c r="J4" s="44" t="s">
        <v>1506</v>
      </c>
      <c r="K4" s="205"/>
      <c r="L4" s="205"/>
    </row>
    <row r="5" spans="1:73" ht="60.75" customHeight="1" thickTop="1" x14ac:dyDescent="0.2">
      <c r="B5" s="199" t="s">
        <v>13</v>
      </c>
      <c r="C5" s="200"/>
      <c r="D5" s="201" t="s">
        <v>14</v>
      </c>
      <c r="E5" s="202"/>
      <c r="F5" s="45" t="s">
        <v>15</v>
      </c>
      <c r="G5" s="203" t="s">
        <v>226</v>
      </c>
      <c r="H5" s="203"/>
      <c r="I5" s="46" t="s">
        <v>16</v>
      </c>
      <c r="J5" s="204" t="s">
        <v>228</v>
      </c>
      <c r="K5" s="204"/>
      <c r="L5" s="204"/>
      <c r="N5" s="52" t="s">
        <v>1505</v>
      </c>
      <c r="O5" s="53">
        <v>44316</v>
      </c>
    </row>
    <row r="6" spans="1:73" ht="7.5" customHeight="1" x14ac:dyDescent="0.2">
      <c r="B6" s="45"/>
      <c r="C6" s="47"/>
      <c r="D6" s="48"/>
      <c r="E6" s="49"/>
      <c r="F6" s="45"/>
      <c r="G6" s="50"/>
      <c r="H6" s="50"/>
      <c r="I6" s="46"/>
      <c r="J6" s="51"/>
      <c r="K6" s="51"/>
      <c r="L6" s="51"/>
      <c r="N6" s="23"/>
      <c r="O6" s="23"/>
    </row>
    <row r="7" spans="1:73" ht="82.5" customHeight="1" x14ac:dyDescent="0.2">
      <c r="B7" s="21" t="s">
        <v>6</v>
      </c>
      <c r="C7" s="22" t="s">
        <v>8</v>
      </c>
      <c r="D7" s="22" t="s">
        <v>9</v>
      </c>
      <c r="E7" s="22" t="s">
        <v>24</v>
      </c>
      <c r="F7" s="22" t="s">
        <v>5</v>
      </c>
      <c r="G7" s="22" t="s">
        <v>0</v>
      </c>
      <c r="H7" s="22" t="s">
        <v>1</v>
      </c>
      <c r="I7" s="22" t="s">
        <v>2</v>
      </c>
      <c r="J7" s="22" t="s">
        <v>3</v>
      </c>
      <c r="K7" s="22" t="s">
        <v>4</v>
      </c>
      <c r="L7" s="22" t="s">
        <v>222</v>
      </c>
      <c r="N7" s="54" t="s">
        <v>466</v>
      </c>
      <c r="O7" s="55" t="s">
        <v>467</v>
      </c>
    </row>
    <row r="8" spans="1:73" ht="171" x14ac:dyDescent="0.2">
      <c r="A8" s="113">
        <v>1</v>
      </c>
      <c r="B8" s="61" t="s">
        <v>941</v>
      </c>
      <c r="C8" s="26" t="s">
        <v>331</v>
      </c>
      <c r="D8" s="26" t="s">
        <v>1714</v>
      </c>
      <c r="E8" s="26" t="s">
        <v>22</v>
      </c>
      <c r="F8" s="26" t="s">
        <v>1715</v>
      </c>
      <c r="G8" s="36">
        <v>3</v>
      </c>
      <c r="H8" s="36">
        <v>4</v>
      </c>
      <c r="I8" s="36">
        <f>G8*H8</f>
        <v>12</v>
      </c>
      <c r="J8" s="36" t="str">
        <f>IF(I8&lt;12,"BAJO",IF(I8&gt;19,"ALTO","MEDIO"))</f>
        <v>MEDIO</v>
      </c>
      <c r="K8" s="26" t="s">
        <v>471</v>
      </c>
      <c r="L8" s="114">
        <f>IF(J8="BAJO",0.1,IF(J8="MEDIO",3,5))</f>
        <v>3</v>
      </c>
      <c r="M8" s="23"/>
      <c r="N8" s="61" t="s">
        <v>942</v>
      </c>
      <c r="O8" s="61" t="s">
        <v>943</v>
      </c>
      <c r="BT8" s="109">
        <v>1</v>
      </c>
      <c r="BU8" s="109">
        <v>1</v>
      </c>
    </row>
    <row r="9" spans="1:73" ht="156.75" x14ac:dyDescent="0.2">
      <c r="A9" s="113">
        <v>2</v>
      </c>
      <c r="B9" s="61" t="s">
        <v>941</v>
      </c>
      <c r="C9" s="26" t="s">
        <v>1716</v>
      </c>
      <c r="D9" s="26" t="s">
        <v>1717</v>
      </c>
      <c r="E9" s="26" t="s">
        <v>22</v>
      </c>
      <c r="F9" s="26" t="s">
        <v>1718</v>
      </c>
      <c r="G9" s="36">
        <v>3</v>
      </c>
      <c r="H9" s="36">
        <v>4</v>
      </c>
      <c r="I9" s="36">
        <f t="shared" ref="I9:I14" si="0">G9*H9</f>
        <v>12</v>
      </c>
      <c r="J9" s="36" t="str">
        <f t="shared" ref="J9:J14" si="1">IF(I9&lt;12,"BAJO",IF(I9&gt;19,"ALTO","MEDIO"))</f>
        <v>MEDIO</v>
      </c>
      <c r="K9" s="26" t="s">
        <v>470</v>
      </c>
      <c r="L9" s="114">
        <f t="shared" ref="L9:L46" si="2">IF(J9="BAJO",0.1,IF(J9="MEDIO",3,5))</f>
        <v>3</v>
      </c>
      <c r="M9" s="23"/>
      <c r="N9" s="61" t="s">
        <v>942</v>
      </c>
      <c r="O9" s="61" t="s">
        <v>944</v>
      </c>
      <c r="BT9" s="109">
        <v>1</v>
      </c>
      <c r="BU9" s="109">
        <v>1</v>
      </c>
    </row>
    <row r="10" spans="1:73" ht="165" customHeight="1" x14ac:dyDescent="0.2">
      <c r="A10" s="113">
        <v>3</v>
      </c>
      <c r="B10" s="61" t="s">
        <v>941</v>
      </c>
      <c r="C10" s="26" t="s">
        <v>1719</v>
      </c>
      <c r="D10" s="26" t="s">
        <v>1720</v>
      </c>
      <c r="E10" s="26" t="s">
        <v>22</v>
      </c>
      <c r="F10" s="26" t="s">
        <v>1718</v>
      </c>
      <c r="G10" s="36">
        <v>3</v>
      </c>
      <c r="H10" s="36">
        <v>4</v>
      </c>
      <c r="I10" s="36">
        <f t="shared" si="0"/>
        <v>12</v>
      </c>
      <c r="J10" s="36" t="str">
        <f t="shared" si="1"/>
        <v>MEDIO</v>
      </c>
      <c r="K10" s="26" t="s">
        <v>468</v>
      </c>
      <c r="L10" s="114">
        <f t="shared" si="2"/>
        <v>3</v>
      </c>
      <c r="M10" s="23"/>
      <c r="N10" s="61" t="s">
        <v>942</v>
      </c>
      <c r="O10" s="61" t="s">
        <v>944</v>
      </c>
      <c r="BT10" s="109">
        <v>2</v>
      </c>
      <c r="BU10" s="109">
        <v>2</v>
      </c>
    </row>
    <row r="11" spans="1:73" ht="173.25" customHeight="1" x14ac:dyDescent="0.2">
      <c r="A11" s="113">
        <v>4</v>
      </c>
      <c r="B11" s="61" t="s">
        <v>941</v>
      </c>
      <c r="C11" s="26" t="s">
        <v>173</v>
      </c>
      <c r="D11" s="26" t="s">
        <v>1714</v>
      </c>
      <c r="E11" s="26" t="s">
        <v>19</v>
      </c>
      <c r="F11" s="26" t="s">
        <v>1721</v>
      </c>
      <c r="G11" s="36">
        <v>4</v>
      </c>
      <c r="H11" s="36">
        <v>5</v>
      </c>
      <c r="I11" s="36">
        <f t="shared" si="0"/>
        <v>20</v>
      </c>
      <c r="J11" s="36" t="str">
        <f t="shared" si="1"/>
        <v>ALTO</v>
      </c>
      <c r="K11" s="26" t="s">
        <v>471</v>
      </c>
      <c r="L11" s="114">
        <f t="shared" si="2"/>
        <v>5</v>
      </c>
      <c r="M11" s="23"/>
      <c r="N11" s="60" t="s">
        <v>474</v>
      </c>
      <c r="O11" s="61" t="s">
        <v>945</v>
      </c>
    </row>
    <row r="12" spans="1:73" ht="156.75" x14ac:dyDescent="0.2">
      <c r="A12" s="113">
        <v>5</v>
      </c>
      <c r="B12" s="61" t="s">
        <v>941</v>
      </c>
      <c r="C12" s="26" t="s">
        <v>1722</v>
      </c>
      <c r="D12" s="26" t="s">
        <v>1717</v>
      </c>
      <c r="E12" s="26" t="s">
        <v>19</v>
      </c>
      <c r="F12" s="26" t="s">
        <v>1723</v>
      </c>
      <c r="G12" s="36">
        <v>4</v>
      </c>
      <c r="H12" s="36">
        <v>5</v>
      </c>
      <c r="I12" s="36">
        <f t="shared" si="0"/>
        <v>20</v>
      </c>
      <c r="J12" s="36" t="str">
        <f t="shared" si="1"/>
        <v>ALTO</v>
      </c>
      <c r="K12" s="26" t="s">
        <v>470</v>
      </c>
      <c r="L12" s="114">
        <f t="shared" si="2"/>
        <v>5</v>
      </c>
      <c r="M12" s="23"/>
      <c r="N12" s="60" t="s">
        <v>474</v>
      </c>
      <c r="O12" s="61" t="s">
        <v>946</v>
      </c>
    </row>
    <row r="13" spans="1:73" ht="156.75" x14ac:dyDescent="0.2">
      <c r="A13" s="113">
        <v>6</v>
      </c>
      <c r="B13" s="61" t="s">
        <v>941</v>
      </c>
      <c r="C13" s="26" t="s">
        <v>947</v>
      </c>
      <c r="D13" s="26" t="s">
        <v>62</v>
      </c>
      <c r="E13" s="26" t="s">
        <v>19</v>
      </c>
      <c r="F13" s="26" t="s">
        <v>1724</v>
      </c>
      <c r="G13" s="36">
        <v>4</v>
      </c>
      <c r="H13" s="36">
        <v>5</v>
      </c>
      <c r="I13" s="36">
        <f t="shared" si="0"/>
        <v>20</v>
      </c>
      <c r="J13" s="36" t="str">
        <f t="shared" si="1"/>
        <v>ALTO</v>
      </c>
      <c r="K13" s="26" t="s">
        <v>468</v>
      </c>
      <c r="L13" s="114">
        <f t="shared" si="2"/>
        <v>5</v>
      </c>
      <c r="M13" s="23"/>
      <c r="N13" s="60" t="s">
        <v>474</v>
      </c>
      <c r="O13" s="61" t="s">
        <v>946</v>
      </c>
    </row>
    <row r="14" spans="1:73" ht="85.5" x14ac:dyDescent="0.2">
      <c r="A14" s="113">
        <v>7</v>
      </c>
      <c r="B14" s="61" t="s">
        <v>941</v>
      </c>
      <c r="C14" s="26" t="s">
        <v>948</v>
      </c>
      <c r="D14" s="26" t="s">
        <v>1720</v>
      </c>
      <c r="E14" s="26" t="s">
        <v>949</v>
      </c>
      <c r="F14" s="26" t="s">
        <v>950</v>
      </c>
      <c r="G14" s="36">
        <v>2</v>
      </c>
      <c r="H14" s="36">
        <v>5</v>
      </c>
      <c r="I14" s="36">
        <f t="shared" si="0"/>
        <v>10</v>
      </c>
      <c r="J14" s="36" t="str">
        <f t="shared" si="1"/>
        <v>BAJO</v>
      </c>
      <c r="K14" s="26" t="str">
        <f>IF(J14="BAJO","El nivel de riesgo es bajo y no se requieren controles adicionales","Favor establezca acá controles adicionales requeridos")</f>
        <v>El nivel de riesgo es bajo y no se requieren controles adicionales</v>
      </c>
      <c r="L14" s="114">
        <f t="shared" si="2"/>
        <v>0.1</v>
      </c>
      <c r="M14" s="23"/>
      <c r="N14" s="60" t="s">
        <v>474</v>
      </c>
      <c r="O14" s="61" t="s">
        <v>951</v>
      </c>
    </row>
    <row r="15" spans="1:73" ht="171" x14ac:dyDescent="0.2">
      <c r="A15" s="113">
        <v>8</v>
      </c>
      <c r="B15" s="61" t="s">
        <v>941</v>
      </c>
      <c r="C15" s="26" t="s">
        <v>174</v>
      </c>
      <c r="D15" s="26" t="s">
        <v>1714</v>
      </c>
      <c r="E15" s="26" t="s">
        <v>949</v>
      </c>
      <c r="F15" s="26" t="s">
        <v>1725</v>
      </c>
      <c r="G15" s="36">
        <v>1</v>
      </c>
      <c r="H15" s="36">
        <v>4</v>
      </c>
      <c r="I15" s="36">
        <f>G15*H15</f>
        <v>4</v>
      </c>
      <c r="J15" s="36" t="str">
        <f>IF(I15&lt;12,"BAJO",IF(I15&gt;19,"ALTO","MEDIO"))</f>
        <v>BAJO</v>
      </c>
      <c r="K15" s="26" t="s">
        <v>473</v>
      </c>
      <c r="L15" s="114">
        <f t="shared" si="2"/>
        <v>0.1</v>
      </c>
      <c r="M15" s="23"/>
      <c r="N15" s="61" t="s">
        <v>942</v>
      </c>
      <c r="O15" s="61" t="s">
        <v>952</v>
      </c>
    </row>
    <row r="16" spans="1:73" ht="156.75" x14ac:dyDescent="0.2">
      <c r="A16" s="113">
        <v>9</v>
      </c>
      <c r="B16" s="61" t="s">
        <v>941</v>
      </c>
      <c r="C16" s="26" t="s">
        <v>1726</v>
      </c>
      <c r="D16" s="26" t="s">
        <v>1717</v>
      </c>
      <c r="E16" s="26" t="s">
        <v>949</v>
      </c>
      <c r="F16" s="26" t="s">
        <v>1727</v>
      </c>
      <c r="G16" s="36">
        <v>1</v>
      </c>
      <c r="H16" s="36">
        <v>4</v>
      </c>
      <c r="I16" s="36">
        <f t="shared" ref="I16:I46" si="3">G16*H16</f>
        <v>4</v>
      </c>
      <c r="J16" s="36" t="str">
        <f t="shared" ref="J16:J46" si="4">IF(I16&lt;12,"BAJO",IF(I16&gt;19,"ALTO","MEDIO"))</f>
        <v>BAJO</v>
      </c>
      <c r="K16" s="26" t="s">
        <v>473</v>
      </c>
      <c r="L16" s="114">
        <f t="shared" si="2"/>
        <v>0.1</v>
      </c>
      <c r="M16" s="23"/>
      <c r="N16" s="61" t="s">
        <v>942</v>
      </c>
      <c r="O16" s="61" t="s">
        <v>953</v>
      </c>
    </row>
    <row r="17" spans="1:15" ht="156.75" x14ac:dyDescent="0.2">
      <c r="A17" s="113">
        <v>10</v>
      </c>
      <c r="B17" s="61" t="s">
        <v>941</v>
      </c>
      <c r="C17" s="26" t="s">
        <v>175</v>
      </c>
      <c r="D17" s="26" t="s">
        <v>1720</v>
      </c>
      <c r="E17" s="26" t="s">
        <v>949</v>
      </c>
      <c r="F17" s="26" t="s">
        <v>1728</v>
      </c>
      <c r="G17" s="36">
        <v>1</v>
      </c>
      <c r="H17" s="36">
        <v>4</v>
      </c>
      <c r="I17" s="36">
        <f t="shared" si="3"/>
        <v>4</v>
      </c>
      <c r="J17" s="36" t="str">
        <f t="shared" si="4"/>
        <v>BAJO</v>
      </c>
      <c r="K17" s="26" t="str">
        <f>IF(J17="BAJO","El nivel de riesgo es bajo y no se requieren controles adicionales","Favor establezca acá controles adicionales requeridos")</f>
        <v>El nivel de riesgo es bajo y no se requieren controles adicionales</v>
      </c>
      <c r="L17" s="114">
        <f t="shared" si="2"/>
        <v>0.1</v>
      </c>
      <c r="M17" s="23"/>
      <c r="N17" s="60" t="s">
        <v>474</v>
      </c>
      <c r="O17" s="61" t="s">
        <v>954</v>
      </c>
    </row>
    <row r="18" spans="1:15" ht="128.25" x14ac:dyDescent="0.2">
      <c r="A18" s="113">
        <v>11</v>
      </c>
      <c r="B18" s="61" t="s">
        <v>941</v>
      </c>
      <c r="C18" s="26" t="s">
        <v>955</v>
      </c>
      <c r="D18" s="26" t="s">
        <v>1714</v>
      </c>
      <c r="E18" s="26" t="s">
        <v>19</v>
      </c>
      <c r="F18" s="26" t="s">
        <v>1729</v>
      </c>
      <c r="G18" s="36">
        <v>2</v>
      </c>
      <c r="H18" s="36">
        <v>3</v>
      </c>
      <c r="I18" s="36">
        <f t="shared" si="3"/>
        <v>6</v>
      </c>
      <c r="J18" s="36" t="str">
        <f t="shared" si="4"/>
        <v>BAJO</v>
      </c>
      <c r="K18" s="26" t="s">
        <v>473</v>
      </c>
      <c r="L18" s="114">
        <f t="shared" si="2"/>
        <v>0.1</v>
      </c>
      <c r="M18" s="23"/>
      <c r="N18" s="60" t="s">
        <v>474</v>
      </c>
      <c r="O18" s="61" t="s">
        <v>956</v>
      </c>
    </row>
    <row r="19" spans="1:15" ht="128.25" x14ac:dyDescent="0.2">
      <c r="A19" s="113">
        <v>12</v>
      </c>
      <c r="B19" s="61" t="s">
        <v>941</v>
      </c>
      <c r="C19" s="26" t="s">
        <v>1730</v>
      </c>
      <c r="D19" s="26" t="s">
        <v>1717</v>
      </c>
      <c r="E19" s="26" t="s">
        <v>19</v>
      </c>
      <c r="F19" s="26" t="s">
        <v>1731</v>
      </c>
      <c r="G19" s="36">
        <v>2</v>
      </c>
      <c r="H19" s="36">
        <v>3</v>
      </c>
      <c r="I19" s="36">
        <f t="shared" si="3"/>
        <v>6</v>
      </c>
      <c r="J19" s="36" t="str">
        <f t="shared" si="4"/>
        <v>BAJO</v>
      </c>
      <c r="K19" s="26" t="s">
        <v>473</v>
      </c>
      <c r="L19" s="114">
        <f t="shared" si="2"/>
        <v>0.1</v>
      </c>
      <c r="M19" s="23"/>
      <c r="N19" s="60" t="s">
        <v>474</v>
      </c>
      <c r="O19" s="61" t="s">
        <v>957</v>
      </c>
    </row>
    <row r="20" spans="1:15" ht="171" x14ac:dyDescent="0.2">
      <c r="A20" s="113">
        <v>13</v>
      </c>
      <c r="B20" s="61" t="s">
        <v>941</v>
      </c>
      <c r="C20" s="26" t="s">
        <v>958</v>
      </c>
      <c r="D20" s="26" t="s">
        <v>1732</v>
      </c>
      <c r="E20" s="26" t="s">
        <v>19</v>
      </c>
      <c r="F20" s="26" t="s">
        <v>1733</v>
      </c>
      <c r="G20" s="36">
        <v>3</v>
      </c>
      <c r="H20" s="36">
        <v>5</v>
      </c>
      <c r="I20" s="36">
        <f t="shared" si="3"/>
        <v>15</v>
      </c>
      <c r="J20" s="36" t="str">
        <f t="shared" si="4"/>
        <v>MEDIO</v>
      </c>
      <c r="K20" s="26" t="s">
        <v>471</v>
      </c>
      <c r="L20" s="114">
        <f t="shared" si="2"/>
        <v>3</v>
      </c>
      <c r="M20" s="23"/>
      <c r="N20" s="60" t="s">
        <v>474</v>
      </c>
      <c r="O20" s="61" t="s">
        <v>959</v>
      </c>
    </row>
    <row r="21" spans="1:15" ht="156.75" x14ac:dyDescent="0.2">
      <c r="A21" s="113">
        <v>14</v>
      </c>
      <c r="B21" s="61" t="s">
        <v>941</v>
      </c>
      <c r="C21" s="26" t="s">
        <v>1734</v>
      </c>
      <c r="D21" s="26" t="s">
        <v>1735</v>
      </c>
      <c r="E21" s="26" t="s">
        <v>19</v>
      </c>
      <c r="F21" s="26" t="s">
        <v>1736</v>
      </c>
      <c r="G21" s="36">
        <v>3</v>
      </c>
      <c r="H21" s="36">
        <v>5</v>
      </c>
      <c r="I21" s="36">
        <f t="shared" si="3"/>
        <v>15</v>
      </c>
      <c r="J21" s="36" t="str">
        <f t="shared" si="4"/>
        <v>MEDIO</v>
      </c>
      <c r="K21" s="26" t="s">
        <v>470</v>
      </c>
      <c r="L21" s="114">
        <f t="shared" si="2"/>
        <v>3</v>
      </c>
      <c r="M21" s="23"/>
      <c r="N21" s="60" t="s">
        <v>474</v>
      </c>
      <c r="O21" s="61" t="s">
        <v>960</v>
      </c>
    </row>
    <row r="22" spans="1:15" ht="99" customHeight="1" x14ac:dyDescent="0.2">
      <c r="A22" s="113">
        <v>15</v>
      </c>
      <c r="B22" s="61" t="s">
        <v>941</v>
      </c>
      <c r="C22" s="26" t="s">
        <v>961</v>
      </c>
      <c r="D22" s="26" t="s">
        <v>1720</v>
      </c>
      <c r="E22" s="26" t="s">
        <v>19</v>
      </c>
      <c r="F22" s="26" t="s">
        <v>1736</v>
      </c>
      <c r="G22" s="36">
        <v>3</v>
      </c>
      <c r="H22" s="36">
        <v>5</v>
      </c>
      <c r="I22" s="36">
        <f t="shared" si="3"/>
        <v>15</v>
      </c>
      <c r="J22" s="36" t="str">
        <f t="shared" si="4"/>
        <v>MEDIO</v>
      </c>
      <c r="K22" s="26" t="s">
        <v>468</v>
      </c>
      <c r="L22" s="114">
        <f t="shared" si="2"/>
        <v>3</v>
      </c>
      <c r="M22" s="23"/>
      <c r="N22" s="60" t="s">
        <v>474</v>
      </c>
      <c r="O22" s="61" t="s">
        <v>962</v>
      </c>
    </row>
    <row r="23" spans="1:15" ht="128.25" x14ac:dyDescent="0.2">
      <c r="A23" s="113">
        <v>16</v>
      </c>
      <c r="B23" s="61" t="s">
        <v>941</v>
      </c>
      <c r="C23" s="26" t="s">
        <v>1737</v>
      </c>
      <c r="D23" s="26" t="s">
        <v>1720</v>
      </c>
      <c r="E23" s="26" t="s">
        <v>19</v>
      </c>
      <c r="F23" s="26" t="s">
        <v>1738</v>
      </c>
      <c r="G23" s="36">
        <v>3</v>
      </c>
      <c r="H23" s="36">
        <v>5</v>
      </c>
      <c r="I23" s="36">
        <f t="shared" si="3"/>
        <v>15</v>
      </c>
      <c r="J23" s="36" t="str">
        <f t="shared" si="4"/>
        <v>MEDIO</v>
      </c>
      <c r="K23" s="26" t="s">
        <v>468</v>
      </c>
      <c r="L23" s="114">
        <f t="shared" si="2"/>
        <v>3</v>
      </c>
      <c r="M23" s="23"/>
      <c r="N23" s="60" t="s">
        <v>474</v>
      </c>
      <c r="O23" s="61" t="s">
        <v>963</v>
      </c>
    </row>
    <row r="24" spans="1:15" ht="171" x14ac:dyDescent="0.2">
      <c r="A24" s="113">
        <v>17</v>
      </c>
      <c r="B24" s="61" t="s">
        <v>941</v>
      </c>
      <c r="C24" s="26" t="s">
        <v>1739</v>
      </c>
      <c r="D24" s="26" t="s">
        <v>1732</v>
      </c>
      <c r="E24" s="26" t="s">
        <v>19</v>
      </c>
      <c r="F24" s="26" t="s">
        <v>1738</v>
      </c>
      <c r="G24" s="36">
        <v>3</v>
      </c>
      <c r="H24" s="36">
        <v>5</v>
      </c>
      <c r="I24" s="36">
        <f t="shared" si="3"/>
        <v>15</v>
      </c>
      <c r="J24" s="36" t="str">
        <f t="shared" si="4"/>
        <v>MEDIO</v>
      </c>
      <c r="K24" s="26" t="s">
        <v>471</v>
      </c>
      <c r="L24" s="114">
        <f t="shared" si="2"/>
        <v>3</v>
      </c>
      <c r="M24" s="23"/>
      <c r="N24" s="60" t="s">
        <v>474</v>
      </c>
      <c r="O24" s="61" t="s">
        <v>964</v>
      </c>
    </row>
    <row r="25" spans="1:15" ht="171" x14ac:dyDescent="0.2">
      <c r="A25" s="113">
        <v>18</v>
      </c>
      <c r="B25" s="61" t="s">
        <v>941</v>
      </c>
      <c r="C25" s="26" t="s">
        <v>1740</v>
      </c>
      <c r="D25" s="26" t="s">
        <v>1741</v>
      </c>
      <c r="E25" s="26" t="s">
        <v>19</v>
      </c>
      <c r="F25" s="26" t="s">
        <v>965</v>
      </c>
      <c r="G25" s="36">
        <v>3</v>
      </c>
      <c r="H25" s="36">
        <v>5</v>
      </c>
      <c r="I25" s="36">
        <f t="shared" si="3"/>
        <v>15</v>
      </c>
      <c r="J25" s="36" t="str">
        <f t="shared" si="4"/>
        <v>MEDIO</v>
      </c>
      <c r="K25" s="26" t="s">
        <v>470</v>
      </c>
      <c r="L25" s="114">
        <f t="shared" si="2"/>
        <v>3</v>
      </c>
      <c r="M25" s="23"/>
      <c r="N25" s="60" t="s">
        <v>474</v>
      </c>
      <c r="O25" s="61" t="s">
        <v>966</v>
      </c>
    </row>
    <row r="26" spans="1:15" ht="142.5" x14ac:dyDescent="0.2">
      <c r="A26" s="113">
        <v>19</v>
      </c>
      <c r="B26" s="61" t="s">
        <v>941</v>
      </c>
      <c r="C26" s="26" t="s">
        <v>967</v>
      </c>
      <c r="D26" s="26" t="s">
        <v>1714</v>
      </c>
      <c r="E26" s="26" t="s">
        <v>19</v>
      </c>
      <c r="F26" s="26" t="s">
        <v>1742</v>
      </c>
      <c r="G26" s="36">
        <v>2</v>
      </c>
      <c r="H26" s="36">
        <v>3</v>
      </c>
      <c r="I26" s="36">
        <f t="shared" si="3"/>
        <v>6</v>
      </c>
      <c r="J26" s="36" t="str">
        <f t="shared" si="4"/>
        <v>BAJO</v>
      </c>
      <c r="K26" s="26" t="s">
        <v>473</v>
      </c>
      <c r="L26" s="114">
        <f t="shared" si="2"/>
        <v>0.1</v>
      </c>
      <c r="M26" s="23"/>
      <c r="N26" s="61" t="s">
        <v>942</v>
      </c>
      <c r="O26" s="61" t="s">
        <v>968</v>
      </c>
    </row>
    <row r="27" spans="1:15" ht="114" x14ac:dyDescent="0.2">
      <c r="A27" s="113">
        <v>20</v>
      </c>
      <c r="B27" s="61" t="s">
        <v>941</v>
      </c>
      <c r="C27" s="26" t="s">
        <v>1743</v>
      </c>
      <c r="D27" s="26" t="s">
        <v>1717</v>
      </c>
      <c r="E27" s="26" t="s">
        <v>19</v>
      </c>
      <c r="F27" s="26" t="s">
        <v>1744</v>
      </c>
      <c r="G27" s="36">
        <v>2</v>
      </c>
      <c r="H27" s="36">
        <v>3</v>
      </c>
      <c r="I27" s="36">
        <f t="shared" si="3"/>
        <v>6</v>
      </c>
      <c r="J27" s="36" t="str">
        <f t="shared" si="4"/>
        <v>BAJO</v>
      </c>
      <c r="K27" s="26" t="s">
        <v>473</v>
      </c>
      <c r="L27" s="114">
        <f t="shared" si="2"/>
        <v>0.1</v>
      </c>
      <c r="M27" s="23"/>
      <c r="N27" s="61" t="s">
        <v>942</v>
      </c>
      <c r="O27" s="61" t="s">
        <v>969</v>
      </c>
    </row>
    <row r="28" spans="1:15" ht="114" x14ac:dyDescent="0.2">
      <c r="A28" s="113">
        <v>21</v>
      </c>
      <c r="B28" s="61" t="s">
        <v>941</v>
      </c>
      <c r="C28" s="26" t="s">
        <v>332</v>
      </c>
      <c r="D28" s="26" t="s">
        <v>1720</v>
      </c>
      <c r="E28" s="26" t="s">
        <v>19</v>
      </c>
      <c r="F28" s="26" t="s">
        <v>1744</v>
      </c>
      <c r="G28" s="36">
        <v>2</v>
      </c>
      <c r="H28" s="36">
        <v>3</v>
      </c>
      <c r="I28" s="36">
        <f t="shared" si="3"/>
        <v>6</v>
      </c>
      <c r="J28" s="36" t="str">
        <f t="shared" si="4"/>
        <v>BAJO</v>
      </c>
      <c r="K28" s="26" t="str">
        <f>IF(J28="BAJO","El nivel de riesgo es bajo y no se requieren controles adicionales","Favor establezca acá controles adicionales requeridos")</f>
        <v>El nivel de riesgo es bajo y no se requieren controles adicionales</v>
      </c>
      <c r="L28" s="114">
        <f t="shared" si="2"/>
        <v>0.1</v>
      </c>
      <c r="M28" s="23"/>
      <c r="N28" s="61" t="s">
        <v>942</v>
      </c>
      <c r="O28" s="61" t="s">
        <v>970</v>
      </c>
    </row>
    <row r="29" spans="1:15" ht="85.5" x14ac:dyDescent="0.2">
      <c r="A29" s="113">
        <v>22</v>
      </c>
      <c r="B29" s="61" t="s">
        <v>941</v>
      </c>
      <c r="C29" s="26" t="s">
        <v>1745</v>
      </c>
      <c r="D29" s="26" t="s">
        <v>1720</v>
      </c>
      <c r="E29" s="26" t="s">
        <v>19</v>
      </c>
      <c r="F29" s="26" t="s">
        <v>971</v>
      </c>
      <c r="G29" s="36">
        <v>2</v>
      </c>
      <c r="H29" s="36">
        <v>3</v>
      </c>
      <c r="I29" s="36">
        <f t="shared" si="3"/>
        <v>6</v>
      </c>
      <c r="J29" s="36" t="str">
        <f t="shared" si="4"/>
        <v>BAJO</v>
      </c>
      <c r="K29" s="26" t="str">
        <f>IF(J29="BAJO","El nivel de riesgo es bajo y no se requieren controles adicionales","Favor establezca acá controles adicionales requeridos")</f>
        <v>El nivel de riesgo es bajo y no se requieren controles adicionales</v>
      </c>
      <c r="L29" s="114">
        <f t="shared" si="2"/>
        <v>0.1</v>
      </c>
      <c r="M29" s="23"/>
      <c r="N29" s="60" t="s">
        <v>474</v>
      </c>
      <c r="O29" s="61" t="s">
        <v>972</v>
      </c>
    </row>
    <row r="30" spans="1:15" ht="156.75" x14ac:dyDescent="0.2">
      <c r="A30" s="113">
        <v>23</v>
      </c>
      <c r="B30" s="61" t="s">
        <v>941</v>
      </c>
      <c r="C30" s="26" t="s">
        <v>1746</v>
      </c>
      <c r="D30" s="26" t="s">
        <v>1714</v>
      </c>
      <c r="E30" s="26" t="s">
        <v>1747</v>
      </c>
      <c r="F30" s="26" t="s">
        <v>1748</v>
      </c>
      <c r="G30" s="36">
        <v>1</v>
      </c>
      <c r="H30" s="36">
        <v>3</v>
      </c>
      <c r="I30" s="36">
        <f t="shared" si="3"/>
        <v>3</v>
      </c>
      <c r="J30" s="36" t="str">
        <f t="shared" si="4"/>
        <v>BAJO</v>
      </c>
      <c r="K30" s="26" t="s">
        <v>473</v>
      </c>
      <c r="L30" s="114">
        <f t="shared" si="2"/>
        <v>0.1</v>
      </c>
      <c r="M30" s="23"/>
      <c r="N30" s="60" t="s">
        <v>474</v>
      </c>
      <c r="O30" s="61" t="s">
        <v>973</v>
      </c>
    </row>
    <row r="31" spans="1:15" ht="156.75" x14ac:dyDescent="0.2">
      <c r="A31" s="113">
        <v>24</v>
      </c>
      <c r="B31" s="61" t="s">
        <v>941</v>
      </c>
      <c r="C31" s="26" t="s">
        <v>1749</v>
      </c>
      <c r="D31" s="26" t="s">
        <v>1741</v>
      </c>
      <c r="E31" s="26" t="s">
        <v>1747</v>
      </c>
      <c r="F31" s="26" t="s">
        <v>1750</v>
      </c>
      <c r="G31" s="36">
        <v>1</v>
      </c>
      <c r="H31" s="36">
        <v>3</v>
      </c>
      <c r="I31" s="36">
        <f t="shared" si="3"/>
        <v>3</v>
      </c>
      <c r="J31" s="36" t="str">
        <f t="shared" si="4"/>
        <v>BAJO</v>
      </c>
      <c r="K31" s="26" t="s">
        <v>473</v>
      </c>
      <c r="L31" s="114">
        <f t="shared" si="2"/>
        <v>0.1</v>
      </c>
      <c r="M31" s="23"/>
      <c r="N31" s="60" t="s">
        <v>474</v>
      </c>
      <c r="O31" s="61" t="s">
        <v>974</v>
      </c>
    </row>
    <row r="32" spans="1:15" ht="171" x14ac:dyDescent="0.2">
      <c r="A32" s="113">
        <v>25</v>
      </c>
      <c r="B32" s="61" t="s">
        <v>941</v>
      </c>
      <c r="C32" s="26" t="s">
        <v>333</v>
      </c>
      <c r="D32" s="26" t="s">
        <v>1714</v>
      </c>
      <c r="E32" s="26" t="s">
        <v>22</v>
      </c>
      <c r="F32" s="26" t="s">
        <v>1751</v>
      </c>
      <c r="G32" s="36">
        <v>3</v>
      </c>
      <c r="H32" s="36">
        <v>5</v>
      </c>
      <c r="I32" s="36">
        <f t="shared" si="3"/>
        <v>15</v>
      </c>
      <c r="J32" s="36" t="str">
        <f t="shared" si="4"/>
        <v>MEDIO</v>
      </c>
      <c r="K32" s="26" t="s">
        <v>471</v>
      </c>
      <c r="L32" s="114">
        <f t="shared" si="2"/>
        <v>3</v>
      </c>
      <c r="M32" s="23"/>
      <c r="N32" s="61" t="s">
        <v>942</v>
      </c>
      <c r="O32" s="61" t="s">
        <v>975</v>
      </c>
    </row>
    <row r="33" spans="1:15" ht="156.75" x14ac:dyDescent="0.2">
      <c r="A33" s="113">
        <v>26</v>
      </c>
      <c r="B33" s="61" t="s">
        <v>941</v>
      </c>
      <c r="C33" s="26" t="s">
        <v>1752</v>
      </c>
      <c r="D33" s="26" t="s">
        <v>1717</v>
      </c>
      <c r="E33" s="26" t="s">
        <v>22</v>
      </c>
      <c r="F33" s="26" t="s">
        <v>1753</v>
      </c>
      <c r="G33" s="36">
        <v>3</v>
      </c>
      <c r="H33" s="36">
        <v>5</v>
      </c>
      <c r="I33" s="36">
        <f t="shared" si="3"/>
        <v>15</v>
      </c>
      <c r="J33" s="36" t="str">
        <f t="shared" si="4"/>
        <v>MEDIO</v>
      </c>
      <c r="K33" s="26" t="s">
        <v>470</v>
      </c>
      <c r="L33" s="114">
        <f t="shared" si="2"/>
        <v>3</v>
      </c>
      <c r="M33" s="23"/>
      <c r="N33" s="61" t="s">
        <v>942</v>
      </c>
      <c r="O33" s="61" t="s">
        <v>976</v>
      </c>
    </row>
    <row r="34" spans="1:15" ht="114" x14ac:dyDescent="0.2">
      <c r="A34" s="113">
        <v>27</v>
      </c>
      <c r="B34" s="61" t="s">
        <v>941</v>
      </c>
      <c r="C34" s="26" t="s">
        <v>977</v>
      </c>
      <c r="D34" s="26" t="s">
        <v>1720</v>
      </c>
      <c r="E34" s="26" t="s">
        <v>22</v>
      </c>
      <c r="F34" s="26" t="s">
        <v>1753</v>
      </c>
      <c r="G34" s="36">
        <v>3</v>
      </c>
      <c r="H34" s="36">
        <v>5</v>
      </c>
      <c r="I34" s="36">
        <f t="shared" si="3"/>
        <v>15</v>
      </c>
      <c r="J34" s="36" t="str">
        <f t="shared" si="4"/>
        <v>MEDIO</v>
      </c>
      <c r="K34" s="26" t="s">
        <v>468</v>
      </c>
      <c r="L34" s="114">
        <f t="shared" si="2"/>
        <v>3</v>
      </c>
      <c r="M34" s="23"/>
      <c r="N34" s="61" t="s">
        <v>942</v>
      </c>
      <c r="O34" s="61" t="s">
        <v>978</v>
      </c>
    </row>
    <row r="35" spans="1:15" ht="128.25" x14ac:dyDescent="0.2">
      <c r="A35" s="113">
        <v>28</v>
      </c>
      <c r="B35" s="61" t="s">
        <v>941</v>
      </c>
      <c r="C35" s="26" t="s">
        <v>335</v>
      </c>
      <c r="D35" s="26" t="s">
        <v>1720</v>
      </c>
      <c r="E35" s="26" t="s">
        <v>19</v>
      </c>
      <c r="F35" s="26" t="s">
        <v>1754</v>
      </c>
      <c r="G35" s="36">
        <v>3</v>
      </c>
      <c r="H35" s="36">
        <v>4</v>
      </c>
      <c r="I35" s="36">
        <f t="shared" si="3"/>
        <v>12</v>
      </c>
      <c r="J35" s="36" t="str">
        <f t="shared" si="4"/>
        <v>MEDIO</v>
      </c>
      <c r="K35" s="26" t="s">
        <v>468</v>
      </c>
      <c r="L35" s="114">
        <f t="shared" si="2"/>
        <v>3</v>
      </c>
      <c r="M35" s="23"/>
      <c r="N35" s="61" t="s">
        <v>979</v>
      </c>
      <c r="O35" s="61" t="s">
        <v>980</v>
      </c>
    </row>
    <row r="36" spans="1:15" ht="185.25" x14ac:dyDescent="0.2">
      <c r="A36" s="113">
        <v>29</v>
      </c>
      <c r="B36" s="61" t="s">
        <v>941</v>
      </c>
      <c r="C36" s="26" t="s">
        <v>334</v>
      </c>
      <c r="D36" s="26" t="s">
        <v>1714</v>
      </c>
      <c r="E36" s="26" t="s">
        <v>19</v>
      </c>
      <c r="F36" s="26" t="s">
        <v>1755</v>
      </c>
      <c r="G36" s="36">
        <v>3</v>
      </c>
      <c r="H36" s="36">
        <v>4</v>
      </c>
      <c r="I36" s="36">
        <f t="shared" si="3"/>
        <v>12</v>
      </c>
      <c r="J36" s="36" t="str">
        <f t="shared" si="4"/>
        <v>MEDIO</v>
      </c>
      <c r="K36" s="26" t="s">
        <v>471</v>
      </c>
      <c r="L36" s="114">
        <f t="shared" si="2"/>
        <v>3</v>
      </c>
      <c r="M36" s="23"/>
      <c r="N36" s="61" t="s">
        <v>979</v>
      </c>
      <c r="O36" s="61" t="s">
        <v>981</v>
      </c>
    </row>
    <row r="37" spans="1:15" ht="156.75" x14ac:dyDescent="0.2">
      <c r="A37" s="113">
        <v>30</v>
      </c>
      <c r="B37" s="61" t="s">
        <v>941</v>
      </c>
      <c r="C37" s="26" t="s">
        <v>1756</v>
      </c>
      <c r="D37" s="26" t="s">
        <v>1717</v>
      </c>
      <c r="E37" s="26" t="s">
        <v>19</v>
      </c>
      <c r="F37" s="26" t="s">
        <v>1757</v>
      </c>
      <c r="G37" s="36">
        <v>3</v>
      </c>
      <c r="H37" s="36">
        <v>4</v>
      </c>
      <c r="I37" s="36">
        <f t="shared" si="3"/>
        <v>12</v>
      </c>
      <c r="J37" s="36" t="str">
        <f t="shared" si="4"/>
        <v>MEDIO</v>
      </c>
      <c r="K37" s="26" t="s">
        <v>470</v>
      </c>
      <c r="L37" s="114">
        <f t="shared" si="2"/>
        <v>3</v>
      </c>
      <c r="M37" s="23"/>
      <c r="N37" s="61" t="s">
        <v>979</v>
      </c>
      <c r="O37" s="61" t="s">
        <v>982</v>
      </c>
    </row>
    <row r="38" spans="1:15" ht="142.5" x14ac:dyDescent="0.2">
      <c r="A38" s="113">
        <v>31</v>
      </c>
      <c r="B38" s="61" t="s">
        <v>941</v>
      </c>
      <c r="C38" s="26" t="s">
        <v>983</v>
      </c>
      <c r="D38" s="26" t="s">
        <v>1714</v>
      </c>
      <c r="E38" s="26" t="s">
        <v>19</v>
      </c>
      <c r="F38" s="26" t="s">
        <v>1758</v>
      </c>
      <c r="G38" s="36">
        <v>2</v>
      </c>
      <c r="H38" s="36">
        <v>3</v>
      </c>
      <c r="I38" s="36">
        <f t="shared" si="3"/>
        <v>6</v>
      </c>
      <c r="J38" s="36" t="str">
        <f t="shared" si="4"/>
        <v>BAJO</v>
      </c>
      <c r="K38" s="26" t="s">
        <v>473</v>
      </c>
      <c r="L38" s="114">
        <f t="shared" si="2"/>
        <v>0.1</v>
      </c>
      <c r="M38" s="23"/>
      <c r="N38" s="61" t="s">
        <v>979</v>
      </c>
      <c r="O38" s="61" t="s">
        <v>984</v>
      </c>
    </row>
    <row r="39" spans="1:15" ht="99.75" x14ac:dyDescent="0.2">
      <c r="A39" s="113">
        <v>32</v>
      </c>
      <c r="B39" s="61" t="s">
        <v>941</v>
      </c>
      <c r="C39" s="26" t="s">
        <v>1759</v>
      </c>
      <c r="D39" s="26" t="s">
        <v>1717</v>
      </c>
      <c r="E39" s="26" t="s">
        <v>19</v>
      </c>
      <c r="F39" s="26" t="s">
        <v>1760</v>
      </c>
      <c r="G39" s="36">
        <v>2</v>
      </c>
      <c r="H39" s="36">
        <v>3</v>
      </c>
      <c r="I39" s="36">
        <f t="shared" si="3"/>
        <v>6</v>
      </c>
      <c r="J39" s="36" t="str">
        <f t="shared" si="4"/>
        <v>BAJO</v>
      </c>
      <c r="K39" s="26" t="s">
        <v>473</v>
      </c>
      <c r="L39" s="114">
        <f t="shared" si="2"/>
        <v>0.1</v>
      </c>
      <c r="M39" s="23"/>
      <c r="N39" s="61" t="s">
        <v>979</v>
      </c>
      <c r="O39" s="61" t="s">
        <v>985</v>
      </c>
    </row>
    <row r="40" spans="1:15" ht="99.75" x14ac:dyDescent="0.2">
      <c r="A40" s="113">
        <v>33</v>
      </c>
      <c r="B40" s="61" t="s">
        <v>941</v>
      </c>
      <c r="C40" s="26" t="s">
        <v>336</v>
      </c>
      <c r="D40" s="26" t="s">
        <v>1720</v>
      </c>
      <c r="E40" s="26" t="s">
        <v>19</v>
      </c>
      <c r="F40" s="26" t="s">
        <v>1760</v>
      </c>
      <c r="G40" s="36">
        <v>2</v>
      </c>
      <c r="H40" s="36">
        <v>3</v>
      </c>
      <c r="I40" s="36">
        <f t="shared" si="3"/>
        <v>6</v>
      </c>
      <c r="J40" s="36" t="str">
        <f t="shared" si="4"/>
        <v>BAJO</v>
      </c>
      <c r="K40" s="26" t="str">
        <f>IF(J40="BAJO","El nivel de riesgo es bajo y no se requieren controles adicionales","Favor establezca acá controles adicionales requeridos")</f>
        <v>El nivel de riesgo es bajo y no se requieren controles adicionales</v>
      </c>
      <c r="L40" s="114">
        <f t="shared" si="2"/>
        <v>0.1</v>
      </c>
      <c r="M40" s="23"/>
      <c r="N40" s="61" t="s">
        <v>979</v>
      </c>
      <c r="O40" s="61" t="s">
        <v>985</v>
      </c>
    </row>
    <row r="41" spans="1:15" ht="171" x14ac:dyDescent="0.2">
      <c r="A41" s="113">
        <v>34</v>
      </c>
      <c r="B41" s="61" t="s">
        <v>941</v>
      </c>
      <c r="C41" s="26" t="s">
        <v>1761</v>
      </c>
      <c r="D41" s="26" t="s">
        <v>1714</v>
      </c>
      <c r="E41" s="26" t="s">
        <v>23</v>
      </c>
      <c r="F41" s="26" t="s">
        <v>1762</v>
      </c>
      <c r="G41" s="36">
        <v>3</v>
      </c>
      <c r="H41" s="36">
        <v>5</v>
      </c>
      <c r="I41" s="36">
        <f t="shared" si="3"/>
        <v>15</v>
      </c>
      <c r="J41" s="36" t="str">
        <f t="shared" si="4"/>
        <v>MEDIO</v>
      </c>
      <c r="K41" s="26" t="s">
        <v>471</v>
      </c>
      <c r="L41" s="114">
        <f t="shared" si="2"/>
        <v>3</v>
      </c>
      <c r="M41" s="23"/>
      <c r="N41" s="61" t="s">
        <v>979</v>
      </c>
      <c r="O41" s="61" t="s">
        <v>986</v>
      </c>
    </row>
    <row r="42" spans="1:15" ht="156.75" x14ac:dyDescent="0.2">
      <c r="A42" s="113">
        <v>35</v>
      </c>
      <c r="B42" s="61" t="s">
        <v>941</v>
      </c>
      <c r="C42" s="26" t="s">
        <v>1763</v>
      </c>
      <c r="D42" s="26" t="s">
        <v>1717</v>
      </c>
      <c r="E42" s="26" t="s">
        <v>23</v>
      </c>
      <c r="F42" s="26" t="s">
        <v>1764</v>
      </c>
      <c r="G42" s="36">
        <v>3</v>
      </c>
      <c r="H42" s="36">
        <v>5</v>
      </c>
      <c r="I42" s="36">
        <f t="shared" si="3"/>
        <v>15</v>
      </c>
      <c r="J42" s="36" t="str">
        <f t="shared" si="4"/>
        <v>MEDIO</v>
      </c>
      <c r="K42" s="26" t="s">
        <v>470</v>
      </c>
      <c r="L42" s="114">
        <f t="shared" si="2"/>
        <v>3</v>
      </c>
      <c r="M42" s="23"/>
      <c r="N42" s="60" t="s">
        <v>474</v>
      </c>
      <c r="O42" s="61" t="s">
        <v>987</v>
      </c>
    </row>
    <row r="43" spans="1:15" ht="142.5" x14ac:dyDescent="0.2">
      <c r="A43" s="113">
        <v>36</v>
      </c>
      <c r="B43" s="61" t="s">
        <v>941</v>
      </c>
      <c r="C43" s="26" t="s">
        <v>1765</v>
      </c>
      <c r="D43" s="26" t="s">
        <v>1720</v>
      </c>
      <c r="E43" s="26" t="s">
        <v>23</v>
      </c>
      <c r="F43" s="26" t="s">
        <v>1764</v>
      </c>
      <c r="G43" s="36">
        <v>3</v>
      </c>
      <c r="H43" s="36">
        <v>5</v>
      </c>
      <c r="I43" s="36">
        <f t="shared" si="3"/>
        <v>15</v>
      </c>
      <c r="J43" s="36" t="str">
        <f t="shared" si="4"/>
        <v>MEDIO</v>
      </c>
      <c r="K43" s="26" t="s">
        <v>468</v>
      </c>
      <c r="L43" s="114">
        <f t="shared" si="2"/>
        <v>3</v>
      </c>
      <c r="M43" s="23"/>
      <c r="N43" s="60" t="s">
        <v>474</v>
      </c>
      <c r="O43" s="61" t="s">
        <v>988</v>
      </c>
    </row>
    <row r="44" spans="1:15" ht="142.5" x14ac:dyDescent="0.2">
      <c r="A44" s="113">
        <v>37</v>
      </c>
      <c r="B44" s="61" t="s">
        <v>941</v>
      </c>
      <c r="C44" s="26" t="s">
        <v>989</v>
      </c>
      <c r="D44" s="26" t="s">
        <v>1720</v>
      </c>
      <c r="E44" s="26" t="s">
        <v>23</v>
      </c>
      <c r="F44" s="26" t="s">
        <v>1766</v>
      </c>
      <c r="G44" s="36">
        <v>3</v>
      </c>
      <c r="H44" s="36">
        <v>4</v>
      </c>
      <c r="I44" s="36">
        <f t="shared" si="3"/>
        <v>12</v>
      </c>
      <c r="J44" s="36" t="str">
        <f t="shared" si="4"/>
        <v>MEDIO</v>
      </c>
      <c r="K44" s="26" t="s">
        <v>468</v>
      </c>
      <c r="L44" s="114">
        <f t="shared" si="2"/>
        <v>3</v>
      </c>
      <c r="M44" s="23"/>
      <c r="N44" s="61" t="s">
        <v>979</v>
      </c>
      <c r="O44" s="61" t="s">
        <v>990</v>
      </c>
    </row>
    <row r="45" spans="1:15" ht="171" x14ac:dyDescent="0.2">
      <c r="A45" s="113">
        <v>38</v>
      </c>
      <c r="B45" s="61" t="s">
        <v>941</v>
      </c>
      <c r="C45" s="26" t="s">
        <v>337</v>
      </c>
      <c r="D45" s="26" t="s">
        <v>1732</v>
      </c>
      <c r="E45" s="26" t="s">
        <v>23</v>
      </c>
      <c r="F45" s="26" t="s">
        <v>1767</v>
      </c>
      <c r="G45" s="36">
        <v>3</v>
      </c>
      <c r="H45" s="36">
        <v>5</v>
      </c>
      <c r="I45" s="36">
        <f t="shared" si="3"/>
        <v>15</v>
      </c>
      <c r="J45" s="36" t="str">
        <f t="shared" si="4"/>
        <v>MEDIO</v>
      </c>
      <c r="K45" s="26" t="s">
        <v>471</v>
      </c>
      <c r="L45" s="114">
        <f t="shared" si="2"/>
        <v>3</v>
      </c>
      <c r="M45" s="23"/>
      <c r="N45" s="61" t="s">
        <v>979</v>
      </c>
      <c r="O45" s="61" t="s">
        <v>991</v>
      </c>
    </row>
    <row r="46" spans="1:15" ht="156.75" x14ac:dyDescent="0.2">
      <c r="A46" s="113">
        <v>39</v>
      </c>
      <c r="B46" s="61" t="s">
        <v>941</v>
      </c>
      <c r="C46" s="26" t="s">
        <v>1768</v>
      </c>
      <c r="D46" s="26" t="s">
        <v>1717</v>
      </c>
      <c r="E46" s="26" t="s">
        <v>23</v>
      </c>
      <c r="F46" s="26" t="s">
        <v>1766</v>
      </c>
      <c r="G46" s="36">
        <v>3</v>
      </c>
      <c r="H46" s="36">
        <v>5</v>
      </c>
      <c r="I46" s="36">
        <f t="shared" si="3"/>
        <v>15</v>
      </c>
      <c r="J46" s="36" t="str">
        <f t="shared" si="4"/>
        <v>MEDIO</v>
      </c>
      <c r="K46" s="26" t="s">
        <v>470</v>
      </c>
      <c r="L46" s="114">
        <f t="shared" si="2"/>
        <v>3</v>
      </c>
      <c r="M46" s="23"/>
      <c r="N46" s="61" t="s">
        <v>979</v>
      </c>
      <c r="O46" s="61" t="s">
        <v>992</v>
      </c>
    </row>
    <row r="47" spans="1:15" ht="24.75" customHeight="1" x14ac:dyDescent="0.25">
      <c r="L47" s="109">
        <f>SUM(L8:L46)</f>
        <v>79.500000000000028</v>
      </c>
      <c r="N47" s="109">
        <f>+COUNT(L8:L46)</f>
        <v>39</v>
      </c>
    </row>
  </sheetData>
  <mergeCells count="11">
    <mergeCell ref="B5:C5"/>
    <mergeCell ref="D5:E5"/>
    <mergeCell ref="G5:H5"/>
    <mergeCell ref="J5:L5"/>
    <mergeCell ref="B1:J1"/>
    <mergeCell ref="K1:L4"/>
    <mergeCell ref="B2:J2"/>
    <mergeCell ref="B3:C3"/>
    <mergeCell ref="D3:I3"/>
    <mergeCell ref="B4:C4"/>
    <mergeCell ref="D4:I4"/>
  </mergeCells>
  <conditionalFormatting sqref="J8:J46">
    <cfRule type="cellIs" dxfId="353" priority="4" stopIfTrue="1" operator="equal">
      <formula>"ALTO"</formula>
    </cfRule>
    <cfRule type="cellIs" dxfId="352" priority="5" stopIfTrue="1" operator="equal">
      <formula>"MEDIO"</formula>
    </cfRule>
    <cfRule type="cellIs" dxfId="351" priority="6" stopIfTrue="1" operator="equal">
      <formula>"BAJO"</formula>
    </cfRule>
  </conditionalFormatting>
  <pageMargins left="0.7" right="0.7" top="0.75" bottom="0.75" header="0" footer="0"/>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6"/>
  <sheetViews>
    <sheetView topLeftCell="F49" zoomScale="66" zoomScaleNormal="66" workbookViewId="0">
      <selection activeCell="N53" sqref="N53"/>
    </sheetView>
  </sheetViews>
  <sheetFormatPr baseColWidth="10" defaultColWidth="26" defaultRowHeight="14.25" x14ac:dyDescent="0.2"/>
  <cols>
    <col min="1" max="1" width="10.5703125" style="23" customWidth="1"/>
    <col min="2" max="2" width="26" style="77"/>
    <col min="3" max="3" width="48.7109375" style="23" customWidth="1"/>
    <col min="4" max="4" width="31.7109375" style="23" customWidth="1"/>
    <col min="5" max="5" width="41.7109375" style="23" customWidth="1"/>
    <col min="6" max="6" width="56.5703125" style="23" customWidth="1"/>
    <col min="7" max="9" width="26" style="77"/>
    <col min="10" max="10" width="26" style="23"/>
    <col min="11" max="11" width="78.42578125" style="23" customWidth="1"/>
    <col min="12" max="12" width="12" style="23" customWidth="1"/>
    <col min="13" max="13" width="4.140625" style="23" customWidth="1"/>
    <col min="14" max="14" width="70.7109375" style="23" customWidth="1"/>
    <col min="15" max="15" width="72.140625" style="23" customWidth="1"/>
    <col min="16" max="16384" width="26" style="23"/>
  </cols>
  <sheetData>
    <row r="1" spans="1:73" ht="31.5" customHeight="1" thickBot="1" x14ac:dyDescent="0.25">
      <c r="B1" s="176" t="s">
        <v>10</v>
      </c>
      <c r="C1" s="177"/>
      <c r="D1" s="177"/>
      <c r="E1" s="177"/>
      <c r="F1" s="177"/>
      <c r="G1" s="177"/>
      <c r="H1" s="177"/>
      <c r="I1" s="177"/>
      <c r="J1" s="177"/>
      <c r="K1" s="205"/>
      <c r="L1" s="205"/>
    </row>
    <row r="2" spans="1:73" ht="24" customHeight="1" thickTop="1" x14ac:dyDescent="0.2">
      <c r="B2" s="206" t="s">
        <v>220</v>
      </c>
      <c r="C2" s="207"/>
      <c r="D2" s="207"/>
      <c r="E2" s="207"/>
      <c r="F2" s="207"/>
      <c r="G2" s="207"/>
      <c r="H2" s="207"/>
      <c r="I2" s="207"/>
      <c r="J2" s="207"/>
      <c r="K2" s="205"/>
      <c r="L2" s="205"/>
    </row>
    <row r="3" spans="1:73" ht="15.75" customHeight="1" x14ac:dyDescent="0.2">
      <c r="B3" s="208" t="s">
        <v>11</v>
      </c>
      <c r="C3" s="209"/>
      <c r="D3" s="190" t="s">
        <v>12</v>
      </c>
      <c r="E3" s="191"/>
      <c r="F3" s="191"/>
      <c r="G3" s="191"/>
      <c r="H3" s="191"/>
      <c r="I3" s="189"/>
      <c r="J3" s="43" t="s">
        <v>208</v>
      </c>
      <c r="K3" s="205"/>
      <c r="L3" s="205"/>
    </row>
    <row r="4" spans="1:73" ht="15" thickBot="1" x14ac:dyDescent="0.25">
      <c r="B4" s="210" t="s">
        <v>209</v>
      </c>
      <c r="C4" s="211"/>
      <c r="D4" s="194" t="s">
        <v>221</v>
      </c>
      <c r="E4" s="195"/>
      <c r="F4" s="195"/>
      <c r="G4" s="195"/>
      <c r="H4" s="195"/>
      <c r="I4" s="193"/>
      <c r="J4" s="44" t="s">
        <v>1506</v>
      </c>
      <c r="K4" s="205"/>
      <c r="L4" s="205"/>
    </row>
    <row r="5" spans="1:73" ht="66" customHeight="1" thickTop="1" x14ac:dyDescent="0.2">
      <c r="B5" s="199" t="s">
        <v>13</v>
      </c>
      <c r="C5" s="200"/>
      <c r="D5" s="201" t="s">
        <v>14</v>
      </c>
      <c r="E5" s="202"/>
      <c r="F5" s="45" t="s">
        <v>15</v>
      </c>
      <c r="G5" s="203" t="s">
        <v>197</v>
      </c>
      <c r="H5" s="203"/>
      <c r="I5" s="46" t="s">
        <v>16</v>
      </c>
      <c r="J5" s="204" t="s">
        <v>234</v>
      </c>
      <c r="K5" s="204"/>
      <c r="L5" s="204"/>
      <c r="N5" s="52" t="s">
        <v>1505</v>
      </c>
      <c r="O5" s="53">
        <v>44316</v>
      </c>
      <c r="BT5" s="23">
        <v>1</v>
      </c>
      <c r="BU5" s="23">
        <v>1</v>
      </c>
    </row>
    <row r="6" spans="1:73" ht="11.25" customHeight="1" x14ac:dyDescent="0.2">
      <c r="B6" s="45"/>
      <c r="C6" s="47"/>
      <c r="D6" s="48"/>
      <c r="E6" s="49"/>
      <c r="F6" s="45"/>
      <c r="G6" s="50"/>
      <c r="H6" s="50"/>
      <c r="I6" s="46"/>
      <c r="J6" s="51"/>
      <c r="K6" s="51"/>
      <c r="L6" s="51"/>
    </row>
    <row r="7" spans="1:73" ht="84" customHeight="1" x14ac:dyDescent="0.2">
      <c r="B7" s="19" t="s">
        <v>6</v>
      </c>
      <c r="C7" s="19" t="s">
        <v>8</v>
      </c>
      <c r="D7" s="19" t="s">
        <v>9</v>
      </c>
      <c r="E7" s="19" t="s">
        <v>7</v>
      </c>
      <c r="F7" s="19" t="s">
        <v>5</v>
      </c>
      <c r="G7" s="19" t="s">
        <v>0</v>
      </c>
      <c r="H7" s="19" t="s">
        <v>1</v>
      </c>
      <c r="I7" s="19" t="s">
        <v>2</v>
      </c>
      <c r="J7" s="19" t="s">
        <v>3</v>
      </c>
      <c r="K7" s="19" t="s">
        <v>4</v>
      </c>
      <c r="L7" s="19" t="s">
        <v>222</v>
      </c>
      <c r="N7" s="54" t="s">
        <v>466</v>
      </c>
      <c r="O7" s="55" t="s">
        <v>467</v>
      </c>
    </row>
    <row r="8" spans="1:73" s="39" customFormat="1" ht="146.25" x14ac:dyDescent="0.2">
      <c r="A8" s="92">
        <v>1</v>
      </c>
      <c r="B8" s="28" t="s">
        <v>310</v>
      </c>
      <c r="C8" s="27" t="s">
        <v>993</v>
      </c>
      <c r="D8" s="27" t="s">
        <v>994</v>
      </c>
      <c r="E8" s="27" t="s">
        <v>339</v>
      </c>
      <c r="F8" s="27" t="s">
        <v>995</v>
      </c>
      <c r="G8" s="28">
        <v>3</v>
      </c>
      <c r="H8" s="28">
        <v>4</v>
      </c>
      <c r="I8" s="28">
        <f t="shared" ref="I8:I51" si="0">G8*H8</f>
        <v>12</v>
      </c>
      <c r="J8" s="28" t="str">
        <f>IF(I8&lt;12,"BAJO",IF(I8&gt;19,"ALTO","MEDIO"))</f>
        <v>MEDIO</v>
      </c>
      <c r="K8" s="27" t="s">
        <v>471</v>
      </c>
      <c r="L8" s="57">
        <f>IF(J8="BAJO",0.1,IF(J8="MEDIO",3,5))</f>
        <v>3</v>
      </c>
      <c r="N8" s="27" t="s">
        <v>1769</v>
      </c>
      <c r="O8" s="27" t="s">
        <v>996</v>
      </c>
    </row>
    <row r="9" spans="1:73" ht="142.5" x14ac:dyDescent="0.2">
      <c r="A9" s="35">
        <v>2</v>
      </c>
      <c r="B9" s="28" t="s">
        <v>310</v>
      </c>
      <c r="C9" s="27" t="s">
        <v>997</v>
      </c>
      <c r="D9" s="27" t="s">
        <v>1012</v>
      </c>
      <c r="E9" s="27" t="s">
        <v>339</v>
      </c>
      <c r="F9" s="27" t="s">
        <v>995</v>
      </c>
      <c r="G9" s="28">
        <v>3</v>
      </c>
      <c r="H9" s="28">
        <v>4</v>
      </c>
      <c r="I9" s="36">
        <f t="shared" si="0"/>
        <v>12</v>
      </c>
      <c r="J9" s="36" t="str">
        <f t="shared" ref="J9:J51" si="1">IF(I9&lt;12,"BAJO",IF(I9&gt;19,"ALTO","MEDIO"))</f>
        <v>MEDIO</v>
      </c>
      <c r="K9" s="26" t="s">
        <v>470</v>
      </c>
      <c r="L9" s="56">
        <f t="shared" ref="L9:L42" si="2">IF(J9="BAJO",0.1,IF(J9="MEDIO",3,5))</f>
        <v>3</v>
      </c>
      <c r="N9" s="26" t="s">
        <v>1770</v>
      </c>
      <c r="O9" s="26" t="s">
        <v>998</v>
      </c>
    </row>
    <row r="10" spans="1:73" ht="101.25" x14ac:dyDescent="0.2">
      <c r="A10" s="35">
        <v>3</v>
      </c>
      <c r="B10" s="28" t="s">
        <v>310</v>
      </c>
      <c r="C10" s="27" t="s">
        <v>999</v>
      </c>
      <c r="D10" s="27" t="s">
        <v>1786</v>
      </c>
      <c r="E10" s="27" t="s">
        <v>339</v>
      </c>
      <c r="F10" s="27" t="s">
        <v>995</v>
      </c>
      <c r="G10" s="28">
        <v>4</v>
      </c>
      <c r="H10" s="28">
        <v>4</v>
      </c>
      <c r="I10" s="36">
        <f t="shared" si="0"/>
        <v>16</v>
      </c>
      <c r="J10" s="36" t="str">
        <f t="shared" si="1"/>
        <v>MEDIO</v>
      </c>
      <c r="K10" s="26" t="s">
        <v>468</v>
      </c>
      <c r="L10" s="56">
        <f t="shared" si="2"/>
        <v>3</v>
      </c>
      <c r="N10" s="26" t="s">
        <v>1771</v>
      </c>
      <c r="O10" s="26" t="s">
        <v>998</v>
      </c>
    </row>
    <row r="11" spans="1:73" s="39" customFormat="1" ht="142.5" x14ac:dyDescent="0.2">
      <c r="A11" s="35">
        <v>4</v>
      </c>
      <c r="B11" s="28" t="s">
        <v>310</v>
      </c>
      <c r="C11" s="27" t="s">
        <v>1000</v>
      </c>
      <c r="D11" s="27" t="s">
        <v>994</v>
      </c>
      <c r="E11" s="27" t="s">
        <v>339</v>
      </c>
      <c r="F11" s="27" t="s">
        <v>995</v>
      </c>
      <c r="G11" s="28">
        <v>3</v>
      </c>
      <c r="H11" s="28">
        <v>4</v>
      </c>
      <c r="I11" s="36">
        <f t="shared" si="0"/>
        <v>12</v>
      </c>
      <c r="J11" s="36" t="str">
        <f t="shared" si="1"/>
        <v>MEDIO</v>
      </c>
      <c r="K11" s="26" t="s">
        <v>471</v>
      </c>
      <c r="L11" s="56">
        <f t="shared" si="2"/>
        <v>3</v>
      </c>
      <c r="M11" s="23"/>
      <c r="N11" s="26" t="s">
        <v>1772</v>
      </c>
      <c r="O11" s="56"/>
    </row>
    <row r="12" spans="1:73" s="39" customFormat="1" ht="142.5" x14ac:dyDescent="0.2">
      <c r="A12" s="35">
        <v>5</v>
      </c>
      <c r="B12" s="28" t="s">
        <v>310</v>
      </c>
      <c r="C12" s="27" t="s">
        <v>1000</v>
      </c>
      <c r="D12" s="27" t="s">
        <v>1012</v>
      </c>
      <c r="E12" s="27" t="s">
        <v>339</v>
      </c>
      <c r="F12" s="27" t="s">
        <v>995</v>
      </c>
      <c r="G12" s="28">
        <v>3</v>
      </c>
      <c r="H12" s="28">
        <v>4</v>
      </c>
      <c r="I12" s="36">
        <f t="shared" si="0"/>
        <v>12</v>
      </c>
      <c r="J12" s="36" t="str">
        <f t="shared" si="1"/>
        <v>MEDIO</v>
      </c>
      <c r="K12" s="26" t="s">
        <v>470</v>
      </c>
      <c r="L12" s="56">
        <f t="shared" si="2"/>
        <v>3</v>
      </c>
      <c r="M12" s="23"/>
      <c r="N12" s="26"/>
      <c r="O12" s="26" t="s">
        <v>575</v>
      </c>
    </row>
    <row r="13" spans="1:73" ht="102.75" customHeight="1" x14ac:dyDescent="0.2">
      <c r="A13" s="35">
        <v>6</v>
      </c>
      <c r="B13" s="28" t="s">
        <v>310</v>
      </c>
      <c r="C13" s="27" t="s">
        <v>362</v>
      </c>
      <c r="D13" s="27" t="s">
        <v>1786</v>
      </c>
      <c r="E13" s="27" t="s">
        <v>339</v>
      </c>
      <c r="F13" s="27" t="s">
        <v>995</v>
      </c>
      <c r="G13" s="28">
        <v>4</v>
      </c>
      <c r="H13" s="28">
        <v>4</v>
      </c>
      <c r="I13" s="36">
        <f t="shared" si="0"/>
        <v>16</v>
      </c>
      <c r="J13" s="36" t="str">
        <f t="shared" si="1"/>
        <v>MEDIO</v>
      </c>
      <c r="K13" s="26" t="s">
        <v>468</v>
      </c>
      <c r="L13" s="56">
        <f t="shared" si="2"/>
        <v>3</v>
      </c>
      <c r="N13" s="26" t="s">
        <v>1773</v>
      </c>
      <c r="O13" s="26" t="s">
        <v>998</v>
      </c>
    </row>
    <row r="14" spans="1:73" ht="128.25" x14ac:dyDescent="0.2">
      <c r="A14" s="35">
        <v>7</v>
      </c>
      <c r="B14" s="28" t="s">
        <v>311</v>
      </c>
      <c r="C14" s="71" t="s">
        <v>338</v>
      </c>
      <c r="D14" s="27" t="s">
        <v>908</v>
      </c>
      <c r="E14" s="27" t="s">
        <v>339</v>
      </c>
      <c r="F14" s="71" t="s">
        <v>1787</v>
      </c>
      <c r="G14" s="28">
        <v>3</v>
      </c>
      <c r="H14" s="28">
        <v>4</v>
      </c>
      <c r="I14" s="36">
        <f t="shared" si="0"/>
        <v>12</v>
      </c>
      <c r="J14" s="36" t="str">
        <f t="shared" si="1"/>
        <v>MEDIO</v>
      </c>
      <c r="K14" s="26" t="s">
        <v>468</v>
      </c>
      <c r="L14" s="56">
        <f t="shared" si="2"/>
        <v>3</v>
      </c>
      <c r="N14" s="33" t="s">
        <v>1001</v>
      </c>
      <c r="O14" s="26" t="s">
        <v>1002</v>
      </c>
    </row>
    <row r="15" spans="1:73" ht="142.5" x14ac:dyDescent="0.2">
      <c r="A15" s="35">
        <v>8</v>
      </c>
      <c r="B15" s="28" t="s">
        <v>311</v>
      </c>
      <c r="C15" s="27" t="s">
        <v>1003</v>
      </c>
      <c r="D15" s="27" t="s">
        <v>70</v>
      </c>
      <c r="E15" s="27" t="s">
        <v>339</v>
      </c>
      <c r="F15" s="71" t="s">
        <v>1787</v>
      </c>
      <c r="G15" s="28">
        <v>3</v>
      </c>
      <c r="H15" s="28">
        <v>4</v>
      </c>
      <c r="I15" s="36">
        <f t="shared" si="0"/>
        <v>12</v>
      </c>
      <c r="J15" s="36" t="str">
        <f t="shared" si="1"/>
        <v>MEDIO</v>
      </c>
      <c r="K15" s="26" t="s">
        <v>471</v>
      </c>
      <c r="L15" s="56">
        <f t="shared" si="2"/>
        <v>3</v>
      </c>
      <c r="N15" s="26" t="s">
        <v>1004</v>
      </c>
      <c r="O15" s="26" t="s">
        <v>1002</v>
      </c>
    </row>
    <row r="16" spans="1:73" ht="142.5" x14ac:dyDescent="0.2">
      <c r="A16" s="35">
        <v>9</v>
      </c>
      <c r="B16" s="28" t="s">
        <v>311</v>
      </c>
      <c r="C16" s="27" t="s">
        <v>1005</v>
      </c>
      <c r="D16" s="27" t="s">
        <v>1012</v>
      </c>
      <c r="E16" s="27" t="s">
        <v>339</v>
      </c>
      <c r="F16" s="71" t="s">
        <v>1006</v>
      </c>
      <c r="G16" s="28">
        <v>3</v>
      </c>
      <c r="H16" s="28">
        <v>4</v>
      </c>
      <c r="I16" s="36">
        <f t="shared" si="0"/>
        <v>12</v>
      </c>
      <c r="J16" s="36" t="str">
        <f t="shared" si="1"/>
        <v>MEDIO</v>
      </c>
      <c r="K16" s="26" t="s">
        <v>470</v>
      </c>
      <c r="L16" s="56">
        <f t="shared" si="2"/>
        <v>3</v>
      </c>
      <c r="N16" s="26"/>
      <c r="O16" s="26" t="s">
        <v>575</v>
      </c>
    </row>
    <row r="17" spans="1:15" ht="99.75" x14ac:dyDescent="0.2">
      <c r="A17" s="35">
        <v>10</v>
      </c>
      <c r="B17" s="28" t="s">
        <v>311</v>
      </c>
      <c r="C17" s="27" t="s">
        <v>151</v>
      </c>
      <c r="D17" s="27" t="s">
        <v>908</v>
      </c>
      <c r="E17" s="27" t="s">
        <v>339</v>
      </c>
      <c r="F17" s="71" t="s">
        <v>1013</v>
      </c>
      <c r="G17" s="28">
        <v>3</v>
      </c>
      <c r="H17" s="28">
        <v>4</v>
      </c>
      <c r="I17" s="36">
        <f t="shared" si="0"/>
        <v>12</v>
      </c>
      <c r="J17" s="36" t="str">
        <f t="shared" si="1"/>
        <v>MEDIO</v>
      </c>
      <c r="K17" s="26" t="s">
        <v>468</v>
      </c>
      <c r="L17" s="56">
        <f t="shared" si="2"/>
        <v>3</v>
      </c>
      <c r="N17" s="71" t="s">
        <v>1007</v>
      </c>
      <c r="O17" s="71" t="s">
        <v>1008</v>
      </c>
    </row>
    <row r="18" spans="1:15" ht="142.5" x14ac:dyDescent="0.2">
      <c r="A18" s="35">
        <v>11</v>
      </c>
      <c r="B18" s="28" t="s">
        <v>311</v>
      </c>
      <c r="C18" s="27" t="s">
        <v>1009</v>
      </c>
      <c r="D18" s="27" t="s">
        <v>994</v>
      </c>
      <c r="E18" s="27" t="s">
        <v>339</v>
      </c>
      <c r="F18" s="71" t="s">
        <v>1013</v>
      </c>
      <c r="G18" s="28">
        <v>3</v>
      </c>
      <c r="H18" s="28">
        <v>4</v>
      </c>
      <c r="I18" s="36">
        <f t="shared" si="0"/>
        <v>12</v>
      </c>
      <c r="J18" s="36" t="str">
        <f t="shared" si="1"/>
        <v>MEDIO</v>
      </c>
      <c r="K18" s="26" t="s">
        <v>471</v>
      </c>
      <c r="L18" s="56">
        <f t="shared" si="2"/>
        <v>3</v>
      </c>
      <c r="N18" s="26" t="s">
        <v>1010</v>
      </c>
      <c r="O18" s="71" t="s">
        <v>1011</v>
      </c>
    </row>
    <row r="19" spans="1:15" ht="115.5" customHeight="1" x14ac:dyDescent="0.2">
      <c r="A19" s="35">
        <v>12</v>
      </c>
      <c r="B19" s="28" t="s">
        <v>311</v>
      </c>
      <c r="C19" s="27" t="s">
        <v>1009</v>
      </c>
      <c r="D19" s="27" t="s">
        <v>1012</v>
      </c>
      <c r="E19" s="27" t="s">
        <v>339</v>
      </c>
      <c r="F19" s="71" t="s">
        <v>1013</v>
      </c>
      <c r="G19" s="28">
        <v>3</v>
      </c>
      <c r="H19" s="28">
        <v>4</v>
      </c>
      <c r="I19" s="36">
        <f t="shared" si="0"/>
        <v>12</v>
      </c>
      <c r="J19" s="36" t="str">
        <f t="shared" si="1"/>
        <v>MEDIO</v>
      </c>
      <c r="K19" s="26" t="s">
        <v>470</v>
      </c>
      <c r="L19" s="56">
        <f t="shared" si="2"/>
        <v>3</v>
      </c>
      <c r="N19" s="26"/>
      <c r="O19" s="71" t="s">
        <v>575</v>
      </c>
    </row>
    <row r="20" spans="1:15" ht="133.5" customHeight="1" x14ac:dyDescent="0.2">
      <c r="A20" s="35">
        <v>13</v>
      </c>
      <c r="B20" s="28" t="s">
        <v>312</v>
      </c>
      <c r="C20" s="27" t="s">
        <v>1014</v>
      </c>
      <c r="D20" s="27" t="s">
        <v>1788</v>
      </c>
      <c r="E20" s="27" t="s">
        <v>339</v>
      </c>
      <c r="F20" s="27" t="s">
        <v>1015</v>
      </c>
      <c r="G20" s="28">
        <v>3</v>
      </c>
      <c r="H20" s="28">
        <v>4</v>
      </c>
      <c r="I20" s="36">
        <f t="shared" si="0"/>
        <v>12</v>
      </c>
      <c r="J20" s="36" t="str">
        <f t="shared" si="1"/>
        <v>MEDIO</v>
      </c>
      <c r="K20" s="26" t="s">
        <v>468</v>
      </c>
      <c r="L20" s="56">
        <f t="shared" si="2"/>
        <v>3</v>
      </c>
      <c r="N20" s="26" t="s">
        <v>1774</v>
      </c>
      <c r="O20" s="71" t="s">
        <v>1016</v>
      </c>
    </row>
    <row r="21" spans="1:15" ht="203.25" customHeight="1" x14ac:dyDescent="0.2">
      <c r="A21" s="35">
        <v>14</v>
      </c>
      <c r="B21" s="28" t="s">
        <v>312</v>
      </c>
      <c r="C21" s="27" t="s">
        <v>1017</v>
      </c>
      <c r="D21" s="27" t="s">
        <v>70</v>
      </c>
      <c r="E21" s="27" t="s">
        <v>339</v>
      </c>
      <c r="F21" s="27" t="s">
        <v>1784</v>
      </c>
      <c r="G21" s="28">
        <v>3</v>
      </c>
      <c r="H21" s="28">
        <v>4</v>
      </c>
      <c r="I21" s="36">
        <f t="shared" si="0"/>
        <v>12</v>
      </c>
      <c r="J21" s="36" t="str">
        <f t="shared" si="1"/>
        <v>MEDIO</v>
      </c>
      <c r="K21" s="26" t="s">
        <v>471</v>
      </c>
      <c r="L21" s="56">
        <f t="shared" si="2"/>
        <v>3</v>
      </c>
      <c r="N21" s="26" t="s">
        <v>1775</v>
      </c>
      <c r="O21" s="26" t="s">
        <v>996</v>
      </c>
    </row>
    <row r="22" spans="1:15" ht="195.75" customHeight="1" x14ac:dyDescent="0.2">
      <c r="A22" s="35">
        <v>15</v>
      </c>
      <c r="B22" s="28" t="s">
        <v>312</v>
      </c>
      <c r="C22" s="27" t="s">
        <v>1019</v>
      </c>
      <c r="D22" s="27" t="s">
        <v>1020</v>
      </c>
      <c r="E22" s="27" t="s">
        <v>339</v>
      </c>
      <c r="F22" s="27" t="s">
        <v>1018</v>
      </c>
      <c r="G22" s="28">
        <v>3</v>
      </c>
      <c r="H22" s="28">
        <v>4</v>
      </c>
      <c r="I22" s="36">
        <f t="shared" si="0"/>
        <v>12</v>
      </c>
      <c r="J22" s="36" t="str">
        <f t="shared" si="1"/>
        <v>MEDIO</v>
      </c>
      <c r="K22" s="26" t="s">
        <v>470</v>
      </c>
      <c r="L22" s="56">
        <f t="shared" si="2"/>
        <v>3</v>
      </c>
      <c r="N22" s="26" t="s">
        <v>575</v>
      </c>
      <c r="O22" s="26"/>
    </row>
    <row r="23" spans="1:15" ht="232.5" customHeight="1" x14ac:dyDescent="0.2">
      <c r="A23" s="35">
        <v>16</v>
      </c>
      <c r="B23" s="28" t="s">
        <v>312</v>
      </c>
      <c r="C23" s="27" t="s">
        <v>1021</v>
      </c>
      <c r="D23" s="27" t="s">
        <v>1788</v>
      </c>
      <c r="E23" s="27" t="s">
        <v>339</v>
      </c>
      <c r="F23" s="27" t="s">
        <v>1785</v>
      </c>
      <c r="G23" s="28">
        <v>3</v>
      </c>
      <c r="H23" s="28">
        <v>4</v>
      </c>
      <c r="I23" s="36">
        <f t="shared" si="0"/>
        <v>12</v>
      </c>
      <c r="J23" s="36" t="str">
        <f t="shared" si="1"/>
        <v>MEDIO</v>
      </c>
      <c r="K23" s="26" t="s">
        <v>468</v>
      </c>
      <c r="L23" s="56">
        <f t="shared" si="2"/>
        <v>3</v>
      </c>
      <c r="N23" s="26" t="s">
        <v>1776</v>
      </c>
      <c r="O23" s="71" t="s">
        <v>1016</v>
      </c>
    </row>
    <row r="24" spans="1:15" ht="210" customHeight="1" x14ac:dyDescent="0.2">
      <c r="A24" s="35">
        <v>17</v>
      </c>
      <c r="B24" s="28" t="s">
        <v>312</v>
      </c>
      <c r="C24" s="27" t="s">
        <v>1023</v>
      </c>
      <c r="D24" s="27" t="s">
        <v>70</v>
      </c>
      <c r="E24" s="27" t="s">
        <v>339</v>
      </c>
      <c r="F24" s="27" t="s">
        <v>1785</v>
      </c>
      <c r="G24" s="28">
        <v>3</v>
      </c>
      <c r="H24" s="28">
        <v>4</v>
      </c>
      <c r="I24" s="36">
        <f t="shared" si="0"/>
        <v>12</v>
      </c>
      <c r="J24" s="36" t="str">
        <f t="shared" si="1"/>
        <v>MEDIO</v>
      </c>
      <c r="K24" s="26" t="s">
        <v>471</v>
      </c>
      <c r="L24" s="56">
        <f t="shared" si="2"/>
        <v>3</v>
      </c>
      <c r="N24" s="26" t="s">
        <v>1789</v>
      </c>
      <c r="O24" s="26" t="s">
        <v>996</v>
      </c>
    </row>
    <row r="25" spans="1:15" ht="207" customHeight="1" x14ac:dyDescent="0.2">
      <c r="A25" s="35">
        <v>18</v>
      </c>
      <c r="B25" s="28" t="s">
        <v>312</v>
      </c>
      <c r="C25" s="27" t="s">
        <v>1024</v>
      </c>
      <c r="D25" s="27" t="s">
        <v>1025</v>
      </c>
      <c r="E25" s="27" t="s">
        <v>339</v>
      </c>
      <c r="F25" s="27" t="s">
        <v>1022</v>
      </c>
      <c r="G25" s="28">
        <v>3</v>
      </c>
      <c r="H25" s="28">
        <v>4</v>
      </c>
      <c r="I25" s="36">
        <f t="shared" si="0"/>
        <v>12</v>
      </c>
      <c r="J25" s="36" t="str">
        <f t="shared" si="1"/>
        <v>MEDIO</v>
      </c>
      <c r="K25" s="26" t="s">
        <v>470</v>
      </c>
      <c r="L25" s="56">
        <f t="shared" si="2"/>
        <v>3</v>
      </c>
      <c r="N25" s="26"/>
      <c r="O25" s="26" t="s">
        <v>575</v>
      </c>
    </row>
    <row r="26" spans="1:15" ht="173.25" customHeight="1" x14ac:dyDescent="0.2">
      <c r="A26" s="35">
        <v>19</v>
      </c>
      <c r="B26" s="28" t="s">
        <v>313</v>
      </c>
      <c r="C26" s="27" t="s">
        <v>1026</v>
      </c>
      <c r="D26" s="27" t="s">
        <v>70</v>
      </c>
      <c r="E26" s="27" t="s">
        <v>259</v>
      </c>
      <c r="F26" s="27" t="s">
        <v>1027</v>
      </c>
      <c r="G26" s="28">
        <v>3</v>
      </c>
      <c r="H26" s="28">
        <v>4</v>
      </c>
      <c r="I26" s="36">
        <f t="shared" si="0"/>
        <v>12</v>
      </c>
      <c r="J26" s="36" t="str">
        <f t="shared" si="1"/>
        <v>MEDIO</v>
      </c>
      <c r="K26" s="26" t="s">
        <v>471</v>
      </c>
      <c r="L26" s="56">
        <f t="shared" si="2"/>
        <v>3</v>
      </c>
      <c r="N26" s="26" t="s">
        <v>1777</v>
      </c>
      <c r="O26" s="26" t="s">
        <v>996</v>
      </c>
    </row>
    <row r="27" spans="1:15" ht="120" customHeight="1" x14ac:dyDescent="0.2">
      <c r="A27" s="35">
        <v>20</v>
      </c>
      <c r="B27" s="28" t="s">
        <v>313</v>
      </c>
      <c r="C27" s="27" t="s">
        <v>1028</v>
      </c>
      <c r="D27" s="27" t="s">
        <v>1786</v>
      </c>
      <c r="E27" s="27" t="s">
        <v>259</v>
      </c>
      <c r="F27" s="27" t="s">
        <v>1027</v>
      </c>
      <c r="G27" s="28">
        <v>3</v>
      </c>
      <c r="H27" s="28">
        <v>4</v>
      </c>
      <c r="I27" s="28">
        <f t="shared" si="0"/>
        <v>12</v>
      </c>
      <c r="J27" s="28" t="str">
        <f t="shared" si="1"/>
        <v>MEDIO</v>
      </c>
      <c r="K27" s="26" t="s">
        <v>468</v>
      </c>
      <c r="L27" s="57">
        <f t="shared" si="2"/>
        <v>3</v>
      </c>
      <c r="M27" s="39"/>
      <c r="N27" s="27" t="s">
        <v>1029</v>
      </c>
      <c r="O27" s="26" t="s">
        <v>1030</v>
      </c>
    </row>
    <row r="28" spans="1:15" ht="171" customHeight="1" x14ac:dyDescent="0.2">
      <c r="A28" s="35">
        <v>21</v>
      </c>
      <c r="B28" s="28" t="s">
        <v>313</v>
      </c>
      <c r="C28" s="27" t="s">
        <v>363</v>
      </c>
      <c r="D28" s="27" t="s">
        <v>1790</v>
      </c>
      <c r="E28" s="27" t="s">
        <v>259</v>
      </c>
      <c r="F28" s="27" t="s">
        <v>1031</v>
      </c>
      <c r="G28" s="28">
        <v>3</v>
      </c>
      <c r="H28" s="28">
        <v>4</v>
      </c>
      <c r="I28" s="36">
        <f t="shared" si="0"/>
        <v>12</v>
      </c>
      <c r="J28" s="36" t="str">
        <f t="shared" si="1"/>
        <v>MEDIO</v>
      </c>
      <c r="K28" s="26" t="s">
        <v>468</v>
      </c>
      <c r="L28" s="56">
        <f t="shared" si="2"/>
        <v>3</v>
      </c>
      <c r="N28" s="26" t="s">
        <v>1778</v>
      </c>
      <c r="O28" s="26" t="s">
        <v>1032</v>
      </c>
    </row>
    <row r="29" spans="1:15" ht="189.75" customHeight="1" x14ac:dyDescent="0.2">
      <c r="A29" s="35">
        <v>22</v>
      </c>
      <c r="B29" s="28" t="s">
        <v>313</v>
      </c>
      <c r="C29" s="27" t="s">
        <v>1033</v>
      </c>
      <c r="D29" s="27" t="s">
        <v>70</v>
      </c>
      <c r="E29" s="27" t="s">
        <v>259</v>
      </c>
      <c r="F29" s="27" t="s">
        <v>1034</v>
      </c>
      <c r="G29" s="28">
        <v>3</v>
      </c>
      <c r="H29" s="28">
        <v>4</v>
      </c>
      <c r="I29" s="36">
        <f t="shared" si="0"/>
        <v>12</v>
      </c>
      <c r="J29" s="36" t="str">
        <f t="shared" si="1"/>
        <v>MEDIO</v>
      </c>
      <c r="K29" s="26" t="s">
        <v>471</v>
      </c>
      <c r="L29" s="56">
        <f t="shared" si="2"/>
        <v>3</v>
      </c>
      <c r="N29" s="26" t="s">
        <v>1779</v>
      </c>
      <c r="O29" s="56"/>
    </row>
    <row r="30" spans="1:15" s="39" customFormat="1" ht="142.5" x14ac:dyDescent="0.2">
      <c r="A30" s="35">
        <v>23</v>
      </c>
      <c r="B30" s="28" t="s">
        <v>313</v>
      </c>
      <c r="C30" s="27" t="s">
        <v>1035</v>
      </c>
      <c r="D30" s="27" t="s">
        <v>1012</v>
      </c>
      <c r="E30" s="27" t="s">
        <v>259</v>
      </c>
      <c r="F30" s="27" t="s">
        <v>1034</v>
      </c>
      <c r="G30" s="28">
        <v>3</v>
      </c>
      <c r="H30" s="28">
        <v>4</v>
      </c>
      <c r="I30" s="36">
        <f t="shared" si="0"/>
        <v>12</v>
      </c>
      <c r="J30" s="36" t="str">
        <f t="shared" si="1"/>
        <v>MEDIO</v>
      </c>
      <c r="K30" s="26" t="s">
        <v>470</v>
      </c>
      <c r="L30" s="56">
        <f t="shared" si="2"/>
        <v>3</v>
      </c>
      <c r="M30" s="23"/>
      <c r="N30" s="26"/>
      <c r="O30" s="26" t="s">
        <v>575</v>
      </c>
    </row>
    <row r="31" spans="1:15" s="39" customFormat="1" ht="142.5" x14ac:dyDescent="0.2">
      <c r="A31" s="35">
        <v>24</v>
      </c>
      <c r="B31" s="28" t="s">
        <v>314</v>
      </c>
      <c r="C31" s="27" t="s">
        <v>1036</v>
      </c>
      <c r="D31" s="27" t="s">
        <v>1037</v>
      </c>
      <c r="E31" s="27" t="s">
        <v>381</v>
      </c>
      <c r="F31" s="27" t="s">
        <v>1038</v>
      </c>
      <c r="G31" s="28">
        <v>3</v>
      </c>
      <c r="H31" s="28">
        <v>5</v>
      </c>
      <c r="I31" s="36">
        <f t="shared" si="0"/>
        <v>15</v>
      </c>
      <c r="J31" s="36" t="str">
        <f t="shared" si="1"/>
        <v>MEDIO</v>
      </c>
      <c r="K31" s="26" t="s">
        <v>471</v>
      </c>
      <c r="L31" s="56">
        <f t="shared" si="2"/>
        <v>3</v>
      </c>
      <c r="M31" s="23"/>
      <c r="N31" s="26" t="s">
        <v>1780</v>
      </c>
      <c r="O31" s="26" t="s">
        <v>996</v>
      </c>
    </row>
    <row r="32" spans="1:15" s="39" customFormat="1" ht="142.5" x14ac:dyDescent="0.2">
      <c r="A32" s="35">
        <v>25</v>
      </c>
      <c r="B32" s="28" t="s">
        <v>314</v>
      </c>
      <c r="C32" s="27" t="s">
        <v>1039</v>
      </c>
      <c r="D32" s="27" t="s">
        <v>1020</v>
      </c>
      <c r="E32" s="27" t="s">
        <v>381</v>
      </c>
      <c r="F32" s="27" t="s">
        <v>1038</v>
      </c>
      <c r="G32" s="28">
        <v>3</v>
      </c>
      <c r="H32" s="28">
        <v>5</v>
      </c>
      <c r="I32" s="36">
        <f t="shared" si="0"/>
        <v>15</v>
      </c>
      <c r="J32" s="36" t="str">
        <f t="shared" si="1"/>
        <v>MEDIO</v>
      </c>
      <c r="K32" s="26" t="s">
        <v>470</v>
      </c>
      <c r="L32" s="56">
        <f t="shared" si="2"/>
        <v>3</v>
      </c>
      <c r="M32" s="23"/>
      <c r="N32" s="26"/>
      <c r="O32" s="26" t="s">
        <v>575</v>
      </c>
    </row>
    <row r="33" spans="1:15" ht="75" customHeight="1" x14ac:dyDescent="0.2">
      <c r="A33" s="35">
        <v>26</v>
      </c>
      <c r="B33" s="28" t="s">
        <v>314</v>
      </c>
      <c r="C33" s="27" t="s">
        <v>1040</v>
      </c>
      <c r="D33" s="27" t="s">
        <v>62</v>
      </c>
      <c r="E33" s="27" t="s">
        <v>381</v>
      </c>
      <c r="F33" s="27" t="s">
        <v>1041</v>
      </c>
      <c r="G33" s="28">
        <v>3</v>
      </c>
      <c r="H33" s="28">
        <v>5</v>
      </c>
      <c r="I33" s="36">
        <f t="shared" si="0"/>
        <v>15</v>
      </c>
      <c r="J33" s="36" t="str">
        <f t="shared" si="1"/>
        <v>MEDIO</v>
      </c>
      <c r="K33" s="26" t="s">
        <v>468</v>
      </c>
      <c r="L33" s="56">
        <f t="shared" si="2"/>
        <v>3</v>
      </c>
      <c r="N33" s="26" t="s">
        <v>1781</v>
      </c>
      <c r="O33" s="26" t="s">
        <v>996</v>
      </c>
    </row>
    <row r="34" spans="1:15" s="39" customFormat="1" ht="99.75" x14ac:dyDescent="0.2">
      <c r="A34" s="35">
        <v>27</v>
      </c>
      <c r="B34" s="28" t="s">
        <v>314</v>
      </c>
      <c r="C34" s="27" t="s">
        <v>348</v>
      </c>
      <c r="D34" s="27" t="s">
        <v>1791</v>
      </c>
      <c r="E34" s="27" t="s">
        <v>381</v>
      </c>
      <c r="F34" s="27" t="s">
        <v>1042</v>
      </c>
      <c r="G34" s="28">
        <v>3</v>
      </c>
      <c r="H34" s="28">
        <v>5</v>
      </c>
      <c r="I34" s="36">
        <f t="shared" si="0"/>
        <v>15</v>
      </c>
      <c r="J34" s="36" t="str">
        <f t="shared" si="1"/>
        <v>MEDIO</v>
      </c>
      <c r="K34" s="26" t="s">
        <v>468</v>
      </c>
      <c r="L34" s="56">
        <f t="shared" si="2"/>
        <v>3</v>
      </c>
      <c r="M34" s="23"/>
      <c r="N34" s="26" t="s">
        <v>1782</v>
      </c>
      <c r="O34" s="26" t="s">
        <v>998</v>
      </c>
    </row>
    <row r="35" spans="1:15" s="39" customFormat="1" ht="142.5" x14ac:dyDescent="0.2">
      <c r="A35" s="35">
        <v>28</v>
      </c>
      <c r="B35" s="28" t="s">
        <v>314</v>
      </c>
      <c r="C35" s="27" t="s">
        <v>1043</v>
      </c>
      <c r="D35" s="27" t="s">
        <v>70</v>
      </c>
      <c r="E35" s="27" t="s">
        <v>381</v>
      </c>
      <c r="F35" s="27" t="s">
        <v>1044</v>
      </c>
      <c r="G35" s="28">
        <v>3</v>
      </c>
      <c r="H35" s="28">
        <v>5</v>
      </c>
      <c r="I35" s="36">
        <f t="shared" si="0"/>
        <v>15</v>
      </c>
      <c r="J35" s="36" t="str">
        <f t="shared" si="1"/>
        <v>MEDIO</v>
      </c>
      <c r="K35" s="26" t="s">
        <v>471</v>
      </c>
      <c r="L35" s="56">
        <f t="shared" si="2"/>
        <v>3</v>
      </c>
      <c r="M35" s="23"/>
      <c r="N35" s="26" t="s">
        <v>1783</v>
      </c>
      <c r="O35" s="26" t="s">
        <v>996</v>
      </c>
    </row>
    <row r="36" spans="1:15" ht="142.5" x14ac:dyDescent="0.2">
      <c r="A36" s="35">
        <v>29</v>
      </c>
      <c r="B36" s="28" t="s">
        <v>314</v>
      </c>
      <c r="C36" s="27" t="s">
        <v>1045</v>
      </c>
      <c r="D36" s="27" t="s">
        <v>1020</v>
      </c>
      <c r="E36" s="27" t="s">
        <v>381</v>
      </c>
      <c r="F36" s="27" t="s">
        <v>1044</v>
      </c>
      <c r="G36" s="28">
        <v>3</v>
      </c>
      <c r="H36" s="28">
        <v>5</v>
      </c>
      <c r="I36" s="36">
        <f t="shared" si="0"/>
        <v>15</v>
      </c>
      <c r="J36" s="36" t="str">
        <f t="shared" si="1"/>
        <v>MEDIO</v>
      </c>
      <c r="K36" s="26" t="s">
        <v>470</v>
      </c>
      <c r="L36" s="56">
        <f t="shared" si="2"/>
        <v>3</v>
      </c>
      <c r="N36" s="26"/>
      <c r="O36" s="26" t="s">
        <v>575</v>
      </c>
    </row>
    <row r="37" spans="1:15" ht="126.75" customHeight="1" x14ac:dyDescent="0.2">
      <c r="A37" s="35">
        <v>30</v>
      </c>
      <c r="B37" s="28" t="s">
        <v>315</v>
      </c>
      <c r="C37" s="27" t="s">
        <v>1046</v>
      </c>
      <c r="D37" s="27" t="s">
        <v>1058</v>
      </c>
      <c r="E37" s="27" t="s">
        <v>461</v>
      </c>
      <c r="F37" s="27" t="s">
        <v>1050</v>
      </c>
      <c r="G37" s="28">
        <v>3</v>
      </c>
      <c r="H37" s="28">
        <v>4</v>
      </c>
      <c r="I37" s="36">
        <f t="shared" si="0"/>
        <v>12</v>
      </c>
      <c r="J37" s="36" t="str">
        <f t="shared" si="1"/>
        <v>MEDIO</v>
      </c>
      <c r="K37" s="26" t="s">
        <v>468</v>
      </c>
      <c r="L37" s="56">
        <f t="shared" si="2"/>
        <v>3</v>
      </c>
      <c r="N37" s="26" t="s">
        <v>1047</v>
      </c>
      <c r="O37" s="26" t="s">
        <v>1048</v>
      </c>
    </row>
    <row r="38" spans="1:15" s="39" customFormat="1" ht="142.5" x14ac:dyDescent="0.2">
      <c r="A38" s="35">
        <v>31</v>
      </c>
      <c r="B38" s="28" t="s">
        <v>315</v>
      </c>
      <c r="C38" s="27" t="s">
        <v>1049</v>
      </c>
      <c r="D38" s="27" t="s">
        <v>463</v>
      </c>
      <c r="E38" s="27" t="s">
        <v>461</v>
      </c>
      <c r="F38" s="27" t="s">
        <v>1050</v>
      </c>
      <c r="G38" s="28">
        <v>3</v>
      </c>
      <c r="H38" s="28">
        <v>4</v>
      </c>
      <c r="I38" s="36">
        <f t="shared" si="0"/>
        <v>12</v>
      </c>
      <c r="J38" s="36" t="str">
        <f t="shared" si="1"/>
        <v>MEDIO</v>
      </c>
      <c r="K38" s="26" t="s">
        <v>471</v>
      </c>
      <c r="L38" s="56">
        <f t="shared" si="2"/>
        <v>3</v>
      </c>
      <c r="M38" s="23"/>
      <c r="N38" s="26"/>
      <c r="O38" s="26" t="s">
        <v>573</v>
      </c>
    </row>
    <row r="39" spans="1:15" ht="142.5" x14ac:dyDescent="0.2">
      <c r="A39" s="35">
        <v>32</v>
      </c>
      <c r="B39" s="28" t="s">
        <v>315</v>
      </c>
      <c r="C39" s="27" t="s">
        <v>1051</v>
      </c>
      <c r="D39" s="27" t="s">
        <v>625</v>
      </c>
      <c r="E39" s="27" t="s">
        <v>461</v>
      </c>
      <c r="F39" s="27" t="s">
        <v>1050</v>
      </c>
      <c r="G39" s="28">
        <v>3</v>
      </c>
      <c r="H39" s="28">
        <v>4</v>
      </c>
      <c r="I39" s="36">
        <f t="shared" si="0"/>
        <v>12</v>
      </c>
      <c r="J39" s="36" t="str">
        <f t="shared" si="1"/>
        <v>MEDIO</v>
      </c>
      <c r="K39" s="26" t="s">
        <v>470</v>
      </c>
      <c r="L39" s="56">
        <f t="shared" si="2"/>
        <v>3</v>
      </c>
      <c r="N39" s="26"/>
      <c r="O39" s="26" t="s">
        <v>575</v>
      </c>
    </row>
    <row r="40" spans="1:15" ht="99.75" x14ac:dyDescent="0.2">
      <c r="A40" s="35">
        <v>33</v>
      </c>
      <c r="B40" s="28" t="s">
        <v>315</v>
      </c>
      <c r="C40" s="71" t="s">
        <v>1052</v>
      </c>
      <c r="D40" s="71" t="s">
        <v>1053</v>
      </c>
      <c r="E40" s="27" t="s">
        <v>461</v>
      </c>
      <c r="F40" s="27" t="s">
        <v>1050</v>
      </c>
      <c r="G40" s="28">
        <v>3</v>
      </c>
      <c r="H40" s="28">
        <v>4</v>
      </c>
      <c r="I40" s="36">
        <f t="shared" si="0"/>
        <v>12</v>
      </c>
      <c r="J40" s="36" t="str">
        <f t="shared" si="1"/>
        <v>MEDIO</v>
      </c>
      <c r="K40" s="26" t="s">
        <v>468</v>
      </c>
      <c r="L40" s="56">
        <f t="shared" si="2"/>
        <v>3</v>
      </c>
      <c r="N40" s="26" t="s">
        <v>1054</v>
      </c>
      <c r="O40" s="26" t="s">
        <v>1055</v>
      </c>
    </row>
    <row r="41" spans="1:15" ht="142.5" x14ac:dyDescent="0.2">
      <c r="A41" s="35">
        <v>34</v>
      </c>
      <c r="B41" s="28" t="s">
        <v>315</v>
      </c>
      <c r="C41" s="71" t="s">
        <v>1056</v>
      </c>
      <c r="D41" s="71" t="s">
        <v>463</v>
      </c>
      <c r="E41" s="27" t="s">
        <v>461</v>
      </c>
      <c r="F41" s="27" t="s">
        <v>1050</v>
      </c>
      <c r="G41" s="28">
        <v>3</v>
      </c>
      <c r="H41" s="28">
        <v>4</v>
      </c>
      <c r="I41" s="36">
        <f t="shared" si="0"/>
        <v>12</v>
      </c>
      <c r="J41" s="36" t="str">
        <f t="shared" si="1"/>
        <v>MEDIO</v>
      </c>
      <c r="K41" s="26" t="s">
        <v>471</v>
      </c>
      <c r="L41" s="56">
        <f t="shared" si="2"/>
        <v>3</v>
      </c>
      <c r="N41" s="26"/>
      <c r="O41" s="26" t="s">
        <v>573</v>
      </c>
    </row>
    <row r="42" spans="1:15" ht="142.5" x14ac:dyDescent="0.2">
      <c r="A42" s="35">
        <v>35</v>
      </c>
      <c r="B42" s="28" t="s">
        <v>315</v>
      </c>
      <c r="C42" s="71" t="s">
        <v>1057</v>
      </c>
      <c r="D42" s="71" t="s">
        <v>625</v>
      </c>
      <c r="E42" s="27" t="s">
        <v>461</v>
      </c>
      <c r="F42" s="27" t="s">
        <v>1050</v>
      </c>
      <c r="G42" s="28">
        <v>3</v>
      </c>
      <c r="H42" s="28">
        <v>4</v>
      </c>
      <c r="I42" s="36">
        <f t="shared" si="0"/>
        <v>12</v>
      </c>
      <c r="J42" s="36" t="str">
        <f t="shared" si="1"/>
        <v>MEDIO</v>
      </c>
      <c r="K42" s="26" t="s">
        <v>470</v>
      </c>
      <c r="L42" s="56">
        <f t="shared" si="2"/>
        <v>3</v>
      </c>
      <c r="N42" s="26"/>
      <c r="O42" s="26" t="s">
        <v>575</v>
      </c>
    </row>
    <row r="43" spans="1:15" ht="142.5" x14ac:dyDescent="0.2">
      <c r="A43" s="35">
        <v>36</v>
      </c>
      <c r="B43" s="28" t="s">
        <v>315</v>
      </c>
      <c r="C43" s="27" t="s">
        <v>1792</v>
      </c>
      <c r="D43" s="27" t="s">
        <v>1058</v>
      </c>
      <c r="E43" s="27" t="s">
        <v>461</v>
      </c>
      <c r="F43" s="27" t="s">
        <v>1050</v>
      </c>
      <c r="G43" s="28">
        <v>3</v>
      </c>
      <c r="H43" s="28">
        <v>4</v>
      </c>
      <c r="I43" s="36">
        <f t="shared" si="0"/>
        <v>12</v>
      </c>
      <c r="J43" s="36" t="str">
        <f t="shared" si="1"/>
        <v>MEDIO</v>
      </c>
      <c r="K43" s="26" t="s">
        <v>468</v>
      </c>
      <c r="L43" s="56">
        <f t="shared" ref="L43:L51" si="3">IF(J43="BAJO",0.1,IF(J43="MEDIO",3,5))</f>
        <v>3</v>
      </c>
      <c r="N43" s="26" t="s">
        <v>1047</v>
      </c>
      <c r="O43" s="26" t="s">
        <v>1059</v>
      </c>
    </row>
    <row r="44" spans="1:15" ht="142.5" x14ac:dyDescent="0.2">
      <c r="A44" s="35">
        <v>37</v>
      </c>
      <c r="B44" s="28" t="s">
        <v>315</v>
      </c>
      <c r="C44" s="27" t="s">
        <v>349</v>
      </c>
      <c r="D44" s="27" t="s">
        <v>70</v>
      </c>
      <c r="E44" s="27" t="s">
        <v>461</v>
      </c>
      <c r="F44" s="27" t="s">
        <v>1050</v>
      </c>
      <c r="G44" s="28">
        <v>3</v>
      </c>
      <c r="H44" s="28">
        <v>4</v>
      </c>
      <c r="I44" s="36">
        <f t="shared" si="0"/>
        <v>12</v>
      </c>
      <c r="J44" s="36" t="str">
        <f t="shared" si="1"/>
        <v>MEDIO</v>
      </c>
      <c r="K44" s="26" t="s">
        <v>471</v>
      </c>
      <c r="L44" s="56">
        <f t="shared" si="3"/>
        <v>3</v>
      </c>
      <c r="N44" s="26" t="s">
        <v>1060</v>
      </c>
      <c r="O44" s="26" t="s">
        <v>1061</v>
      </c>
    </row>
    <row r="45" spans="1:15" ht="142.5" x14ac:dyDescent="0.2">
      <c r="A45" s="35">
        <v>38</v>
      </c>
      <c r="B45" s="28" t="s">
        <v>315</v>
      </c>
      <c r="C45" s="27" t="s">
        <v>1062</v>
      </c>
      <c r="D45" s="27" t="s">
        <v>625</v>
      </c>
      <c r="E45" s="27" t="s">
        <v>461</v>
      </c>
      <c r="F45" s="27" t="s">
        <v>1050</v>
      </c>
      <c r="G45" s="28">
        <v>3</v>
      </c>
      <c r="H45" s="28">
        <v>4</v>
      </c>
      <c r="I45" s="36">
        <f t="shared" si="0"/>
        <v>12</v>
      </c>
      <c r="J45" s="36" t="str">
        <f t="shared" si="1"/>
        <v>MEDIO</v>
      </c>
      <c r="K45" s="26" t="s">
        <v>470</v>
      </c>
      <c r="L45" s="56">
        <f t="shared" si="3"/>
        <v>3</v>
      </c>
      <c r="N45" s="26"/>
      <c r="O45" s="26" t="s">
        <v>575</v>
      </c>
    </row>
    <row r="46" spans="1:15" ht="85.5" x14ac:dyDescent="0.2">
      <c r="A46" s="35">
        <v>39</v>
      </c>
      <c r="B46" s="28" t="s">
        <v>380</v>
      </c>
      <c r="C46" s="26" t="s">
        <v>350</v>
      </c>
      <c r="D46" s="26" t="s">
        <v>1793</v>
      </c>
      <c r="E46" s="27" t="s">
        <v>40</v>
      </c>
      <c r="F46" s="27" t="s">
        <v>1063</v>
      </c>
      <c r="G46" s="28">
        <v>4</v>
      </c>
      <c r="H46" s="28">
        <v>3</v>
      </c>
      <c r="I46" s="36">
        <f t="shared" si="0"/>
        <v>12</v>
      </c>
      <c r="J46" s="36" t="str">
        <f t="shared" si="1"/>
        <v>MEDIO</v>
      </c>
      <c r="K46" s="26" t="s">
        <v>468</v>
      </c>
      <c r="L46" s="56">
        <f t="shared" si="3"/>
        <v>3</v>
      </c>
      <c r="N46" s="26" t="s">
        <v>1047</v>
      </c>
      <c r="O46" s="26" t="s">
        <v>998</v>
      </c>
    </row>
    <row r="47" spans="1:15" ht="142.5" x14ac:dyDescent="0.2">
      <c r="A47" s="35">
        <v>40</v>
      </c>
      <c r="B47" s="28" t="s">
        <v>380</v>
      </c>
      <c r="C47" s="26" t="s">
        <v>351</v>
      </c>
      <c r="D47" s="26" t="s">
        <v>70</v>
      </c>
      <c r="E47" s="27" t="s">
        <v>40</v>
      </c>
      <c r="F47" s="27" t="s">
        <v>1063</v>
      </c>
      <c r="G47" s="28">
        <v>4</v>
      </c>
      <c r="H47" s="28">
        <v>3</v>
      </c>
      <c r="I47" s="36">
        <f t="shared" si="0"/>
        <v>12</v>
      </c>
      <c r="J47" s="36" t="str">
        <f t="shared" si="1"/>
        <v>MEDIO</v>
      </c>
      <c r="K47" s="26" t="s">
        <v>471</v>
      </c>
      <c r="L47" s="56">
        <f t="shared" si="3"/>
        <v>3</v>
      </c>
      <c r="N47" s="26" t="s">
        <v>1047</v>
      </c>
      <c r="O47" s="26" t="s">
        <v>1061</v>
      </c>
    </row>
    <row r="48" spans="1:15" ht="142.5" x14ac:dyDescent="0.2">
      <c r="A48" s="35">
        <v>41</v>
      </c>
      <c r="B48" s="28" t="s">
        <v>380</v>
      </c>
      <c r="C48" s="26" t="s">
        <v>1064</v>
      </c>
      <c r="D48" s="26" t="s">
        <v>625</v>
      </c>
      <c r="E48" s="27" t="s">
        <v>40</v>
      </c>
      <c r="F48" s="27" t="s">
        <v>1063</v>
      </c>
      <c r="G48" s="28">
        <v>4</v>
      </c>
      <c r="H48" s="28">
        <v>3</v>
      </c>
      <c r="I48" s="36">
        <f t="shared" si="0"/>
        <v>12</v>
      </c>
      <c r="J48" s="36" t="str">
        <f t="shared" si="1"/>
        <v>MEDIO</v>
      </c>
      <c r="K48" s="26" t="s">
        <v>470</v>
      </c>
      <c r="L48" s="56">
        <f t="shared" si="3"/>
        <v>3</v>
      </c>
      <c r="N48" s="26"/>
      <c r="O48" s="26" t="s">
        <v>575</v>
      </c>
    </row>
    <row r="49" spans="1:15" ht="85.5" x14ac:dyDescent="0.2">
      <c r="A49" s="35">
        <v>42</v>
      </c>
      <c r="B49" s="28" t="s">
        <v>380</v>
      </c>
      <c r="C49" s="26" t="s">
        <v>352</v>
      </c>
      <c r="D49" s="26" t="s">
        <v>1793</v>
      </c>
      <c r="E49" s="27" t="s">
        <v>40</v>
      </c>
      <c r="F49" s="27" t="s">
        <v>1065</v>
      </c>
      <c r="G49" s="28">
        <v>4</v>
      </c>
      <c r="H49" s="28">
        <v>3</v>
      </c>
      <c r="I49" s="36">
        <f t="shared" si="0"/>
        <v>12</v>
      </c>
      <c r="J49" s="36" t="str">
        <f t="shared" si="1"/>
        <v>MEDIO</v>
      </c>
      <c r="K49" s="26" t="s">
        <v>468</v>
      </c>
      <c r="L49" s="56">
        <f t="shared" si="3"/>
        <v>3</v>
      </c>
      <c r="N49" s="32" t="s">
        <v>1066</v>
      </c>
      <c r="O49" s="26" t="s">
        <v>998</v>
      </c>
    </row>
    <row r="50" spans="1:15" ht="142.5" x14ac:dyDescent="0.2">
      <c r="A50" s="35">
        <v>43</v>
      </c>
      <c r="B50" s="28" t="s">
        <v>380</v>
      </c>
      <c r="C50" s="26" t="s">
        <v>1067</v>
      </c>
      <c r="D50" s="26" t="s">
        <v>70</v>
      </c>
      <c r="E50" s="27" t="s">
        <v>40</v>
      </c>
      <c r="F50" s="27" t="s">
        <v>1065</v>
      </c>
      <c r="G50" s="28">
        <v>4</v>
      </c>
      <c r="H50" s="28">
        <v>3</v>
      </c>
      <c r="I50" s="36">
        <f t="shared" si="0"/>
        <v>12</v>
      </c>
      <c r="J50" s="36" t="str">
        <f t="shared" si="1"/>
        <v>MEDIO</v>
      </c>
      <c r="K50" s="26" t="s">
        <v>471</v>
      </c>
      <c r="L50" s="56">
        <f t="shared" si="3"/>
        <v>3</v>
      </c>
      <c r="N50" s="32" t="s">
        <v>1068</v>
      </c>
      <c r="O50" s="26" t="s">
        <v>1061</v>
      </c>
    </row>
    <row r="51" spans="1:15" ht="174" customHeight="1" x14ac:dyDescent="0.2">
      <c r="A51" s="35">
        <v>44</v>
      </c>
      <c r="B51" s="28" t="s">
        <v>380</v>
      </c>
      <c r="C51" s="26" t="s">
        <v>1069</v>
      </c>
      <c r="D51" s="26" t="s">
        <v>625</v>
      </c>
      <c r="E51" s="27" t="s">
        <v>40</v>
      </c>
      <c r="F51" s="27" t="s">
        <v>1065</v>
      </c>
      <c r="G51" s="28">
        <v>4</v>
      </c>
      <c r="H51" s="28">
        <v>3</v>
      </c>
      <c r="I51" s="36">
        <f t="shared" si="0"/>
        <v>12</v>
      </c>
      <c r="J51" s="36" t="str">
        <f t="shared" si="1"/>
        <v>MEDIO</v>
      </c>
      <c r="K51" s="26" t="s">
        <v>470</v>
      </c>
      <c r="L51" s="56">
        <f t="shared" si="3"/>
        <v>3</v>
      </c>
      <c r="N51" s="32"/>
      <c r="O51" s="26" t="s">
        <v>575</v>
      </c>
    </row>
    <row r="52" spans="1:15" x14ac:dyDescent="0.2">
      <c r="C52" s="63"/>
      <c r="D52" s="63"/>
      <c r="E52" s="63"/>
      <c r="F52" s="63"/>
      <c r="L52" s="23">
        <f>SUM(L8:L51)</f>
        <v>132</v>
      </c>
      <c r="N52" s="23">
        <f>+COUNT(L8:L51)</f>
        <v>44</v>
      </c>
    </row>
    <row r="53" spans="1:15" x14ac:dyDescent="0.2">
      <c r="C53" s="63"/>
      <c r="D53" s="63"/>
      <c r="E53" s="63"/>
      <c r="F53" s="63"/>
    </row>
    <row r="54" spans="1:15" x14ac:dyDescent="0.2">
      <c r="C54" s="63"/>
      <c r="D54" s="63"/>
      <c r="E54" s="63"/>
      <c r="F54" s="63"/>
    </row>
    <row r="55" spans="1:15" x14ac:dyDescent="0.2">
      <c r="C55" s="63"/>
      <c r="D55" s="63"/>
      <c r="E55" s="63"/>
      <c r="F55" s="63"/>
    </row>
    <row r="56" spans="1:15" x14ac:dyDescent="0.2">
      <c r="C56" s="63"/>
      <c r="D56" s="63"/>
      <c r="E56" s="63"/>
      <c r="F56" s="63"/>
    </row>
    <row r="57" spans="1:15" x14ac:dyDescent="0.2">
      <c r="C57" s="63"/>
      <c r="D57" s="63"/>
      <c r="E57" s="63"/>
      <c r="F57" s="63"/>
    </row>
    <row r="58" spans="1:15" x14ac:dyDescent="0.2">
      <c r="C58" s="63"/>
      <c r="D58" s="63"/>
      <c r="E58" s="63"/>
      <c r="F58" s="63"/>
    </row>
    <row r="59" spans="1:15" x14ac:dyDescent="0.2">
      <c r="C59" s="63"/>
      <c r="D59" s="63"/>
      <c r="E59" s="63"/>
      <c r="F59" s="63"/>
    </row>
    <row r="60" spans="1:15" x14ac:dyDescent="0.2">
      <c r="C60" s="63"/>
      <c r="D60" s="63"/>
      <c r="E60" s="63"/>
      <c r="F60" s="63"/>
    </row>
    <row r="61" spans="1:15" x14ac:dyDescent="0.2">
      <c r="C61" s="63"/>
      <c r="D61" s="63"/>
      <c r="E61" s="63"/>
      <c r="F61" s="63"/>
    </row>
    <row r="62" spans="1:15" x14ac:dyDescent="0.2">
      <c r="C62" s="63"/>
      <c r="D62" s="63"/>
      <c r="E62" s="63"/>
      <c r="F62" s="63"/>
    </row>
    <row r="63" spans="1:15" x14ac:dyDescent="0.2">
      <c r="C63" s="63"/>
      <c r="D63" s="63"/>
      <c r="E63" s="63"/>
      <c r="F63" s="63"/>
    </row>
    <row r="64" spans="1:15" x14ac:dyDescent="0.2">
      <c r="C64" s="63"/>
      <c r="D64" s="63"/>
      <c r="E64" s="63"/>
      <c r="F64" s="63"/>
    </row>
    <row r="65" spans="3:6" x14ac:dyDescent="0.2">
      <c r="C65" s="63"/>
      <c r="D65" s="63"/>
      <c r="E65" s="63"/>
      <c r="F65" s="63"/>
    </row>
    <row r="66" spans="3:6" x14ac:dyDescent="0.2">
      <c r="C66" s="63"/>
      <c r="D66" s="63"/>
      <c r="E66" s="63"/>
      <c r="F66" s="63"/>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46:J47 J49:J50 J27:J29 J43:J44">
    <cfRule type="cellIs" dxfId="350" priority="64" stopIfTrue="1" operator="equal">
      <formula>"ALTO"</formula>
    </cfRule>
    <cfRule type="cellIs" dxfId="349" priority="65" stopIfTrue="1" operator="equal">
      <formula>"MEDIO"</formula>
    </cfRule>
    <cfRule type="cellIs" dxfId="348" priority="66" stopIfTrue="1" operator="equal">
      <formula>"BAJO"</formula>
    </cfRule>
  </conditionalFormatting>
  <conditionalFormatting sqref="J37 J40">
    <cfRule type="cellIs" dxfId="347" priority="61" stopIfTrue="1" operator="equal">
      <formula>"ALTO"</formula>
    </cfRule>
    <cfRule type="cellIs" dxfId="346" priority="62" stopIfTrue="1" operator="equal">
      <formula>"MEDIO"</formula>
    </cfRule>
    <cfRule type="cellIs" dxfId="345" priority="63" stopIfTrue="1" operator="equal">
      <formula>"BAJO"</formula>
    </cfRule>
  </conditionalFormatting>
  <conditionalFormatting sqref="J31 J33:J35">
    <cfRule type="cellIs" dxfId="344" priority="58" stopIfTrue="1" operator="equal">
      <formula>"ALTO"</formula>
    </cfRule>
    <cfRule type="cellIs" dxfId="343" priority="59" stopIfTrue="1" operator="equal">
      <formula>"MEDIO"</formula>
    </cfRule>
    <cfRule type="cellIs" dxfId="342" priority="60" stopIfTrue="1" operator="equal">
      <formula>"BAJO"</formula>
    </cfRule>
  </conditionalFormatting>
  <conditionalFormatting sqref="J21 J23:J24 J26">
    <cfRule type="cellIs" dxfId="341" priority="52" stopIfTrue="1" operator="equal">
      <formula>"ALTO"</formula>
    </cfRule>
    <cfRule type="cellIs" dxfId="340" priority="53" stopIfTrue="1" operator="equal">
      <formula>"MEDIO"</formula>
    </cfRule>
    <cfRule type="cellIs" dxfId="339" priority="54" stopIfTrue="1" operator="equal">
      <formula>"BAJO"</formula>
    </cfRule>
  </conditionalFormatting>
  <conditionalFormatting sqref="J15 J17:J18 J20">
    <cfRule type="cellIs" dxfId="338" priority="49" stopIfTrue="1" operator="equal">
      <formula>"ALTO"</formula>
    </cfRule>
    <cfRule type="cellIs" dxfId="337" priority="50" stopIfTrue="1" operator="equal">
      <formula>"MEDIO"</formula>
    </cfRule>
    <cfRule type="cellIs" dxfId="336" priority="51" stopIfTrue="1" operator="equal">
      <formula>"BAJO"</formula>
    </cfRule>
  </conditionalFormatting>
  <conditionalFormatting sqref="J14">
    <cfRule type="cellIs" dxfId="335" priority="46" stopIfTrue="1" operator="equal">
      <formula>"ALTO"</formula>
    </cfRule>
    <cfRule type="cellIs" dxfId="334" priority="47" stopIfTrue="1" operator="equal">
      <formula>"MEDIO"</formula>
    </cfRule>
    <cfRule type="cellIs" dxfId="333" priority="48" stopIfTrue="1" operator="equal">
      <formula>"BAJO"</formula>
    </cfRule>
  </conditionalFormatting>
  <conditionalFormatting sqref="J9:J11 J13">
    <cfRule type="cellIs" dxfId="332" priority="43" stopIfTrue="1" operator="equal">
      <formula>"ALTO"</formula>
    </cfRule>
    <cfRule type="cellIs" dxfId="331" priority="44" stopIfTrue="1" operator="equal">
      <formula>"MEDIO"</formula>
    </cfRule>
    <cfRule type="cellIs" dxfId="330" priority="45" stopIfTrue="1" operator="equal">
      <formula>"BAJO"</formula>
    </cfRule>
  </conditionalFormatting>
  <conditionalFormatting sqref="J12">
    <cfRule type="cellIs" dxfId="329" priority="40" stopIfTrue="1" operator="equal">
      <formula>"ALTO"</formula>
    </cfRule>
    <cfRule type="cellIs" dxfId="328" priority="41" stopIfTrue="1" operator="equal">
      <formula>"MEDIO"</formula>
    </cfRule>
    <cfRule type="cellIs" dxfId="327" priority="42" stopIfTrue="1" operator="equal">
      <formula>"BAJO"</formula>
    </cfRule>
  </conditionalFormatting>
  <conditionalFormatting sqref="J16">
    <cfRule type="cellIs" dxfId="326" priority="37" stopIfTrue="1" operator="equal">
      <formula>"ALTO"</formula>
    </cfRule>
    <cfRule type="cellIs" dxfId="325" priority="38" stopIfTrue="1" operator="equal">
      <formula>"MEDIO"</formula>
    </cfRule>
    <cfRule type="cellIs" dxfId="324" priority="39" stopIfTrue="1" operator="equal">
      <formula>"BAJO"</formula>
    </cfRule>
  </conditionalFormatting>
  <conditionalFormatting sqref="J19">
    <cfRule type="cellIs" dxfId="323" priority="34" stopIfTrue="1" operator="equal">
      <formula>"ALTO"</formula>
    </cfRule>
    <cfRule type="cellIs" dxfId="322" priority="35" stopIfTrue="1" operator="equal">
      <formula>"MEDIO"</formula>
    </cfRule>
    <cfRule type="cellIs" dxfId="321" priority="36" stopIfTrue="1" operator="equal">
      <formula>"BAJO"</formula>
    </cfRule>
  </conditionalFormatting>
  <conditionalFormatting sqref="J22">
    <cfRule type="cellIs" dxfId="320" priority="31" stopIfTrue="1" operator="equal">
      <formula>"ALTO"</formula>
    </cfRule>
    <cfRule type="cellIs" dxfId="319" priority="32" stopIfTrue="1" operator="equal">
      <formula>"MEDIO"</formula>
    </cfRule>
    <cfRule type="cellIs" dxfId="318" priority="33" stopIfTrue="1" operator="equal">
      <formula>"BAJO"</formula>
    </cfRule>
  </conditionalFormatting>
  <conditionalFormatting sqref="J25">
    <cfRule type="cellIs" dxfId="317" priority="28" stopIfTrue="1" operator="equal">
      <formula>"ALTO"</formula>
    </cfRule>
    <cfRule type="cellIs" dxfId="316" priority="29" stopIfTrue="1" operator="equal">
      <formula>"MEDIO"</formula>
    </cfRule>
    <cfRule type="cellIs" dxfId="315" priority="30" stopIfTrue="1" operator="equal">
      <formula>"BAJO"</formula>
    </cfRule>
  </conditionalFormatting>
  <conditionalFormatting sqref="J30">
    <cfRule type="cellIs" dxfId="314" priority="25" stopIfTrue="1" operator="equal">
      <formula>"ALTO"</formula>
    </cfRule>
    <cfRule type="cellIs" dxfId="313" priority="26" stopIfTrue="1" operator="equal">
      <formula>"MEDIO"</formula>
    </cfRule>
    <cfRule type="cellIs" dxfId="312" priority="27" stopIfTrue="1" operator="equal">
      <formula>"BAJO"</formula>
    </cfRule>
  </conditionalFormatting>
  <conditionalFormatting sqref="J32">
    <cfRule type="cellIs" dxfId="311" priority="22" stopIfTrue="1" operator="equal">
      <formula>"ALTO"</formula>
    </cfRule>
    <cfRule type="cellIs" dxfId="310" priority="23" stopIfTrue="1" operator="equal">
      <formula>"MEDIO"</formula>
    </cfRule>
    <cfRule type="cellIs" dxfId="309" priority="24" stopIfTrue="1" operator="equal">
      <formula>"BAJO"</formula>
    </cfRule>
  </conditionalFormatting>
  <conditionalFormatting sqref="J36">
    <cfRule type="cellIs" dxfId="308" priority="19" stopIfTrue="1" operator="equal">
      <formula>"ALTO"</formula>
    </cfRule>
    <cfRule type="cellIs" dxfId="307" priority="20" stopIfTrue="1" operator="equal">
      <formula>"MEDIO"</formula>
    </cfRule>
    <cfRule type="cellIs" dxfId="306" priority="21" stopIfTrue="1" operator="equal">
      <formula>"BAJO"</formula>
    </cfRule>
  </conditionalFormatting>
  <conditionalFormatting sqref="J38">
    <cfRule type="cellIs" dxfId="305" priority="16" stopIfTrue="1" operator="equal">
      <formula>"ALTO"</formula>
    </cfRule>
    <cfRule type="cellIs" dxfId="304" priority="17" stopIfTrue="1" operator="equal">
      <formula>"MEDIO"</formula>
    </cfRule>
    <cfRule type="cellIs" dxfId="303" priority="18" stopIfTrue="1" operator="equal">
      <formula>"BAJO"</formula>
    </cfRule>
  </conditionalFormatting>
  <conditionalFormatting sqref="J41:J42">
    <cfRule type="cellIs" dxfId="302" priority="10" stopIfTrue="1" operator="equal">
      <formula>"ALTO"</formula>
    </cfRule>
    <cfRule type="cellIs" dxfId="301" priority="11" stopIfTrue="1" operator="equal">
      <formula>"MEDIO"</formula>
    </cfRule>
    <cfRule type="cellIs" dxfId="300" priority="12" stopIfTrue="1" operator="equal">
      <formula>"BAJO"</formula>
    </cfRule>
  </conditionalFormatting>
  <conditionalFormatting sqref="J39">
    <cfRule type="cellIs" dxfId="299" priority="13" stopIfTrue="1" operator="equal">
      <formula>"ALTO"</formula>
    </cfRule>
    <cfRule type="cellIs" dxfId="298" priority="14" stopIfTrue="1" operator="equal">
      <formula>"MEDIO"</formula>
    </cfRule>
    <cfRule type="cellIs" dxfId="297" priority="15" stopIfTrue="1" operator="equal">
      <formula>"BAJO"</formula>
    </cfRule>
  </conditionalFormatting>
  <conditionalFormatting sqref="J45">
    <cfRule type="cellIs" dxfId="296" priority="7" stopIfTrue="1" operator="equal">
      <formula>"ALTO"</formula>
    </cfRule>
    <cfRule type="cellIs" dxfId="295" priority="8" stopIfTrue="1" operator="equal">
      <formula>"MEDIO"</formula>
    </cfRule>
    <cfRule type="cellIs" dxfId="294" priority="9" stopIfTrue="1" operator="equal">
      <formula>"BAJO"</formula>
    </cfRule>
  </conditionalFormatting>
  <conditionalFormatting sqref="J48">
    <cfRule type="cellIs" dxfId="293" priority="4" stopIfTrue="1" operator="equal">
      <formula>"ALTO"</formula>
    </cfRule>
    <cfRule type="cellIs" dxfId="292" priority="5" stopIfTrue="1" operator="equal">
      <formula>"MEDIO"</formula>
    </cfRule>
    <cfRule type="cellIs" dxfId="291" priority="6" stopIfTrue="1" operator="equal">
      <formula>"BAJO"</formula>
    </cfRule>
  </conditionalFormatting>
  <conditionalFormatting sqref="J51">
    <cfRule type="cellIs" dxfId="290" priority="1" stopIfTrue="1" operator="equal">
      <formula>"ALTO"</formula>
    </cfRule>
    <cfRule type="cellIs" dxfId="289" priority="2" stopIfTrue="1" operator="equal">
      <formula>"MEDIO"</formula>
    </cfRule>
    <cfRule type="cellIs" dxfId="288" priority="3" stopIfTrue="1" operator="equal">
      <formula>"BAJO"</formula>
    </cfRule>
  </conditionalFormatting>
  <dataValidations count="1">
    <dataValidation allowBlank="1" sqref="E46:E51"/>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2"/>
  <sheetViews>
    <sheetView topLeftCell="E46" zoomScale="73" zoomScaleNormal="73" workbookViewId="0">
      <selection activeCell="N50" sqref="N50"/>
    </sheetView>
  </sheetViews>
  <sheetFormatPr baseColWidth="10" defaultColWidth="11.42578125" defaultRowHeight="14.25" x14ac:dyDescent="0.2"/>
  <cols>
    <col min="1" max="1" width="11.42578125" style="23"/>
    <col min="2" max="2" width="28.7109375" style="23" customWidth="1"/>
    <col min="3" max="3" width="50.5703125" style="23" customWidth="1"/>
    <col min="4" max="4" width="31.7109375" style="115" customWidth="1"/>
    <col min="5" max="5" width="42.85546875" style="23" customWidth="1"/>
    <col min="6" max="6" width="66.5703125" style="107" customWidth="1"/>
    <col min="7" max="7" width="18.85546875" style="23" customWidth="1"/>
    <col min="8" max="8" width="16.42578125" style="23" customWidth="1"/>
    <col min="9" max="9" width="17.28515625" style="23" customWidth="1"/>
    <col min="10" max="10" width="16.7109375" style="23" customWidth="1"/>
    <col min="11" max="11" width="64.85546875" style="23" customWidth="1"/>
    <col min="12" max="12" width="10" style="23" customWidth="1"/>
    <col min="13" max="13" width="4.7109375" style="23" customWidth="1"/>
    <col min="14" max="14" width="73.7109375" style="23" customWidth="1"/>
    <col min="15" max="15" width="62.42578125" style="23" customWidth="1"/>
    <col min="16" max="16384" width="11.42578125" style="23"/>
  </cols>
  <sheetData>
    <row r="1" spans="1:73" ht="31.5" customHeight="1" thickBot="1" x14ac:dyDescent="0.25">
      <c r="B1" s="176" t="s">
        <v>10</v>
      </c>
      <c r="C1" s="177"/>
      <c r="D1" s="177"/>
      <c r="E1" s="177"/>
      <c r="F1" s="177"/>
      <c r="G1" s="177"/>
      <c r="H1" s="177"/>
      <c r="I1" s="177"/>
      <c r="J1" s="177"/>
      <c r="K1" s="205"/>
      <c r="L1" s="205"/>
    </row>
    <row r="2" spans="1:73" ht="27" customHeight="1" thickTop="1" x14ac:dyDescent="0.2">
      <c r="B2" s="206" t="s">
        <v>220</v>
      </c>
      <c r="C2" s="207"/>
      <c r="D2" s="207"/>
      <c r="E2" s="207"/>
      <c r="F2" s="207"/>
      <c r="G2" s="207"/>
      <c r="H2" s="207"/>
      <c r="I2" s="207"/>
      <c r="J2" s="207"/>
      <c r="K2" s="205"/>
      <c r="L2" s="205"/>
    </row>
    <row r="3" spans="1:73" ht="22.5" customHeight="1" x14ac:dyDescent="0.2">
      <c r="B3" s="208" t="s">
        <v>11</v>
      </c>
      <c r="C3" s="209"/>
      <c r="D3" s="190" t="s">
        <v>12</v>
      </c>
      <c r="E3" s="191"/>
      <c r="F3" s="191"/>
      <c r="G3" s="191"/>
      <c r="H3" s="191"/>
      <c r="I3" s="189"/>
      <c r="J3" s="43" t="s">
        <v>208</v>
      </c>
      <c r="K3" s="205"/>
      <c r="L3" s="205"/>
    </row>
    <row r="4" spans="1:73" ht="26.25" customHeight="1" thickBot="1" x14ac:dyDescent="0.25">
      <c r="B4" s="210" t="s">
        <v>209</v>
      </c>
      <c r="C4" s="211"/>
      <c r="D4" s="194" t="s">
        <v>221</v>
      </c>
      <c r="E4" s="195"/>
      <c r="F4" s="195"/>
      <c r="G4" s="195"/>
      <c r="H4" s="195"/>
      <c r="I4" s="193"/>
      <c r="J4" s="44" t="s">
        <v>1506</v>
      </c>
      <c r="K4" s="205"/>
      <c r="L4" s="205"/>
    </row>
    <row r="5" spans="1:73" ht="95.25" customHeight="1" thickTop="1" x14ac:dyDescent="0.2">
      <c r="B5" s="199" t="s">
        <v>13</v>
      </c>
      <c r="C5" s="200"/>
      <c r="D5" s="201" t="s">
        <v>14</v>
      </c>
      <c r="E5" s="202"/>
      <c r="F5" s="45" t="s">
        <v>15</v>
      </c>
      <c r="G5" s="203" t="s">
        <v>98</v>
      </c>
      <c r="H5" s="203"/>
      <c r="I5" s="46" t="s">
        <v>16</v>
      </c>
      <c r="J5" s="204" t="s">
        <v>262</v>
      </c>
      <c r="K5" s="204"/>
      <c r="L5" s="204"/>
      <c r="N5" s="52" t="s">
        <v>1505</v>
      </c>
      <c r="O5" s="53">
        <v>44316</v>
      </c>
    </row>
    <row r="6" spans="1:73" ht="9.75" customHeight="1" x14ac:dyDescent="0.2">
      <c r="B6" s="230"/>
      <c r="C6" s="230"/>
      <c r="D6" s="230"/>
      <c r="E6" s="230"/>
      <c r="F6" s="230"/>
      <c r="G6" s="230"/>
      <c r="H6" s="230"/>
      <c r="I6" s="230"/>
      <c r="J6" s="230"/>
      <c r="K6" s="230"/>
      <c r="L6" s="230"/>
    </row>
    <row r="7" spans="1:73" ht="84.75" customHeight="1" x14ac:dyDescent="0.2">
      <c r="B7" s="19" t="s">
        <v>6</v>
      </c>
      <c r="C7" s="19" t="s">
        <v>8</v>
      </c>
      <c r="D7" s="19" t="s">
        <v>9</v>
      </c>
      <c r="E7" s="19" t="s">
        <v>7</v>
      </c>
      <c r="F7" s="19" t="s">
        <v>5</v>
      </c>
      <c r="G7" s="19" t="s">
        <v>0</v>
      </c>
      <c r="H7" s="19" t="s">
        <v>1</v>
      </c>
      <c r="I7" s="19" t="s">
        <v>2</v>
      </c>
      <c r="J7" s="19" t="s">
        <v>3</v>
      </c>
      <c r="K7" s="19" t="s">
        <v>4</v>
      </c>
      <c r="L7" s="19" t="s">
        <v>222</v>
      </c>
      <c r="N7" s="54" t="s">
        <v>466</v>
      </c>
      <c r="O7" s="55" t="s">
        <v>467</v>
      </c>
    </row>
    <row r="8" spans="1:73" ht="158.25" customHeight="1" x14ac:dyDescent="0.2">
      <c r="A8" s="35">
        <v>1</v>
      </c>
      <c r="B8" s="28" t="s">
        <v>429</v>
      </c>
      <c r="C8" s="27" t="s">
        <v>1070</v>
      </c>
      <c r="D8" s="27" t="s">
        <v>1071</v>
      </c>
      <c r="E8" s="27" t="s">
        <v>20</v>
      </c>
      <c r="F8" s="27" t="s">
        <v>1809</v>
      </c>
      <c r="G8" s="28">
        <v>3</v>
      </c>
      <c r="H8" s="28">
        <v>3</v>
      </c>
      <c r="I8" s="28">
        <f t="shared" ref="I8:I47" si="0">G8*H8</f>
        <v>9</v>
      </c>
      <c r="J8" s="36" t="str">
        <f>IF(I8&lt;12,"BAJO",IF(I8&gt;19,"ALTO","MEDIO"))</f>
        <v>BAJO</v>
      </c>
      <c r="K8" s="32" t="str">
        <f>IF(J8="BAJO","El nivel de riesgo es bajo y no se requieren controles adicionales","Favor establezca acá controles adicionales requeridos")</f>
        <v>El nivel de riesgo es bajo y no se requieren controles adicionales</v>
      </c>
      <c r="L8" s="56">
        <f>IF(J8="BAJO",0.1,IF(J8="MEDIO",3,5))</f>
        <v>0.1</v>
      </c>
      <c r="N8" s="26" t="s">
        <v>1072</v>
      </c>
      <c r="O8" s="26" t="s">
        <v>1810</v>
      </c>
      <c r="BT8" s="23">
        <v>1</v>
      </c>
      <c r="BU8" s="23">
        <v>1</v>
      </c>
    </row>
    <row r="9" spans="1:73" ht="158.25" customHeight="1" x14ac:dyDescent="0.2">
      <c r="A9" s="35">
        <v>2</v>
      </c>
      <c r="B9" s="28" t="s">
        <v>429</v>
      </c>
      <c r="C9" s="27" t="s">
        <v>391</v>
      </c>
      <c r="D9" s="27" t="s">
        <v>70</v>
      </c>
      <c r="E9" s="27" t="s">
        <v>20</v>
      </c>
      <c r="F9" s="27" t="s">
        <v>1811</v>
      </c>
      <c r="G9" s="28">
        <v>3</v>
      </c>
      <c r="H9" s="28">
        <v>3</v>
      </c>
      <c r="I9" s="28">
        <f t="shared" si="0"/>
        <v>9</v>
      </c>
      <c r="J9" s="36" t="str">
        <f>IF(I9&lt;12,"BAJO",IF(I9&gt;19,"ALTO","MEDIO"))</f>
        <v>BAJO</v>
      </c>
      <c r="K9" s="32" t="str">
        <f>IF(J9="BAJO","El nivel de riesgo es bajo y no se requieren controles adicionales","Favor establezca acá controles adicionales requeridos")</f>
        <v>El nivel de riesgo es bajo y no se requieren controles adicionales</v>
      </c>
      <c r="L9" s="56">
        <f>IF(J9="BAJO",0.1,IF(J9="MEDIO",3,5))</f>
        <v>0.1</v>
      </c>
      <c r="N9" s="26" t="s">
        <v>1073</v>
      </c>
      <c r="O9" s="26" t="s">
        <v>1812</v>
      </c>
      <c r="BT9" s="23">
        <v>1</v>
      </c>
      <c r="BU9" s="23">
        <v>1</v>
      </c>
    </row>
    <row r="10" spans="1:73" ht="124.5" customHeight="1" x14ac:dyDescent="0.2">
      <c r="A10" s="35">
        <v>3</v>
      </c>
      <c r="B10" s="28" t="s">
        <v>429</v>
      </c>
      <c r="C10" s="27" t="s">
        <v>462</v>
      </c>
      <c r="D10" s="27" t="s">
        <v>62</v>
      </c>
      <c r="E10" s="27" t="s">
        <v>20</v>
      </c>
      <c r="F10" s="27" t="s">
        <v>1813</v>
      </c>
      <c r="G10" s="28">
        <v>2</v>
      </c>
      <c r="H10" s="28">
        <v>3</v>
      </c>
      <c r="I10" s="28">
        <f t="shared" si="0"/>
        <v>6</v>
      </c>
      <c r="J10" s="28" t="str">
        <f t="shared" ref="J10:J47" si="1">IF(I10&lt;12,"BAJO",IF(I10&gt;19,"ALTO","MEDIO"))</f>
        <v>BAJO</v>
      </c>
      <c r="K10" s="24" t="str">
        <f>IF(J10="BAJO","El nivel de riesgo es bajo y no se requieren controles adicionales","Favor establezca acá controles adicionales requeridos")</f>
        <v>El nivel de riesgo es bajo y no se requieren controles adicionales</v>
      </c>
      <c r="L10" s="57">
        <f t="shared" ref="L10:L47" si="2">IF(J10="BAJO",0.1,IF(J10="MEDIO",3,5))</f>
        <v>0.1</v>
      </c>
      <c r="M10" s="39"/>
      <c r="N10" s="27" t="s">
        <v>1074</v>
      </c>
      <c r="O10" s="26" t="s">
        <v>1814</v>
      </c>
      <c r="P10" s="39"/>
    </row>
    <row r="11" spans="1:73" ht="156.75" x14ac:dyDescent="0.2">
      <c r="A11" s="35">
        <v>4</v>
      </c>
      <c r="B11" s="28" t="s">
        <v>429</v>
      </c>
      <c r="C11" s="27" t="s">
        <v>1800</v>
      </c>
      <c r="D11" s="27" t="s">
        <v>1071</v>
      </c>
      <c r="E11" s="27" t="s">
        <v>23</v>
      </c>
      <c r="F11" s="27" t="s">
        <v>1815</v>
      </c>
      <c r="G11" s="28">
        <v>2</v>
      </c>
      <c r="H11" s="28">
        <v>4</v>
      </c>
      <c r="I11" s="28">
        <f>G11*H11</f>
        <v>8</v>
      </c>
      <c r="J11" s="36" t="str">
        <f t="shared" si="1"/>
        <v>BAJO</v>
      </c>
      <c r="K11" s="32" t="str">
        <f t="shared" ref="K11:K13" si="3">IF(J11="BAJO","El nivel de riesgo es bajo y no se requieren controles adicionales","Favor establezca acá controles adicionales requeridos")</f>
        <v>El nivel de riesgo es bajo y no se requieren controles adicionales</v>
      </c>
      <c r="L11" s="56">
        <f t="shared" si="2"/>
        <v>0.1</v>
      </c>
      <c r="N11" s="26" t="s">
        <v>1075</v>
      </c>
      <c r="O11" s="26" t="s">
        <v>1816</v>
      </c>
      <c r="BT11" s="23">
        <v>2</v>
      </c>
      <c r="BU11" s="23">
        <v>2</v>
      </c>
    </row>
    <row r="12" spans="1:73" ht="182.25" customHeight="1" x14ac:dyDescent="0.2">
      <c r="A12" s="35">
        <v>5</v>
      </c>
      <c r="B12" s="28" t="s">
        <v>429</v>
      </c>
      <c r="C12" s="27" t="s">
        <v>1794</v>
      </c>
      <c r="D12" s="27" t="s">
        <v>70</v>
      </c>
      <c r="E12" s="27" t="s">
        <v>23</v>
      </c>
      <c r="F12" s="27" t="s">
        <v>1817</v>
      </c>
      <c r="G12" s="28">
        <v>2</v>
      </c>
      <c r="H12" s="28">
        <v>4</v>
      </c>
      <c r="I12" s="28">
        <f>G12*H12</f>
        <v>8</v>
      </c>
      <c r="J12" s="36" t="str">
        <f t="shared" si="1"/>
        <v>BAJO</v>
      </c>
      <c r="K12" s="32" t="str">
        <f t="shared" si="3"/>
        <v>El nivel de riesgo es bajo y no se requieren controles adicionales</v>
      </c>
      <c r="L12" s="56">
        <f t="shared" si="2"/>
        <v>0.1</v>
      </c>
      <c r="N12" s="26" t="s">
        <v>1076</v>
      </c>
      <c r="O12" s="27" t="s">
        <v>1818</v>
      </c>
    </row>
    <row r="13" spans="1:73" ht="143.25" customHeight="1" x14ac:dyDescent="0.2">
      <c r="A13" s="35">
        <v>6</v>
      </c>
      <c r="B13" s="28" t="s">
        <v>429</v>
      </c>
      <c r="C13" s="27" t="s">
        <v>1795</v>
      </c>
      <c r="D13" s="27" t="s">
        <v>62</v>
      </c>
      <c r="E13" s="27" t="s">
        <v>27</v>
      </c>
      <c r="F13" s="27" t="s">
        <v>1819</v>
      </c>
      <c r="G13" s="28">
        <v>2</v>
      </c>
      <c r="H13" s="28">
        <v>4</v>
      </c>
      <c r="I13" s="28">
        <f t="shared" si="0"/>
        <v>8</v>
      </c>
      <c r="J13" s="28" t="str">
        <f t="shared" si="1"/>
        <v>BAJO</v>
      </c>
      <c r="K13" s="24" t="str">
        <f t="shared" si="3"/>
        <v>El nivel de riesgo es bajo y no se requieren controles adicionales</v>
      </c>
      <c r="L13" s="57">
        <f t="shared" si="2"/>
        <v>0.1</v>
      </c>
      <c r="M13" s="39"/>
      <c r="N13" s="27" t="s">
        <v>1074</v>
      </c>
      <c r="O13" s="27" t="s">
        <v>1077</v>
      </c>
      <c r="P13" s="39"/>
    </row>
    <row r="14" spans="1:73" ht="168" customHeight="1" x14ac:dyDescent="0.2">
      <c r="A14" s="35">
        <v>7</v>
      </c>
      <c r="B14" s="28" t="s">
        <v>1078</v>
      </c>
      <c r="C14" s="27" t="s">
        <v>1801</v>
      </c>
      <c r="D14" s="27" t="s">
        <v>1071</v>
      </c>
      <c r="E14" s="27" t="s">
        <v>20</v>
      </c>
      <c r="F14" s="27" t="s">
        <v>1820</v>
      </c>
      <c r="G14" s="28">
        <v>4</v>
      </c>
      <c r="H14" s="28">
        <v>4</v>
      </c>
      <c r="I14" s="28">
        <f t="shared" si="0"/>
        <v>16</v>
      </c>
      <c r="J14" s="36" t="str">
        <f t="shared" si="1"/>
        <v>MEDIO</v>
      </c>
      <c r="K14" s="26" t="s">
        <v>470</v>
      </c>
      <c r="L14" s="56">
        <f t="shared" si="2"/>
        <v>3</v>
      </c>
      <c r="N14" s="26" t="s">
        <v>1079</v>
      </c>
      <c r="O14" s="26" t="s">
        <v>1821</v>
      </c>
    </row>
    <row r="15" spans="1:73" ht="111" customHeight="1" x14ac:dyDescent="0.2">
      <c r="A15" s="35">
        <v>8</v>
      </c>
      <c r="B15" s="28" t="s">
        <v>1078</v>
      </c>
      <c r="C15" s="27" t="s">
        <v>1802</v>
      </c>
      <c r="D15" s="27" t="s">
        <v>70</v>
      </c>
      <c r="E15" s="27" t="s">
        <v>20</v>
      </c>
      <c r="F15" s="27" t="s">
        <v>1822</v>
      </c>
      <c r="G15" s="28">
        <v>4</v>
      </c>
      <c r="H15" s="28">
        <v>4</v>
      </c>
      <c r="I15" s="28">
        <f t="shared" si="0"/>
        <v>16</v>
      </c>
      <c r="J15" s="36" t="str">
        <f t="shared" si="1"/>
        <v>MEDIO</v>
      </c>
      <c r="K15" s="26" t="s">
        <v>471</v>
      </c>
      <c r="L15" s="56">
        <f t="shared" si="2"/>
        <v>3</v>
      </c>
      <c r="N15" s="26" t="s">
        <v>1080</v>
      </c>
      <c r="O15" s="26" t="s">
        <v>1823</v>
      </c>
    </row>
    <row r="16" spans="1:73" ht="128.25" x14ac:dyDescent="0.2">
      <c r="A16" s="35">
        <v>9</v>
      </c>
      <c r="B16" s="28" t="s">
        <v>1078</v>
      </c>
      <c r="C16" s="27" t="s">
        <v>1824</v>
      </c>
      <c r="D16" s="27" t="s">
        <v>62</v>
      </c>
      <c r="E16" s="27" t="s">
        <v>19</v>
      </c>
      <c r="F16" s="27" t="s">
        <v>1825</v>
      </c>
      <c r="G16" s="28">
        <v>4</v>
      </c>
      <c r="H16" s="28">
        <v>4</v>
      </c>
      <c r="I16" s="28">
        <f t="shared" si="0"/>
        <v>16</v>
      </c>
      <c r="J16" s="28" t="str">
        <f t="shared" si="1"/>
        <v>MEDIO</v>
      </c>
      <c r="K16" s="26" t="s">
        <v>468</v>
      </c>
      <c r="L16" s="57">
        <f t="shared" si="2"/>
        <v>3</v>
      </c>
      <c r="M16" s="39"/>
      <c r="N16" s="27" t="s">
        <v>1081</v>
      </c>
      <c r="O16" s="27" t="s">
        <v>1826</v>
      </c>
      <c r="P16" s="39"/>
    </row>
    <row r="17" spans="1:16" ht="182.25" customHeight="1" x14ac:dyDescent="0.2">
      <c r="A17" s="35">
        <v>10</v>
      </c>
      <c r="B17" s="28" t="s">
        <v>430</v>
      </c>
      <c r="C17" s="27" t="s">
        <v>1827</v>
      </c>
      <c r="D17" s="27" t="s">
        <v>1071</v>
      </c>
      <c r="E17" s="27" t="s">
        <v>20</v>
      </c>
      <c r="F17" s="27" t="s">
        <v>1803</v>
      </c>
      <c r="G17" s="28">
        <v>3</v>
      </c>
      <c r="H17" s="28">
        <v>4</v>
      </c>
      <c r="I17" s="28">
        <f>G17*H17</f>
        <v>12</v>
      </c>
      <c r="J17" s="36" t="str">
        <f>IF(I17&lt;12,"BAJO",IF(I17&gt;19,"ALTO","MEDIO"))</f>
        <v>MEDIO</v>
      </c>
      <c r="K17" s="26" t="s">
        <v>470</v>
      </c>
      <c r="L17" s="56">
        <f>IF(J17="BAJO",0.1,IF(J17="MEDIO",3,5))</f>
        <v>3</v>
      </c>
      <c r="N17" s="26" t="s">
        <v>1082</v>
      </c>
      <c r="O17" s="27" t="s">
        <v>1828</v>
      </c>
    </row>
    <row r="18" spans="1:16" ht="156.75" x14ac:dyDescent="0.2">
      <c r="A18" s="35">
        <v>11</v>
      </c>
      <c r="B18" s="28" t="s">
        <v>430</v>
      </c>
      <c r="C18" s="27" t="s">
        <v>1827</v>
      </c>
      <c r="D18" s="27" t="s">
        <v>70</v>
      </c>
      <c r="E18" s="27" t="s">
        <v>20</v>
      </c>
      <c r="F18" s="27" t="s">
        <v>1804</v>
      </c>
      <c r="G18" s="28">
        <v>3</v>
      </c>
      <c r="H18" s="28">
        <v>4</v>
      </c>
      <c r="I18" s="28">
        <f>G18*H18</f>
        <v>12</v>
      </c>
      <c r="J18" s="36" t="str">
        <f>IF(I18&lt;12,"BAJO",IF(I18&gt;19,"ALTO","MEDIO"))</f>
        <v>MEDIO</v>
      </c>
      <c r="K18" s="26" t="s">
        <v>471</v>
      </c>
      <c r="L18" s="56">
        <f>IF(J18="BAJO",0.1,IF(J18="MEDIO",3,5))</f>
        <v>3</v>
      </c>
      <c r="N18" s="26" t="s">
        <v>1083</v>
      </c>
      <c r="O18" s="27" t="s">
        <v>1829</v>
      </c>
    </row>
    <row r="19" spans="1:16" ht="142.5" x14ac:dyDescent="0.2">
      <c r="A19" s="35">
        <v>12</v>
      </c>
      <c r="B19" s="28" t="s">
        <v>430</v>
      </c>
      <c r="C19" s="27" t="s">
        <v>1830</v>
      </c>
      <c r="D19" s="27" t="s">
        <v>908</v>
      </c>
      <c r="E19" s="27" t="s">
        <v>23</v>
      </c>
      <c r="F19" s="27" t="s">
        <v>1831</v>
      </c>
      <c r="G19" s="28">
        <v>4</v>
      </c>
      <c r="H19" s="28">
        <v>4</v>
      </c>
      <c r="I19" s="28">
        <f t="shared" si="0"/>
        <v>16</v>
      </c>
      <c r="J19" s="36" t="str">
        <f t="shared" si="1"/>
        <v>MEDIO</v>
      </c>
      <c r="K19" s="26" t="s">
        <v>468</v>
      </c>
      <c r="L19" s="56">
        <f t="shared" si="2"/>
        <v>3</v>
      </c>
      <c r="N19" s="26" t="s">
        <v>1084</v>
      </c>
      <c r="O19" s="26" t="s">
        <v>1832</v>
      </c>
    </row>
    <row r="20" spans="1:16" ht="142.5" x14ac:dyDescent="0.2">
      <c r="A20" s="35">
        <v>13</v>
      </c>
      <c r="B20" s="28" t="s">
        <v>430</v>
      </c>
      <c r="C20" s="27" t="s">
        <v>1085</v>
      </c>
      <c r="D20" s="27" t="s">
        <v>1071</v>
      </c>
      <c r="E20" s="27" t="s">
        <v>20</v>
      </c>
      <c r="F20" s="27" t="s">
        <v>1796</v>
      </c>
      <c r="G20" s="28">
        <v>4</v>
      </c>
      <c r="H20" s="28">
        <v>4</v>
      </c>
      <c r="I20" s="28">
        <f>G20*H20</f>
        <v>16</v>
      </c>
      <c r="J20" s="36" t="str">
        <f>IF(I20&lt;12,"BAJO",IF(I20&gt;19,"ALTO","MEDIO"))</f>
        <v>MEDIO</v>
      </c>
      <c r="K20" s="26" t="s">
        <v>470</v>
      </c>
      <c r="L20" s="56">
        <f>IF(J20="BAJO",0.1,IF(J20="MEDIO",3,5))</f>
        <v>3</v>
      </c>
      <c r="N20" s="26" t="s">
        <v>1086</v>
      </c>
      <c r="O20" s="26" t="s">
        <v>1833</v>
      </c>
    </row>
    <row r="21" spans="1:16" ht="156.75" x14ac:dyDescent="0.2">
      <c r="A21" s="35">
        <v>14</v>
      </c>
      <c r="B21" s="28" t="s">
        <v>430</v>
      </c>
      <c r="C21" s="27" t="s">
        <v>1834</v>
      </c>
      <c r="D21" s="27" t="s">
        <v>70</v>
      </c>
      <c r="E21" s="27" t="s">
        <v>20</v>
      </c>
      <c r="F21" s="27" t="s">
        <v>1805</v>
      </c>
      <c r="G21" s="28">
        <v>4</v>
      </c>
      <c r="H21" s="28">
        <v>4</v>
      </c>
      <c r="I21" s="28">
        <f>G21*H21</f>
        <v>16</v>
      </c>
      <c r="J21" s="36" t="str">
        <f>IF(I21&lt;12,"BAJO",IF(I21&gt;19,"ALTO","MEDIO"))</f>
        <v>MEDIO</v>
      </c>
      <c r="K21" s="26" t="s">
        <v>471</v>
      </c>
      <c r="L21" s="56">
        <f>IF(J21="BAJO",0.1,IF(J21="MEDIO",3,5))</f>
        <v>3</v>
      </c>
      <c r="N21" s="26" t="s">
        <v>1087</v>
      </c>
      <c r="O21" s="26" t="s">
        <v>1835</v>
      </c>
    </row>
    <row r="22" spans="1:16" ht="128.25" x14ac:dyDescent="0.2">
      <c r="A22" s="35">
        <v>15</v>
      </c>
      <c r="B22" s="28" t="s">
        <v>430</v>
      </c>
      <c r="C22" s="27" t="s">
        <v>1836</v>
      </c>
      <c r="D22" s="27" t="s">
        <v>908</v>
      </c>
      <c r="E22" s="27" t="s">
        <v>20</v>
      </c>
      <c r="F22" s="27" t="s">
        <v>1797</v>
      </c>
      <c r="G22" s="28">
        <v>4</v>
      </c>
      <c r="H22" s="28">
        <v>4</v>
      </c>
      <c r="I22" s="28">
        <f t="shared" si="0"/>
        <v>16</v>
      </c>
      <c r="J22" s="36" t="str">
        <f t="shared" si="1"/>
        <v>MEDIO</v>
      </c>
      <c r="K22" s="26" t="s">
        <v>468</v>
      </c>
      <c r="L22" s="56">
        <f t="shared" si="2"/>
        <v>3</v>
      </c>
      <c r="N22" s="26"/>
      <c r="O22" s="26" t="s">
        <v>1837</v>
      </c>
    </row>
    <row r="23" spans="1:16" ht="128.25" x14ac:dyDescent="0.2">
      <c r="A23" s="35">
        <v>16</v>
      </c>
      <c r="B23" s="28" t="s">
        <v>430</v>
      </c>
      <c r="C23" s="27" t="s">
        <v>1088</v>
      </c>
      <c r="D23" s="27" t="s">
        <v>1071</v>
      </c>
      <c r="E23" s="27" t="s">
        <v>20</v>
      </c>
      <c r="F23" s="27" t="s">
        <v>1838</v>
      </c>
      <c r="G23" s="28">
        <v>3</v>
      </c>
      <c r="H23" s="28">
        <v>3</v>
      </c>
      <c r="I23" s="28">
        <f t="shared" si="0"/>
        <v>9</v>
      </c>
      <c r="J23" s="36" t="str">
        <f>IF(I23&lt;12,"BAJO",IF(I23&gt;19,"ALTO","MEDIO"))</f>
        <v>BAJO</v>
      </c>
      <c r="K23" s="24" t="str">
        <f t="shared" ref="K23:K25" si="4">IF(J23="BAJO","El nivel de riesgo es bajo y no se requieren controles adicionales","Favor establezca acá controles adicionales requeridos")</f>
        <v>El nivel de riesgo es bajo y no se requieren controles adicionales</v>
      </c>
      <c r="L23" s="56">
        <f t="shared" si="2"/>
        <v>0.1</v>
      </c>
      <c r="N23" s="26" t="s">
        <v>1089</v>
      </c>
      <c r="O23" s="26" t="s">
        <v>1839</v>
      </c>
    </row>
    <row r="24" spans="1:16" ht="99.75" x14ac:dyDescent="0.2">
      <c r="A24" s="35">
        <v>17</v>
      </c>
      <c r="B24" s="28" t="s">
        <v>430</v>
      </c>
      <c r="C24" s="27" t="s">
        <v>1090</v>
      </c>
      <c r="D24" s="27" t="s">
        <v>70</v>
      </c>
      <c r="E24" s="27" t="s">
        <v>20</v>
      </c>
      <c r="F24" s="27" t="s">
        <v>1840</v>
      </c>
      <c r="G24" s="28">
        <v>3</v>
      </c>
      <c r="H24" s="28">
        <v>3</v>
      </c>
      <c r="I24" s="28">
        <f t="shared" si="0"/>
        <v>9</v>
      </c>
      <c r="J24" s="36" t="str">
        <f>IF(I24&lt;12,"BAJO",IF(I24&gt;19,"ALTO","MEDIO"))</f>
        <v>BAJO</v>
      </c>
      <c r="K24" s="24" t="str">
        <f t="shared" si="4"/>
        <v>El nivel de riesgo es bajo y no se requieren controles adicionales</v>
      </c>
      <c r="L24" s="56">
        <f t="shared" si="2"/>
        <v>0.1</v>
      </c>
      <c r="N24" s="26" t="s">
        <v>1091</v>
      </c>
      <c r="O24" s="26" t="s">
        <v>1841</v>
      </c>
    </row>
    <row r="25" spans="1:16" ht="142.5" x14ac:dyDescent="0.2">
      <c r="A25" s="35">
        <v>18</v>
      </c>
      <c r="B25" s="28" t="s">
        <v>430</v>
      </c>
      <c r="C25" s="27" t="s">
        <v>1092</v>
      </c>
      <c r="D25" s="27" t="s">
        <v>908</v>
      </c>
      <c r="E25" s="27" t="s">
        <v>20</v>
      </c>
      <c r="F25" s="27" t="s">
        <v>1842</v>
      </c>
      <c r="G25" s="28">
        <v>3</v>
      </c>
      <c r="H25" s="28">
        <v>3</v>
      </c>
      <c r="I25" s="28">
        <f t="shared" si="0"/>
        <v>9</v>
      </c>
      <c r="J25" s="36" t="str">
        <f t="shared" si="1"/>
        <v>BAJO</v>
      </c>
      <c r="K25" s="24" t="str">
        <f t="shared" si="4"/>
        <v>El nivel de riesgo es bajo y no se requieren controles adicionales</v>
      </c>
      <c r="L25" s="56">
        <f t="shared" si="2"/>
        <v>0.1</v>
      </c>
      <c r="N25" s="26" t="s">
        <v>1093</v>
      </c>
      <c r="O25" s="26" t="s">
        <v>1843</v>
      </c>
    </row>
    <row r="26" spans="1:16" ht="99.75" x14ac:dyDescent="0.2">
      <c r="A26" s="35">
        <v>19</v>
      </c>
      <c r="B26" s="28" t="s">
        <v>430</v>
      </c>
      <c r="C26" s="27" t="s">
        <v>409</v>
      </c>
      <c r="D26" s="27" t="s">
        <v>1071</v>
      </c>
      <c r="E26" s="27" t="s">
        <v>20</v>
      </c>
      <c r="F26" s="27" t="s">
        <v>1844</v>
      </c>
      <c r="G26" s="28">
        <v>3</v>
      </c>
      <c r="H26" s="28">
        <v>3</v>
      </c>
      <c r="I26" s="28">
        <f>G26*H26</f>
        <v>9</v>
      </c>
      <c r="J26" s="28" t="str">
        <f>IF(I26&lt;12,"BAJO",IF(I26&gt;19,"ALTO","MEDIO"))</f>
        <v>BAJO</v>
      </c>
      <c r="K26" s="24" t="str">
        <f>IF(J26="BAJO","El nivel de riesgo es bajo y no se requieren controles adicionales","Favor establezca acá controles adicionales requeridos")</f>
        <v>El nivel de riesgo es bajo y no se requieren controles adicionales</v>
      </c>
      <c r="L26" s="57">
        <f>IF(J26="BAJO",0.1,IF(J26="MEDIO",3,5))</f>
        <v>0.1</v>
      </c>
      <c r="M26" s="39"/>
      <c r="N26" s="27" t="s">
        <v>1094</v>
      </c>
      <c r="O26" s="27" t="s">
        <v>1845</v>
      </c>
      <c r="P26" s="39"/>
    </row>
    <row r="27" spans="1:16" ht="142.5" x14ac:dyDescent="0.2">
      <c r="A27" s="35">
        <v>20</v>
      </c>
      <c r="B27" s="28" t="s">
        <v>430</v>
      </c>
      <c r="C27" s="27" t="s">
        <v>409</v>
      </c>
      <c r="D27" s="27" t="s">
        <v>70</v>
      </c>
      <c r="E27" s="27" t="s">
        <v>20</v>
      </c>
      <c r="F27" s="27" t="s">
        <v>1806</v>
      </c>
      <c r="G27" s="28">
        <v>3</v>
      </c>
      <c r="H27" s="28">
        <v>3</v>
      </c>
      <c r="I27" s="28">
        <f>G27*H27</f>
        <v>9</v>
      </c>
      <c r="J27" s="28" t="str">
        <f>IF(I27&lt;12,"BAJO",IF(I27&gt;19,"ALTO","MEDIO"))</f>
        <v>BAJO</v>
      </c>
      <c r="K27" s="24" t="str">
        <f>IF(J27="BAJO","El nivel de riesgo es bajo y no se requieren controles adicionales","Favor establezca acá controles adicionales requeridos")</f>
        <v>El nivel de riesgo es bajo y no se requieren controles adicionales</v>
      </c>
      <c r="L27" s="57">
        <f>IF(J27="BAJO",0.1,IF(J27="MEDIO",3,5))</f>
        <v>0.1</v>
      </c>
      <c r="M27" s="39"/>
      <c r="N27" s="27" t="s">
        <v>1095</v>
      </c>
      <c r="O27" s="27" t="s">
        <v>1846</v>
      </c>
      <c r="P27" s="39"/>
    </row>
    <row r="28" spans="1:16" ht="128.25" x14ac:dyDescent="0.2">
      <c r="A28" s="35">
        <v>21</v>
      </c>
      <c r="B28" s="28" t="s">
        <v>430</v>
      </c>
      <c r="C28" s="27" t="s">
        <v>1096</v>
      </c>
      <c r="D28" s="27" t="s">
        <v>908</v>
      </c>
      <c r="E28" s="27" t="s">
        <v>20</v>
      </c>
      <c r="F28" s="27" t="s">
        <v>1847</v>
      </c>
      <c r="G28" s="28">
        <v>3</v>
      </c>
      <c r="H28" s="28">
        <v>3</v>
      </c>
      <c r="I28" s="28">
        <f t="shared" si="0"/>
        <v>9</v>
      </c>
      <c r="J28" s="36" t="str">
        <f t="shared" si="1"/>
        <v>BAJO</v>
      </c>
      <c r="K28" s="24" t="str">
        <f t="shared" ref="K28:K40" si="5">IF(J28="BAJO","El nivel de riesgo es bajo y no se requieren controles adicionales","Favor establezca acá controles adicionales requeridos")</f>
        <v>El nivel de riesgo es bajo y no se requieren controles adicionales</v>
      </c>
      <c r="L28" s="56">
        <f t="shared" si="2"/>
        <v>0.1</v>
      </c>
      <c r="N28" s="26" t="s">
        <v>1097</v>
      </c>
      <c r="O28" s="26" t="s">
        <v>1848</v>
      </c>
    </row>
    <row r="29" spans="1:16" ht="128.25" x14ac:dyDescent="0.2">
      <c r="A29" s="35">
        <v>22</v>
      </c>
      <c r="B29" s="28" t="s">
        <v>430</v>
      </c>
      <c r="C29" s="27" t="s">
        <v>1798</v>
      </c>
      <c r="D29" s="27" t="s">
        <v>1071</v>
      </c>
      <c r="E29" s="27" t="s">
        <v>20</v>
      </c>
      <c r="F29" s="27" t="s">
        <v>1849</v>
      </c>
      <c r="G29" s="28">
        <v>2</v>
      </c>
      <c r="H29" s="28">
        <v>3</v>
      </c>
      <c r="I29" s="28">
        <f>G29*H29</f>
        <v>6</v>
      </c>
      <c r="J29" s="36" t="str">
        <f>IF(I29&lt;12,"BAJO",IF(I29&gt;19,"ALTO","MEDIO"))</f>
        <v>BAJO</v>
      </c>
      <c r="K29" s="24" t="str">
        <f>IF(J29="BAJO","El nivel de riesgo es bajo y no se requieren controles adicionales","Favor establezca acá controles adicionales requeridos")</f>
        <v>El nivel de riesgo es bajo y no se requieren controles adicionales</v>
      </c>
      <c r="L29" s="56">
        <f>IF(J29="BAJO",0.1,IF(J29="MEDIO",3,5))</f>
        <v>0.1</v>
      </c>
      <c r="N29" s="26" t="s">
        <v>1098</v>
      </c>
      <c r="O29" s="26" t="s">
        <v>1850</v>
      </c>
    </row>
    <row r="30" spans="1:16" ht="114" x14ac:dyDescent="0.2">
      <c r="A30" s="35">
        <v>23</v>
      </c>
      <c r="B30" s="28" t="s">
        <v>430</v>
      </c>
      <c r="C30" s="27" t="s">
        <v>1099</v>
      </c>
      <c r="D30" s="27" t="s">
        <v>70</v>
      </c>
      <c r="E30" s="27" t="s">
        <v>20</v>
      </c>
      <c r="F30" s="27" t="s">
        <v>1851</v>
      </c>
      <c r="G30" s="28">
        <v>2</v>
      </c>
      <c r="H30" s="28">
        <v>3</v>
      </c>
      <c r="I30" s="28">
        <f>G30*H30</f>
        <v>6</v>
      </c>
      <c r="J30" s="36" t="str">
        <f>IF(I30&lt;12,"BAJO",IF(I30&gt;19,"ALTO","MEDIO"))</f>
        <v>BAJO</v>
      </c>
      <c r="K30" s="24" t="str">
        <f>IF(J30="BAJO","El nivel de riesgo es bajo y no se requieren controles adicionales","Favor establezca acá controles adicionales requeridos")</f>
        <v>El nivel de riesgo es bajo y no se requieren controles adicionales</v>
      </c>
      <c r="L30" s="56">
        <f>IF(J30="BAJO",0.1,IF(J30="MEDIO",3,5))</f>
        <v>0.1</v>
      </c>
      <c r="N30" s="26" t="s">
        <v>1100</v>
      </c>
      <c r="O30" s="26" t="s">
        <v>1852</v>
      </c>
    </row>
    <row r="31" spans="1:16" ht="156.75" x14ac:dyDescent="0.2">
      <c r="A31" s="35">
        <v>24</v>
      </c>
      <c r="B31" s="28" t="s">
        <v>430</v>
      </c>
      <c r="C31" s="27" t="s">
        <v>1853</v>
      </c>
      <c r="D31" s="27" t="s">
        <v>908</v>
      </c>
      <c r="E31" s="27" t="s">
        <v>20</v>
      </c>
      <c r="F31" s="27" t="s">
        <v>1854</v>
      </c>
      <c r="G31" s="28">
        <v>2</v>
      </c>
      <c r="H31" s="28">
        <v>3</v>
      </c>
      <c r="I31" s="28">
        <f t="shared" si="0"/>
        <v>6</v>
      </c>
      <c r="J31" s="36" t="str">
        <f t="shared" si="1"/>
        <v>BAJO</v>
      </c>
      <c r="K31" s="24" t="str">
        <f t="shared" si="5"/>
        <v>El nivel de riesgo es bajo y no se requieren controles adicionales</v>
      </c>
      <c r="L31" s="56">
        <f t="shared" si="2"/>
        <v>0.1</v>
      </c>
      <c r="N31" s="26" t="s">
        <v>1101</v>
      </c>
      <c r="O31" s="26" t="s">
        <v>1855</v>
      </c>
    </row>
    <row r="32" spans="1:16" ht="142.5" x14ac:dyDescent="0.2">
      <c r="A32" s="35">
        <v>25</v>
      </c>
      <c r="B32" s="28" t="s">
        <v>430</v>
      </c>
      <c r="C32" s="27" t="s">
        <v>1799</v>
      </c>
      <c r="D32" s="27" t="s">
        <v>1071</v>
      </c>
      <c r="E32" s="27" t="s">
        <v>20</v>
      </c>
      <c r="F32" s="27" t="s">
        <v>1856</v>
      </c>
      <c r="G32" s="28">
        <v>3</v>
      </c>
      <c r="H32" s="28">
        <v>4</v>
      </c>
      <c r="I32" s="28">
        <f t="shared" si="0"/>
        <v>12</v>
      </c>
      <c r="J32" s="36" t="str">
        <f t="shared" si="1"/>
        <v>MEDIO</v>
      </c>
      <c r="K32" s="26" t="s">
        <v>470</v>
      </c>
      <c r="L32" s="56">
        <f t="shared" si="2"/>
        <v>3</v>
      </c>
      <c r="N32" s="26" t="s">
        <v>1102</v>
      </c>
      <c r="O32" s="26" t="s">
        <v>1857</v>
      </c>
    </row>
    <row r="33" spans="1:16" ht="156.75" x14ac:dyDescent="0.2">
      <c r="A33" s="35">
        <v>26</v>
      </c>
      <c r="B33" s="28" t="s">
        <v>430</v>
      </c>
      <c r="C33" s="27" t="s">
        <v>99</v>
      </c>
      <c r="D33" s="27" t="s">
        <v>70</v>
      </c>
      <c r="E33" s="27" t="s">
        <v>20</v>
      </c>
      <c r="F33" s="27" t="s">
        <v>1858</v>
      </c>
      <c r="G33" s="28">
        <v>3</v>
      </c>
      <c r="H33" s="28">
        <v>4</v>
      </c>
      <c r="I33" s="28">
        <f t="shared" si="0"/>
        <v>12</v>
      </c>
      <c r="J33" s="36" t="str">
        <f t="shared" si="1"/>
        <v>MEDIO</v>
      </c>
      <c r="K33" s="26" t="s">
        <v>471</v>
      </c>
      <c r="L33" s="56">
        <f t="shared" si="2"/>
        <v>3</v>
      </c>
      <c r="N33" s="26" t="s">
        <v>1103</v>
      </c>
      <c r="O33" s="26" t="s">
        <v>1859</v>
      </c>
    </row>
    <row r="34" spans="1:16" ht="156.75" x14ac:dyDescent="0.2">
      <c r="A34" s="35">
        <v>27</v>
      </c>
      <c r="B34" s="28" t="s">
        <v>430</v>
      </c>
      <c r="C34" s="27" t="s">
        <v>100</v>
      </c>
      <c r="D34" s="27" t="s">
        <v>908</v>
      </c>
      <c r="E34" s="27" t="s">
        <v>20</v>
      </c>
      <c r="F34" s="27" t="s">
        <v>1860</v>
      </c>
      <c r="G34" s="28">
        <v>3</v>
      </c>
      <c r="H34" s="28">
        <v>4</v>
      </c>
      <c r="I34" s="28">
        <f t="shared" si="0"/>
        <v>12</v>
      </c>
      <c r="J34" s="36" t="str">
        <f t="shared" si="1"/>
        <v>MEDIO</v>
      </c>
      <c r="K34" s="26" t="s">
        <v>468</v>
      </c>
      <c r="L34" s="56">
        <f t="shared" si="2"/>
        <v>3</v>
      </c>
      <c r="N34" s="26" t="s">
        <v>1104</v>
      </c>
      <c r="O34" s="26" t="s">
        <v>1861</v>
      </c>
    </row>
    <row r="35" spans="1:16" ht="99.75" x14ac:dyDescent="0.2">
      <c r="A35" s="35">
        <v>28</v>
      </c>
      <c r="B35" s="28" t="s">
        <v>430</v>
      </c>
      <c r="C35" s="27" t="s">
        <v>1105</v>
      </c>
      <c r="D35" s="27" t="s">
        <v>1071</v>
      </c>
      <c r="E35" s="27" t="s">
        <v>20</v>
      </c>
      <c r="F35" s="27" t="s">
        <v>1862</v>
      </c>
      <c r="G35" s="28">
        <v>2</v>
      </c>
      <c r="H35" s="28">
        <v>3</v>
      </c>
      <c r="I35" s="28">
        <f t="shared" si="0"/>
        <v>6</v>
      </c>
      <c r="J35" s="36" t="str">
        <f t="shared" si="1"/>
        <v>BAJO</v>
      </c>
      <c r="K35" s="24" t="str">
        <f t="shared" ref="K35" si="6">IF(J35="BAJO","El nivel de riesgo es bajo y no se requieren controles adicionales","Favor establezca acá controles adicionales requeridos")</f>
        <v>El nivel de riesgo es bajo y no se requieren controles adicionales</v>
      </c>
      <c r="L35" s="56">
        <f t="shared" si="2"/>
        <v>0.1</v>
      </c>
      <c r="N35" s="26" t="s">
        <v>1106</v>
      </c>
      <c r="O35" s="26" t="s">
        <v>1863</v>
      </c>
    </row>
    <row r="36" spans="1:16" ht="142.5" x14ac:dyDescent="0.2">
      <c r="A36" s="35">
        <v>29</v>
      </c>
      <c r="B36" s="28" t="s">
        <v>430</v>
      </c>
      <c r="C36" s="27" t="s">
        <v>1807</v>
      </c>
      <c r="D36" s="27" t="s">
        <v>70</v>
      </c>
      <c r="E36" s="27" t="s">
        <v>20</v>
      </c>
      <c r="F36" s="27" t="s">
        <v>1864</v>
      </c>
      <c r="G36" s="28">
        <v>2</v>
      </c>
      <c r="H36" s="28">
        <v>3</v>
      </c>
      <c r="I36" s="28">
        <f t="shared" si="0"/>
        <v>6</v>
      </c>
      <c r="J36" s="36" t="str">
        <f t="shared" si="1"/>
        <v>BAJO</v>
      </c>
      <c r="K36" s="24" t="str">
        <f t="shared" si="5"/>
        <v>El nivel de riesgo es bajo y no se requieren controles adicionales</v>
      </c>
      <c r="L36" s="56">
        <f t="shared" si="2"/>
        <v>0.1</v>
      </c>
      <c r="N36" s="26" t="s">
        <v>1107</v>
      </c>
      <c r="O36" s="26" t="s">
        <v>1865</v>
      </c>
    </row>
    <row r="37" spans="1:16" ht="142.5" x14ac:dyDescent="0.2">
      <c r="A37" s="35">
        <v>30</v>
      </c>
      <c r="B37" s="28" t="s">
        <v>430</v>
      </c>
      <c r="C37" s="27" t="s">
        <v>1866</v>
      </c>
      <c r="D37" s="27" t="s">
        <v>908</v>
      </c>
      <c r="E37" s="27" t="s">
        <v>20</v>
      </c>
      <c r="F37" s="27" t="s">
        <v>1867</v>
      </c>
      <c r="G37" s="28">
        <v>3</v>
      </c>
      <c r="H37" s="28">
        <v>3</v>
      </c>
      <c r="I37" s="28">
        <f t="shared" si="0"/>
        <v>9</v>
      </c>
      <c r="J37" s="36" t="str">
        <f t="shared" si="1"/>
        <v>BAJO</v>
      </c>
      <c r="K37" s="24" t="str">
        <f t="shared" si="5"/>
        <v>El nivel de riesgo es bajo y no se requieren controles adicionales</v>
      </c>
      <c r="L37" s="56">
        <f t="shared" si="2"/>
        <v>0.1</v>
      </c>
      <c r="N37" s="26" t="s">
        <v>1108</v>
      </c>
      <c r="O37" s="26" t="s">
        <v>1868</v>
      </c>
    </row>
    <row r="38" spans="1:16" ht="114" x14ac:dyDescent="0.2">
      <c r="A38" s="35">
        <v>31</v>
      </c>
      <c r="B38" s="28" t="s">
        <v>430</v>
      </c>
      <c r="C38" s="27" t="s">
        <v>1869</v>
      </c>
      <c r="D38" s="27" t="s">
        <v>1071</v>
      </c>
      <c r="E38" s="27" t="s">
        <v>20</v>
      </c>
      <c r="F38" s="27" t="s">
        <v>1870</v>
      </c>
      <c r="G38" s="28">
        <v>2</v>
      </c>
      <c r="H38" s="28">
        <v>3</v>
      </c>
      <c r="I38" s="28">
        <f t="shared" si="0"/>
        <v>6</v>
      </c>
      <c r="J38" s="28" t="str">
        <f t="shared" si="1"/>
        <v>BAJO</v>
      </c>
      <c r="K38" s="24" t="str">
        <f t="shared" si="5"/>
        <v>El nivel de riesgo es bajo y no se requieren controles adicionales</v>
      </c>
      <c r="L38" s="57">
        <f t="shared" si="2"/>
        <v>0.1</v>
      </c>
      <c r="M38" s="39"/>
      <c r="N38" s="27" t="s">
        <v>1109</v>
      </c>
      <c r="O38" s="27" t="s">
        <v>1871</v>
      </c>
      <c r="P38" s="39"/>
    </row>
    <row r="39" spans="1:16" ht="128.25" x14ac:dyDescent="0.2">
      <c r="A39" s="35">
        <v>32</v>
      </c>
      <c r="B39" s="28" t="s">
        <v>430</v>
      </c>
      <c r="C39" s="27" t="s">
        <v>410</v>
      </c>
      <c r="D39" s="27" t="s">
        <v>70</v>
      </c>
      <c r="E39" s="27" t="s">
        <v>20</v>
      </c>
      <c r="F39" s="27" t="s">
        <v>1872</v>
      </c>
      <c r="G39" s="28">
        <v>2</v>
      </c>
      <c r="H39" s="28">
        <v>3</v>
      </c>
      <c r="I39" s="28">
        <f t="shared" si="0"/>
        <v>6</v>
      </c>
      <c r="J39" s="36" t="str">
        <f t="shared" si="1"/>
        <v>BAJO</v>
      </c>
      <c r="K39" s="24" t="str">
        <f t="shared" si="5"/>
        <v>El nivel de riesgo es bajo y no se requieren controles adicionales</v>
      </c>
      <c r="L39" s="56">
        <f t="shared" si="2"/>
        <v>0.1</v>
      </c>
      <c r="N39" s="26" t="s">
        <v>1110</v>
      </c>
      <c r="O39" s="26" t="s">
        <v>1873</v>
      </c>
    </row>
    <row r="40" spans="1:16" ht="128.25" x14ac:dyDescent="0.2">
      <c r="A40" s="35">
        <v>33</v>
      </c>
      <c r="B40" s="28" t="s">
        <v>430</v>
      </c>
      <c r="C40" s="27" t="s">
        <v>411</v>
      </c>
      <c r="D40" s="27" t="s">
        <v>908</v>
      </c>
      <c r="E40" s="27" t="s">
        <v>20</v>
      </c>
      <c r="F40" s="27" t="s">
        <v>1874</v>
      </c>
      <c r="G40" s="28">
        <v>2</v>
      </c>
      <c r="H40" s="28">
        <v>3</v>
      </c>
      <c r="I40" s="28">
        <f t="shared" si="0"/>
        <v>6</v>
      </c>
      <c r="J40" s="36" t="str">
        <f t="shared" si="1"/>
        <v>BAJO</v>
      </c>
      <c r="K40" s="24" t="str">
        <f t="shared" si="5"/>
        <v>El nivel de riesgo es bajo y no se requieren controles adicionales</v>
      </c>
      <c r="L40" s="56">
        <f t="shared" si="2"/>
        <v>0.1</v>
      </c>
      <c r="N40" s="26" t="s">
        <v>1111</v>
      </c>
      <c r="O40" s="26" t="s">
        <v>1875</v>
      </c>
    </row>
    <row r="41" spans="1:16" ht="142.5" x14ac:dyDescent="0.2">
      <c r="A41" s="35">
        <v>34</v>
      </c>
      <c r="B41" s="28" t="s">
        <v>430</v>
      </c>
      <c r="C41" s="27" t="s">
        <v>1112</v>
      </c>
      <c r="D41" s="27" t="s">
        <v>1071</v>
      </c>
      <c r="E41" s="27" t="s">
        <v>20</v>
      </c>
      <c r="F41" s="27" t="s">
        <v>1876</v>
      </c>
      <c r="G41" s="28">
        <v>3</v>
      </c>
      <c r="H41" s="28">
        <v>4</v>
      </c>
      <c r="I41" s="28">
        <f>G41*H41</f>
        <v>12</v>
      </c>
      <c r="J41" s="28" t="str">
        <f>IF(I41&lt;12,"BAJO",IF(I41&gt;19,"ALTO","MEDIO"))</f>
        <v>MEDIO</v>
      </c>
      <c r="K41" s="26" t="s">
        <v>470</v>
      </c>
      <c r="L41" s="57">
        <f>IF(J41="BAJO",0.1,IF(J41="MEDIO",3,5))</f>
        <v>3</v>
      </c>
      <c r="M41" s="39"/>
      <c r="N41" s="27" t="s">
        <v>1109</v>
      </c>
      <c r="O41" s="26" t="s">
        <v>1877</v>
      </c>
      <c r="P41" s="39"/>
    </row>
    <row r="42" spans="1:16" ht="156.75" x14ac:dyDescent="0.2">
      <c r="A42" s="35">
        <v>35</v>
      </c>
      <c r="B42" s="28" t="s">
        <v>430</v>
      </c>
      <c r="C42" s="27" t="s">
        <v>395</v>
      </c>
      <c r="D42" s="27" t="s">
        <v>70</v>
      </c>
      <c r="E42" s="27" t="s">
        <v>20</v>
      </c>
      <c r="F42" s="27" t="s">
        <v>1878</v>
      </c>
      <c r="G42" s="28">
        <v>3</v>
      </c>
      <c r="H42" s="28">
        <v>4</v>
      </c>
      <c r="I42" s="28">
        <f>G42*H42</f>
        <v>12</v>
      </c>
      <c r="J42" s="28" t="str">
        <f>IF(I42&lt;12,"BAJO",IF(I42&gt;19,"ALTO","MEDIO"))</f>
        <v>MEDIO</v>
      </c>
      <c r="K42" s="26" t="s">
        <v>471</v>
      </c>
      <c r="L42" s="57">
        <f>IF(J42="BAJO",0.1,IF(J42="MEDIO",3,5))</f>
        <v>3</v>
      </c>
      <c r="M42" s="39"/>
      <c r="N42" s="27" t="s">
        <v>1113</v>
      </c>
      <c r="O42" s="26" t="s">
        <v>1879</v>
      </c>
      <c r="P42" s="39"/>
    </row>
    <row r="43" spans="1:16" ht="128.25" x14ac:dyDescent="0.2">
      <c r="A43" s="35">
        <v>36</v>
      </c>
      <c r="B43" s="28" t="s">
        <v>430</v>
      </c>
      <c r="C43" s="27" t="s">
        <v>424</v>
      </c>
      <c r="D43" s="27" t="s">
        <v>908</v>
      </c>
      <c r="E43" s="27" t="s">
        <v>20</v>
      </c>
      <c r="F43" s="27" t="s">
        <v>1880</v>
      </c>
      <c r="G43" s="28">
        <v>3</v>
      </c>
      <c r="H43" s="28">
        <v>4</v>
      </c>
      <c r="I43" s="28">
        <f t="shared" si="0"/>
        <v>12</v>
      </c>
      <c r="J43" s="28" t="str">
        <f t="shared" si="1"/>
        <v>MEDIO</v>
      </c>
      <c r="K43" s="26" t="s">
        <v>468</v>
      </c>
      <c r="L43" s="57">
        <f t="shared" si="2"/>
        <v>3</v>
      </c>
      <c r="M43" s="39"/>
      <c r="N43" s="27" t="s">
        <v>1111</v>
      </c>
      <c r="O43" s="26" t="s">
        <v>1881</v>
      </c>
      <c r="P43" s="39"/>
    </row>
    <row r="44" spans="1:16" ht="142.5" x14ac:dyDescent="0.2">
      <c r="A44" s="35">
        <v>37</v>
      </c>
      <c r="B44" s="28" t="s">
        <v>430</v>
      </c>
      <c r="C44" s="27" t="s">
        <v>425</v>
      </c>
      <c r="D44" s="27" t="s">
        <v>1071</v>
      </c>
      <c r="E44" s="27" t="s">
        <v>20</v>
      </c>
      <c r="F44" s="27" t="s">
        <v>1882</v>
      </c>
      <c r="G44" s="28">
        <v>3</v>
      </c>
      <c r="H44" s="28">
        <v>4</v>
      </c>
      <c r="I44" s="28">
        <f t="shared" si="0"/>
        <v>12</v>
      </c>
      <c r="J44" s="28" t="str">
        <f t="shared" si="1"/>
        <v>MEDIO</v>
      </c>
      <c r="K44" s="26" t="s">
        <v>470</v>
      </c>
      <c r="L44" s="57">
        <f t="shared" si="2"/>
        <v>3</v>
      </c>
      <c r="M44" s="39"/>
      <c r="N44" s="27" t="s">
        <v>1114</v>
      </c>
      <c r="O44" s="26" t="s">
        <v>1881</v>
      </c>
      <c r="P44" s="39"/>
    </row>
    <row r="45" spans="1:16" ht="156.75" x14ac:dyDescent="0.2">
      <c r="A45" s="35">
        <v>38</v>
      </c>
      <c r="B45" s="28" t="s">
        <v>430</v>
      </c>
      <c r="C45" s="27" t="s">
        <v>1115</v>
      </c>
      <c r="D45" s="27" t="s">
        <v>70</v>
      </c>
      <c r="E45" s="27" t="s">
        <v>20</v>
      </c>
      <c r="F45" s="27" t="s">
        <v>1883</v>
      </c>
      <c r="G45" s="28">
        <v>3</v>
      </c>
      <c r="H45" s="28">
        <v>4</v>
      </c>
      <c r="I45" s="28">
        <f t="shared" si="0"/>
        <v>12</v>
      </c>
      <c r="J45" s="28" t="str">
        <f t="shared" si="1"/>
        <v>MEDIO</v>
      </c>
      <c r="K45" s="26" t="s">
        <v>471</v>
      </c>
      <c r="L45" s="57">
        <f t="shared" si="2"/>
        <v>3</v>
      </c>
      <c r="M45" s="39"/>
      <c r="N45" s="27" t="s">
        <v>1116</v>
      </c>
      <c r="O45" s="26" t="s">
        <v>1884</v>
      </c>
      <c r="P45" s="39"/>
    </row>
    <row r="46" spans="1:16" ht="128.25" x14ac:dyDescent="0.2">
      <c r="A46" s="35">
        <v>39</v>
      </c>
      <c r="B46" s="28" t="s">
        <v>430</v>
      </c>
      <c r="C46" s="27" t="s">
        <v>393</v>
      </c>
      <c r="D46" s="27" t="s">
        <v>908</v>
      </c>
      <c r="E46" s="27" t="s">
        <v>20</v>
      </c>
      <c r="F46" s="27" t="s">
        <v>1885</v>
      </c>
      <c r="G46" s="28">
        <v>3</v>
      </c>
      <c r="H46" s="28">
        <v>4</v>
      </c>
      <c r="I46" s="28">
        <f t="shared" si="0"/>
        <v>12</v>
      </c>
      <c r="J46" s="28" t="str">
        <f t="shared" si="1"/>
        <v>MEDIO</v>
      </c>
      <c r="K46" s="26" t="s">
        <v>468</v>
      </c>
      <c r="L46" s="57">
        <f t="shared" si="2"/>
        <v>3</v>
      </c>
      <c r="M46" s="39"/>
      <c r="N46" s="27" t="s">
        <v>1117</v>
      </c>
      <c r="O46" s="26" t="s">
        <v>1886</v>
      </c>
      <c r="P46" s="39"/>
    </row>
    <row r="47" spans="1:16" ht="99.75" x14ac:dyDescent="0.2">
      <c r="A47" s="35">
        <v>40</v>
      </c>
      <c r="B47" s="28" t="s">
        <v>430</v>
      </c>
      <c r="C47" s="27" t="s">
        <v>1808</v>
      </c>
      <c r="D47" s="27" t="s">
        <v>1071</v>
      </c>
      <c r="E47" s="27" t="s">
        <v>19</v>
      </c>
      <c r="F47" s="27" t="s">
        <v>1887</v>
      </c>
      <c r="G47" s="28">
        <v>2</v>
      </c>
      <c r="H47" s="28">
        <v>3</v>
      </c>
      <c r="I47" s="28">
        <f t="shared" si="0"/>
        <v>6</v>
      </c>
      <c r="J47" s="28" t="str">
        <f t="shared" si="1"/>
        <v>BAJO</v>
      </c>
      <c r="K47" s="24" t="str">
        <f t="shared" ref="K47" si="7">IF(J47="BAJO","El nivel de riesgo es bajo y no se requieren controles adicionales","Favor establezca acá controles adicionales requeridos")</f>
        <v>El nivel de riesgo es bajo y no se requieren controles adicionales</v>
      </c>
      <c r="L47" s="57">
        <f t="shared" si="2"/>
        <v>0.1</v>
      </c>
      <c r="M47" s="39"/>
      <c r="N47" s="27" t="s">
        <v>1118</v>
      </c>
      <c r="O47" s="26" t="s">
        <v>1888</v>
      </c>
      <c r="P47" s="39"/>
    </row>
    <row r="48" spans="1:16" ht="128.25" x14ac:dyDescent="0.2">
      <c r="A48" s="35">
        <v>41</v>
      </c>
      <c r="B48" s="28" t="s">
        <v>430</v>
      </c>
      <c r="C48" s="27" t="s">
        <v>394</v>
      </c>
      <c r="D48" s="27" t="s">
        <v>908</v>
      </c>
      <c r="E48" s="27" t="s">
        <v>20</v>
      </c>
      <c r="F48" s="27" t="s">
        <v>1889</v>
      </c>
      <c r="G48" s="28">
        <v>3</v>
      </c>
      <c r="H48" s="28">
        <v>3</v>
      </c>
      <c r="I48" s="28">
        <f>G48*H48</f>
        <v>9</v>
      </c>
      <c r="J48" s="28" t="str">
        <f>IF(I48&lt;12,"BAJO",IF(I48&gt;19,"ALTO","MEDIO"))</f>
        <v>BAJO</v>
      </c>
      <c r="K48" s="24" t="str">
        <f>IF(J48="BAJO","El nivel de riesgo es bajo y no se requieren controles adicionales","Favor establezca acá controles adicionales requeridos")</f>
        <v>El nivel de riesgo es bajo y no se requieren controles adicionales</v>
      </c>
      <c r="L48" s="57">
        <f>IF(J48="BAJO",0.1,IF(J48="MEDIO",3,5))</f>
        <v>0.1</v>
      </c>
      <c r="M48" s="39"/>
      <c r="N48" s="27" t="s">
        <v>1119</v>
      </c>
      <c r="O48" s="26" t="s">
        <v>1890</v>
      </c>
      <c r="P48" s="39"/>
    </row>
    <row r="49" spans="12:15" x14ac:dyDescent="0.2">
      <c r="L49" s="23">
        <f>SUM(L8:L48)</f>
        <v>56.300000000000026</v>
      </c>
      <c r="N49" s="63">
        <f>+COUNT(L8:L48)</f>
        <v>41</v>
      </c>
      <c r="O49" s="63"/>
    </row>
    <row r="50" spans="12:15" x14ac:dyDescent="0.2">
      <c r="N50" s="63"/>
      <c r="O50" s="63"/>
    </row>
    <row r="51" spans="12:15" x14ac:dyDescent="0.2">
      <c r="N51" s="63"/>
      <c r="O51" s="63"/>
    </row>
    <row r="52" spans="12:15" x14ac:dyDescent="0.2">
      <c r="N52" s="63"/>
      <c r="O52" s="63"/>
    </row>
    <row r="53" spans="12:15" x14ac:dyDescent="0.2">
      <c r="N53" s="63"/>
      <c r="O53" s="63"/>
    </row>
    <row r="54" spans="12:15" x14ac:dyDescent="0.2">
      <c r="N54" s="63"/>
      <c r="O54" s="63"/>
    </row>
    <row r="55" spans="12:15" x14ac:dyDescent="0.2">
      <c r="N55" s="63"/>
      <c r="O55" s="63"/>
    </row>
    <row r="56" spans="12:15" x14ac:dyDescent="0.2">
      <c r="N56" s="63"/>
      <c r="O56" s="63"/>
    </row>
    <row r="57" spans="12:15" x14ac:dyDescent="0.2">
      <c r="N57" s="63"/>
      <c r="O57" s="63"/>
    </row>
    <row r="58" spans="12:15" x14ac:dyDescent="0.2">
      <c r="N58" s="63"/>
      <c r="O58" s="63"/>
    </row>
    <row r="59" spans="12:15" x14ac:dyDescent="0.2">
      <c r="N59" s="63"/>
      <c r="O59" s="63"/>
    </row>
    <row r="60" spans="12:15" x14ac:dyDescent="0.2">
      <c r="N60" s="63"/>
      <c r="O60" s="63"/>
    </row>
    <row r="61" spans="12:15" x14ac:dyDescent="0.2">
      <c r="N61" s="63"/>
      <c r="O61" s="63"/>
    </row>
    <row r="62" spans="12:15" x14ac:dyDescent="0.2">
      <c r="N62" s="63"/>
      <c r="O62" s="63"/>
    </row>
  </sheetData>
  <dataConsolidate/>
  <mergeCells count="12">
    <mergeCell ref="B1:J1"/>
    <mergeCell ref="K1:L4"/>
    <mergeCell ref="B2:J2"/>
    <mergeCell ref="B3:C3"/>
    <mergeCell ref="D3:I3"/>
    <mergeCell ref="B4:C4"/>
    <mergeCell ref="D4:I4"/>
    <mergeCell ref="B5:C5"/>
    <mergeCell ref="D5:E5"/>
    <mergeCell ref="G5:H5"/>
    <mergeCell ref="J5:L5"/>
    <mergeCell ref="B6:L6"/>
  </mergeCells>
  <conditionalFormatting sqref="J9:J10 J12:J13 J19 J21:J22 J24:J29 J31:J34 J43:J44 J46:J48 J15:J17 J36:J41">
    <cfRule type="cellIs" dxfId="287" priority="40" stopIfTrue="1" operator="equal">
      <formula>"ALTO"</formula>
    </cfRule>
    <cfRule type="cellIs" dxfId="286" priority="41" stopIfTrue="1" operator="equal">
      <formula>"MEDIO"</formula>
    </cfRule>
    <cfRule type="cellIs" dxfId="285" priority="42" stopIfTrue="1" operator="equal">
      <formula>"BAJO"</formula>
    </cfRule>
  </conditionalFormatting>
  <conditionalFormatting sqref="J8">
    <cfRule type="cellIs" dxfId="284" priority="37" stopIfTrue="1" operator="equal">
      <formula>"ALTO"</formula>
    </cfRule>
    <cfRule type="cellIs" dxfId="283" priority="38" stopIfTrue="1" operator="equal">
      <formula>"MEDIO"</formula>
    </cfRule>
    <cfRule type="cellIs" dxfId="282" priority="39" stopIfTrue="1" operator="equal">
      <formula>"BAJO"</formula>
    </cfRule>
  </conditionalFormatting>
  <conditionalFormatting sqref="J12">
    <cfRule type="cellIs" dxfId="281" priority="34" stopIfTrue="1" operator="equal">
      <formula>"ALTO"</formula>
    </cfRule>
    <cfRule type="cellIs" dxfId="280" priority="35" stopIfTrue="1" operator="equal">
      <formula>"MEDIO"</formula>
    </cfRule>
    <cfRule type="cellIs" dxfId="279" priority="36" stopIfTrue="1" operator="equal">
      <formula>"BAJO"</formula>
    </cfRule>
  </conditionalFormatting>
  <conditionalFormatting sqref="J11">
    <cfRule type="cellIs" dxfId="278" priority="31" stopIfTrue="1" operator="equal">
      <formula>"ALTO"</formula>
    </cfRule>
    <cfRule type="cellIs" dxfId="277" priority="32" stopIfTrue="1" operator="equal">
      <formula>"MEDIO"</formula>
    </cfRule>
    <cfRule type="cellIs" dxfId="276" priority="33" stopIfTrue="1" operator="equal">
      <formula>"BAJO"</formula>
    </cfRule>
  </conditionalFormatting>
  <conditionalFormatting sqref="J11">
    <cfRule type="cellIs" dxfId="275" priority="28" stopIfTrue="1" operator="equal">
      <formula>"ALTO"</formula>
    </cfRule>
    <cfRule type="cellIs" dxfId="274" priority="29" stopIfTrue="1" operator="equal">
      <formula>"MEDIO"</formula>
    </cfRule>
    <cfRule type="cellIs" dxfId="273" priority="30" stopIfTrue="1" operator="equal">
      <formula>"BAJO"</formula>
    </cfRule>
  </conditionalFormatting>
  <conditionalFormatting sqref="J14">
    <cfRule type="cellIs" dxfId="272" priority="25" stopIfTrue="1" operator="equal">
      <formula>"ALTO"</formula>
    </cfRule>
    <cfRule type="cellIs" dxfId="271" priority="26" stopIfTrue="1" operator="equal">
      <formula>"MEDIO"</formula>
    </cfRule>
    <cfRule type="cellIs" dxfId="270" priority="27" stopIfTrue="1" operator="equal">
      <formula>"BAJO"</formula>
    </cfRule>
  </conditionalFormatting>
  <conditionalFormatting sqref="J18">
    <cfRule type="cellIs" dxfId="269" priority="22" stopIfTrue="1" operator="equal">
      <formula>"ALTO"</formula>
    </cfRule>
    <cfRule type="cellIs" dxfId="268" priority="23" stopIfTrue="1" operator="equal">
      <formula>"MEDIO"</formula>
    </cfRule>
    <cfRule type="cellIs" dxfId="267" priority="24" stopIfTrue="1" operator="equal">
      <formula>"BAJO"</formula>
    </cfRule>
  </conditionalFormatting>
  <conditionalFormatting sqref="J20">
    <cfRule type="cellIs" dxfId="266" priority="19" stopIfTrue="1" operator="equal">
      <formula>"ALTO"</formula>
    </cfRule>
    <cfRule type="cellIs" dxfId="265" priority="20" stopIfTrue="1" operator="equal">
      <formula>"MEDIO"</formula>
    </cfRule>
    <cfRule type="cellIs" dxfId="264" priority="21" stopIfTrue="1" operator="equal">
      <formula>"BAJO"</formula>
    </cfRule>
  </conditionalFormatting>
  <conditionalFormatting sqref="J23">
    <cfRule type="cellIs" dxfId="263" priority="16" stopIfTrue="1" operator="equal">
      <formula>"ALTO"</formula>
    </cfRule>
    <cfRule type="cellIs" dxfId="262" priority="17" stopIfTrue="1" operator="equal">
      <formula>"MEDIO"</formula>
    </cfRule>
    <cfRule type="cellIs" dxfId="261" priority="18" stopIfTrue="1" operator="equal">
      <formula>"BAJO"</formula>
    </cfRule>
  </conditionalFormatting>
  <conditionalFormatting sqref="J30">
    <cfRule type="cellIs" dxfId="260" priority="13" stopIfTrue="1" operator="equal">
      <formula>"ALTO"</formula>
    </cfRule>
    <cfRule type="cellIs" dxfId="259" priority="14" stopIfTrue="1" operator="equal">
      <formula>"MEDIO"</formula>
    </cfRule>
    <cfRule type="cellIs" dxfId="258" priority="15" stopIfTrue="1" operator="equal">
      <formula>"BAJO"</formula>
    </cfRule>
  </conditionalFormatting>
  <conditionalFormatting sqref="J35">
    <cfRule type="cellIs" dxfId="257" priority="10" stopIfTrue="1" operator="equal">
      <formula>"ALTO"</formula>
    </cfRule>
    <cfRule type="cellIs" dxfId="256" priority="11" stopIfTrue="1" operator="equal">
      <formula>"MEDIO"</formula>
    </cfRule>
    <cfRule type="cellIs" dxfId="255" priority="12" stopIfTrue="1" operator="equal">
      <formula>"BAJO"</formula>
    </cfRule>
  </conditionalFormatting>
  <conditionalFormatting sqref="J42">
    <cfRule type="cellIs" dxfId="254" priority="7" stopIfTrue="1" operator="equal">
      <formula>"ALTO"</formula>
    </cfRule>
    <cfRule type="cellIs" dxfId="253" priority="8" stopIfTrue="1" operator="equal">
      <formula>"MEDIO"</formula>
    </cfRule>
    <cfRule type="cellIs" dxfId="252" priority="9" stopIfTrue="1" operator="equal">
      <formula>"BAJO"</formula>
    </cfRule>
  </conditionalFormatting>
  <conditionalFormatting sqref="J45">
    <cfRule type="cellIs" dxfId="251" priority="4" stopIfTrue="1" operator="equal">
      <formula>"ALTO"</formula>
    </cfRule>
    <cfRule type="cellIs" dxfId="250" priority="5" stopIfTrue="1" operator="equal">
      <formula>"MEDIO"</formula>
    </cfRule>
    <cfRule type="cellIs" dxfId="249" priority="6" stopIfTrue="1" operator="equal">
      <formula>"BAJO"</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36"/>
  <sheetViews>
    <sheetView topLeftCell="E33" zoomScale="70" zoomScaleNormal="70" workbookViewId="0">
      <selection activeCell="N37" sqref="N37"/>
    </sheetView>
  </sheetViews>
  <sheetFormatPr baseColWidth="10" defaultColWidth="11.42578125" defaultRowHeight="14.25" x14ac:dyDescent="0.2"/>
  <cols>
    <col min="1" max="1" width="11.42578125" style="23"/>
    <col min="2" max="2" width="24.5703125" style="107" customWidth="1"/>
    <col min="3" max="3" width="60" style="23" customWidth="1"/>
    <col min="4" max="4" width="38.42578125" style="23" customWidth="1"/>
    <col min="5" max="5" width="36.42578125" style="23" customWidth="1"/>
    <col min="6" max="6" width="58.5703125" style="23" customWidth="1"/>
    <col min="7" max="8" width="18.85546875" style="107" customWidth="1"/>
    <col min="9" max="9" width="18.85546875" style="23" customWidth="1"/>
    <col min="10" max="10" width="18.5703125" style="23" customWidth="1"/>
    <col min="11" max="11" width="58.28515625" style="23" customWidth="1"/>
    <col min="12" max="12" width="11" style="23" customWidth="1"/>
    <col min="13" max="13" width="3.5703125" style="23" customWidth="1"/>
    <col min="14" max="14" width="59.7109375" style="23" customWidth="1"/>
    <col min="15" max="15" width="50" style="23" customWidth="1"/>
    <col min="16" max="16384" width="11.42578125" style="23"/>
  </cols>
  <sheetData>
    <row r="1" spans="1:74" ht="31.5" customHeight="1" thickBot="1" x14ac:dyDescent="0.25">
      <c r="B1" s="176" t="s">
        <v>10</v>
      </c>
      <c r="C1" s="177"/>
      <c r="D1" s="177"/>
      <c r="E1" s="177"/>
      <c r="F1" s="177"/>
      <c r="G1" s="177"/>
      <c r="H1" s="177"/>
      <c r="I1" s="177"/>
      <c r="J1" s="177"/>
      <c r="K1" s="205"/>
      <c r="L1" s="205"/>
      <c r="M1" s="116"/>
    </row>
    <row r="2" spans="1:74" ht="27" customHeight="1" thickTop="1" x14ac:dyDescent="0.2">
      <c r="B2" s="206" t="s">
        <v>220</v>
      </c>
      <c r="C2" s="207"/>
      <c r="D2" s="207"/>
      <c r="E2" s="207"/>
      <c r="F2" s="207"/>
      <c r="G2" s="207"/>
      <c r="H2" s="207"/>
      <c r="I2" s="207"/>
      <c r="J2" s="207"/>
      <c r="K2" s="205"/>
      <c r="L2" s="205"/>
      <c r="M2" s="116"/>
    </row>
    <row r="3" spans="1:74" ht="24" customHeight="1" x14ac:dyDescent="0.2">
      <c r="B3" s="208" t="s">
        <v>11</v>
      </c>
      <c r="C3" s="209"/>
      <c r="D3" s="190" t="s">
        <v>12</v>
      </c>
      <c r="E3" s="191"/>
      <c r="F3" s="191"/>
      <c r="G3" s="191"/>
      <c r="H3" s="191"/>
      <c r="I3" s="189"/>
      <c r="J3" s="43" t="s">
        <v>208</v>
      </c>
      <c r="K3" s="205"/>
      <c r="L3" s="205"/>
      <c r="M3" s="116"/>
    </row>
    <row r="4" spans="1:74" ht="26.25" customHeight="1" thickBot="1" x14ac:dyDescent="0.25">
      <c r="B4" s="210" t="s">
        <v>209</v>
      </c>
      <c r="C4" s="211"/>
      <c r="D4" s="194" t="s">
        <v>221</v>
      </c>
      <c r="E4" s="195"/>
      <c r="F4" s="195"/>
      <c r="G4" s="195"/>
      <c r="H4" s="195"/>
      <c r="I4" s="193"/>
      <c r="J4" s="44" t="s">
        <v>1506</v>
      </c>
      <c r="K4" s="205"/>
      <c r="L4" s="205"/>
      <c r="M4" s="116"/>
    </row>
    <row r="5" spans="1:74" ht="72.75" customHeight="1" thickTop="1" x14ac:dyDescent="0.2">
      <c r="B5" s="199" t="s">
        <v>13</v>
      </c>
      <c r="C5" s="200"/>
      <c r="D5" s="201" t="s">
        <v>14</v>
      </c>
      <c r="E5" s="202"/>
      <c r="F5" s="45" t="s">
        <v>15</v>
      </c>
      <c r="G5" s="203" t="s">
        <v>248</v>
      </c>
      <c r="H5" s="203"/>
      <c r="I5" s="46" t="s">
        <v>16</v>
      </c>
      <c r="J5" s="204" t="s">
        <v>249</v>
      </c>
      <c r="K5" s="204"/>
      <c r="L5" s="204"/>
      <c r="M5" s="117"/>
      <c r="N5" s="52" t="s">
        <v>1505</v>
      </c>
      <c r="O5" s="53">
        <v>44316</v>
      </c>
    </row>
    <row r="6" spans="1:74" ht="6" customHeight="1" x14ac:dyDescent="0.2">
      <c r="B6" s="45"/>
      <c r="C6" s="47"/>
      <c r="D6" s="48"/>
      <c r="E6" s="49"/>
      <c r="F6" s="45"/>
      <c r="G6" s="50"/>
      <c r="H6" s="50"/>
      <c r="I6" s="46"/>
      <c r="J6" s="51"/>
      <c r="K6" s="51"/>
      <c r="L6" s="51"/>
      <c r="M6" s="118"/>
    </row>
    <row r="7" spans="1:74" ht="84" customHeight="1" x14ac:dyDescent="0.2">
      <c r="B7" s="22" t="s">
        <v>6</v>
      </c>
      <c r="C7" s="22" t="s">
        <v>8</v>
      </c>
      <c r="D7" s="22" t="s">
        <v>9</v>
      </c>
      <c r="E7" s="22" t="s">
        <v>24</v>
      </c>
      <c r="F7" s="22" t="s">
        <v>5</v>
      </c>
      <c r="G7" s="22" t="s">
        <v>0</v>
      </c>
      <c r="H7" s="22" t="s">
        <v>1</v>
      </c>
      <c r="I7" s="22" t="s">
        <v>2</v>
      </c>
      <c r="J7" s="22" t="s">
        <v>3</v>
      </c>
      <c r="K7" s="22" t="s">
        <v>4</v>
      </c>
      <c r="L7" s="22" t="s">
        <v>222</v>
      </c>
      <c r="M7" s="22"/>
      <c r="N7" s="54" t="s">
        <v>466</v>
      </c>
      <c r="O7" s="55" t="s">
        <v>467</v>
      </c>
    </row>
    <row r="8" spans="1:74" ht="171" x14ac:dyDescent="0.2">
      <c r="A8" s="35">
        <v>1</v>
      </c>
      <c r="B8" s="36" t="s">
        <v>295</v>
      </c>
      <c r="C8" s="26" t="s">
        <v>180</v>
      </c>
      <c r="D8" s="26" t="s">
        <v>1131</v>
      </c>
      <c r="E8" s="26" t="s">
        <v>19</v>
      </c>
      <c r="F8" s="26" t="s">
        <v>1895</v>
      </c>
      <c r="G8" s="36">
        <v>3</v>
      </c>
      <c r="H8" s="36">
        <v>5</v>
      </c>
      <c r="I8" s="36">
        <f t="shared" ref="I8:I35" si="0">G8*H8</f>
        <v>15</v>
      </c>
      <c r="J8" s="36" t="str">
        <f t="shared" ref="J8:J35" si="1">IF(I8&lt;12,"BAJO",IF(I8&gt;19,"ALTO","MEDIO"))</f>
        <v>MEDIO</v>
      </c>
      <c r="K8" s="26" t="s">
        <v>470</v>
      </c>
      <c r="L8" s="114">
        <f t="shared" ref="L8:L35" si="2">IF(J8="BAJO",0.1,IF(J8="MEDIO",3,5))</f>
        <v>3</v>
      </c>
      <c r="M8" s="114"/>
      <c r="N8" s="61" t="s">
        <v>1120</v>
      </c>
      <c r="O8" s="26" t="s">
        <v>1121</v>
      </c>
      <c r="BU8" s="23">
        <v>2</v>
      </c>
      <c r="BV8" s="23">
        <v>2</v>
      </c>
    </row>
    <row r="9" spans="1:74" ht="180.75" customHeight="1" x14ac:dyDescent="0.2">
      <c r="A9" s="35">
        <v>2</v>
      </c>
      <c r="B9" s="36" t="s">
        <v>295</v>
      </c>
      <c r="C9" s="26" t="s">
        <v>180</v>
      </c>
      <c r="D9" s="26" t="s">
        <v>1896</v>
      </c>
      <c r="E9" s="26" t="s">
        <v>19</v>
      </c>
      <c r="F9" s="26" t="s">
        <v>1897</v>
      </c>
      <c r="G9" s="36">
        <v>3</v>
      </c>
      <c r="H9" s="36">
        <v>5</v>
      </c>
      <c r="I9" s="36">
        <f t="shared" si="0"/>
        <v>15</v>
      </c>
      <c r="J9" s="36" t="str">
        <f t="shared" si="1"/>
        <v>MEDIO</v>
      </c>
      <c r="K9" s="26" t="s">
        <v>471</v>
      </c>
      <c r="L9" s="114">
        <f t="shared" si="2"/>
        <v>3</v>
      </c>
      <c r="M9" s="114"/>
      <c r="N9" s="61" t="s">
        <v>1120</v>
      </c>
      <c r="O9" s="26" t="s">
        <v>1122</v>
      </c>
      <c r="BU9" s="23">
        <v>2</v>
      </c>
      <c r="BV9" s="23">
        <v>2</v>
      </c>
    </row>
    <row r="10" spans="1:74" ht="99.75" x14ac:dyDescent="0.2">
      <c r="A10" s="35">
        <v>3</v>
      </c>
      <c r="B10" s="36" t="s">
        <v>295</v>
      </c>
      <c r="C10" s="26" t="s">
        <v>181</v>
      </c>
      <c r="D10" s="26" t="s">
        <v>1898</v>
      </c>
      <c r="E10" s="26" t="s">
        <v>19</v>
      </c>
      <c r="F10" s="26" t="s">
        <v>1899</v>
      </c>
      <c r="G10" s="36">
        <v>3</v>
      </c>
      <c r="H10" s="36">
        <v>5</v>
      </c>
      <c r="I10" s="36">
        <f t="shared" si="0"/>
        <v>15</v>
      </c>
      <c r="J10" s="36" t="str">
        <f t="shared" si="1"/>
        <v>MEDIO</v>
      </c>
      <c r="K10" s="26" t="s">
        <v>468</v>
      </c>
      <c r="L10" s="114">
        <f t="shared" si="2"/>
        <v>3</v>
      </c>
      <c r="M10" s="114"/>
      <c r="N10" s="61" t="s">
        <v>1120</v>
      </c>
      <c r="O10" s="26" t="s">
        <v>1123</v>
      </c>
    </row>
    <row r="11" spans="1:74" ht="174" customHeight="1" x14ac:dyDescent="0.2">
      <c r="A11" s="35">
        <v>4</v>
      </c>
      <c r="B11" s="36" t="s">
        <v>295</v>
      </c>
      <c r="C11" s="26" t="s">
        <v>1900</v>
      </c>
      <c r="D11" s="26" t="s">
        <v>1629</v>
      </c>
      <c r="E11" s="26" t="s">
        <v>19</v>
      </c>
      <c r="F11" s="26" t="s">
        <v>1901</v>
      </c>
      <c r="G11" s="36">
        <v>3</v>
      </c>
      <c r="H11" s="36">
        <v>4</v>
      </c>
      <c r="I11" s="36">
        <f t="shared" si="0"/>
        <v>12</v>
      </c>
      <c r="J11" s="36" t="str">
        <f t="shared" si="1"/>
        <v>MEDIO</v>
      </c>
      <c r="K11" s="26" t="s">
        <v>471</v>
      </c>
      <c r="L11" s="114">
        <f t="shared" si="2"/>
        <v>3</v>
      </c>
      <c r="M11" s="114"/>
      <c r="N11" s="61" t="s">
        <v>1120</v>
      </c>
      <c r="O11" s="26" t="s">
        <v>1124</v>
      </c>
    </row>
    <row r="12" spans="1:74" ht="162.75" customHeight="1" x14ac:dyDescent="0.2">
      <c r="A12" s="35">
        <v>5</v>
      </c>
      <c r="B12" s="36" t="s">
        <v>295</v>
      </c>
      <c r="C12" s="26" t="s">
        <v>1125</v>
      </c>
      <c r="D12" s="26" t="s">
        <v>1126</v>
      </c>
      <c r="E12" s="26" t="s">
        <v>19</v>
      </c>
      <c r="F12" s="26" t="s">
        <v>1127</v>
      </c>
      <c r="G12" s="36">
        <v>3</v>
      </c>
      <c r="H12" s="36">
        <v>4</v>
      </c>
      <c r="I12" s="36">
        <f t="shared" si="0"/>
        <v>12</v>
      </c>
      <c r="J12" s="36" t="str">
        <f t="shared" si="1"/>
        <v>MEDIO</v>
      </c>
      <c r="K12" s="26" t="s">
        <v>470</v>
      </c>
      <c r="L12" s="114">
        <f t="shared" si="2"/>
        <v>3</v>
      </c>
      <c r="M12" s="114"/>
      <c r="N12" s="61"/>
      <c r="O12" s="26" t="s">
        <v>575</v>
      </c>
    </row>
    <row r="13" spans="1:74" ht="136.5" customHeight="1" x14ac:dyDescent="0.2">
      <c r="A13" s="35">
        <v>6</v>
      </c>
      <c r="B13" s="36" t="s">
        <v>295</v>
      </c>
      <c r="C13" s="26" t="s">
        <v>1902</v>
      </c>
      <c r="D13" s="26" t="s">
        <v>1720</v>
      </c>
      <c r="E13" s="26" t="s">
        <v>19</v>
      </c>
      <c r="F13" s="26" t="s">
        <v>1127</v>
      </c>
      <c r="G13" s="36">
        <v>3</v>
      </c>
      <c r="H13" s="36">
        <v>4</v>
      </c>
      <c r="I13" s="36">
        <f t="shared" si="0"/>
        <v>12</v>
      </c>
      <c r="J13" s="36" t="str">
        <f t="shared" si="1"/>
        <v>MEDIO</v>
      </c>
      <c r="K13" s="26" t="s">
        <v>468</v>
      </c>
      <c r="L13" s="114">
        <f t="shared" si="2"/>
        <v>3</v>
      </c>
      <c r="M13" s="114"/>
      <c r="N13" s="61" t="s">
        <v>1120</v>
      </c>
      <c r="O13" s="26" t="s">
        <v>1128</v>
      </c>
    </row>
    <row r="14" spans="1:74" ht="156.75" x14ac:dyDescent="0.2">
      <c r="A14" s="35">
        <v>7</v>
      </c>
      <c r="B14" s="36" t="s">
        <v>295</v>
      </c>
      <c r="C14" s="26" t="s">
        <v>1903</v>
      </c>
      <c r="D14" s="26" t="s">
        <v>1904</v>
      </c>
      <c r="E14" s="26" t="s">
        <v>1132</v>
      </c>
      <c r="F14" s="26" t="s">
        <v>1905</v>
      </c>
      <c r="G14" s="36">
        <v>3</v>
      </c>
      <c r="H14" s="36">
        <v>3</v>
      </c>
      <c r="I14" s="36">
        <f t="shared" si="0"/>
        <v>9</v>
      </c>
      <c r="J14" s="36" t="str">
        <f t="shared" si="1"/>
        <v>BAJO</v>
      </c>
      <c r="K14" s="32" t="str">
        <f t="shared" ref="K14:K35" si="3">IF(J14="BAJO","El nivel de riesgo es bajo y no se requieren controles adicionales","Favor establezca acá controles adicionales requeridos")</f>
        <v>El nivel de riesgo es bajo y no se requieren controles adicionales</v>
      </c>
      <c r="L14" s="114">
        <f t="shared" si="2"/>
        <v>0.1</v>
      </c>
      <c r="M14" s="114"/>
      <c r="N14" s="61" t="s">
        <v>1120</v>
      </c>
      <c r="O14" s="61" t="s">
        <v>1129</v>
      </c>
    </row>
    <row r="15" spans="1:74" ht="85.5" x14ac:dyDescent="0.2">
      <c r="A15" s="35">
        <v>8</v>
      </c>
      <c r="B15" s="36" t="s">
        <v>295</v>
      </c>
      <c r="C15" s="26" t="s">
        <v>1130</v>
      </c>
      <c r="D15" s="26" t="s">
        <v>1131</v>
      </c>
      <c r="E15" s="26" t="s">
        <v>1132</v>
      </c>
      <c r="F15" s="26" t="s">
        <v>1133</v>
      </c>
      <c r="G15" s="36">
        <v>3</v>
      </c>
      <c r="H15" s="36">
        <v>3</v>
      </c>
      <c r="I15" s="36">
        <f t="shared" si="0"/>
        <v>9</v>
      </c>
      <c r="J15" s="36" t="str">
        <f t="shared" si="1"/>
        <v>BAJO</v>
      </c>
      <c r="K15" s="32" t="str">
        <f t="shared" si="3"/>
        <v>El nivel de riesgo es bajo y no se requieren controles adicionales</v>
      </c>
      <c r="L15" s="114">
        <f t="shared" si="2"/>
        <v>0.1</v>
      </c>
      <c r="M15" s="114"/>
      <c r="N15" s="61"/>
      <c r="O15" s="61" t="s">
        <v>575</v>
      </c>
    </row>
    <row r="16" spans="1:74" ht="156.75" x14ac:dyDescent="0.2">
      <c r="A16" s="35">
        <v>9</v>
      </c>
      <c r="B16" s="36" t="s">
        <v>295</v>
      </c>
      <c r="C16" s="26" t="s">
        <v>1906</v>
      </c>
      <c r="D16" s="26" t="s">
        <v>1898</v>
      </c>
      <c r="E16" s="26" t="s">
        <v>1132</v>
      </c>
      <c r="F16" s="26" t="s">
        <v>1133</v>
      </c>
      <c r="G16" s="36">
        <v>3</v>
      </c>
      <c r="H16" s="36">
        <v>3</v>
      </c>
      <c r="I16" s="36">
        <f t="shared" si="0"/>
        <v>9</v>
      </c>
      <c r="J16" s="36" t="str">
        <f t="shared" si="1"/>
        <v>BAJO</v>
      </c>
      <c r="K16" s="32" t="str">
        <f t="shared" si="3"/>
        <v>El nivel de riesgo es bajo y no se requieren controles adicionales</v>
      </c>
      <c r="L16" s="114">
        <f t="shared" si="2"/>
        <v>0.1</v>
      </c>
      <c r="M16" s="114"/>
      <c r="N16" s="61" t="s">
        <v>1120</v>
      </c>
      <c r="O16" s="61" t="s">
        <v>1134</v>
      </c>
    </row>
    <row r="17" spans="1:15" ht="142.5" x14ac:dyDescent="0.2">
      <c r="A17" s="35">
        <v>10</v>
      </c>
      <c r="B17" s="36" t="s">
        <v>295</v>
      </c>
      <c r="C17" s="27" t="s">
        <v>1907</v>
      </c>
      <c r="D17" s="26" t="s">
        <v>1720</v>
      </c>
      <c r="E17" s="26" t="s">
        <v>19</v>
      </c>
      <c r="F17" s="26" t="s">
        <v>1908</v>
      </c>
      <c r="G17" s="36">
        <v>3</v>
      </c>
      <c r="H17" s="36">
        <v>3</v>
      </c>
      <c r="I17" s="36">
        <f t="shared" si="0"/>
        <v>9</v>
      </c>
      <c r="J17" s="36" t="str">
        <f t="shared" si="1"/>
        <v>BAJO</v>
      </c>
      <c r="K17" s="32" t="str">
        <f t="shared" si="3"/>
        <v>El nivel de riesgo es bajo y no se requieren controles adicionales</v>
      </c>
      <c r="L17" s="114">
        <f t="shared" si="2"/>
        <v>0.1</v>
      </c>
      <c r="M17" s="114"/>
      <c r="N17" s="61" t="s">
        <v>1120</v>
      </c>
      <c r="O17" s="61" t="s">
        <v>1135</v>
      </c>
    </row>
    <row r="18" spans="1:15" ht="185.25" x14ac:dyDescent="0.2">
      <c r="A18" s="35">
        <v>11</v>
      </c>
      <c r="B18" s="36" t="s">
        <v>295</v>
      </c>
      <c r="C18" s="27" t="s">
        <v>1909</v>
      </c>
      <c r="D18" s="26" t="s">
        <v>1910</v>
      </c>
      <c r="E18" s="26" t="s">
        <v>19</v>
      </c>
      <c r="F18" s="26" t="s">
        <v>1911</v>
      </c>
      <c r="G18" s="36">
        <v>3</v>
      </c>
      <c r="H18" s="36">
        <v>3</v>
      </c>
      <c r="I18" s="36">
        <f t="shared" si="0"/>
        <v>9</v>
      </c>
      <c r="J18" s="36" t="str">
        <f t="shared" si="1"/>
        <v>BAJO</v>
      </c>
      <c r="K18" s="32" t="str">
        <f t="shared" si="3"/>
        <v>El nivel de riesgo es bajo y no se requieren controles adicionales</v>
      </c>
      <c r="L18" s="114">
        <f t="shared" si="2"/>
        <v>0.1</v>
      </c>
      <c r="M18" s="114"/>
      <c r="N18" s="61" t="s">
        <v>1120</v>
      </c>
      <c r="O18" s="61" t="s">
        <v>1136</v>
      </c>
    </row>
    <row r="19" spans="1:15" ht="105" customHeight="1" x14ac:dyDescent="0.2">
      <c r="A19" s="35">
        <v>12</v>
      </c>
      <c r="B19" s="36" t="s">
        <v>295</v>
      </c>
      <c r="C19" s="27" t="s">
        <v>1137</v>
      </c>
      <c r="D19" s="26" t="s">
        <v>1138</v>
      </c>
      <c r="E19" s="26" t="s">
        <v>19</v>
      </c>
      <c r="F19" s="26" t="s">
        <v>1139</v>
      </c>
      <c r="G19" s="36">
        <v>3</v>
      </c>
      <c r="H19" s="36">
        <v>3</v>
      </c>
      <c r="I19" s="36">
        <f t="shared" si="0"/>
        <v>9</v>
      </c>
      <c r="J19" s="36" t="str">
        <f t="shared" si="1"/>
        <v>BAJO</v>
      </c>
      <c r="K19" s="32" t="str">
        <f t="shared" si="3"/>
        <v>El nivel de riesgo es bajo y no se requieren controles adicionales</v>
      </c>
      <c r="L19" s="114">
        <f t="shared" si="2"/>
        <v>0.1</v>
      </c>
      <c r="M19" s="114"/>
      <c r="N19" s="61"/>
      <c r="O19" s="61" t="s">
        <v>575</v>
      </c>
    </row>
    <row r="20" spans="1:15" ht="68.25" customHeight="1" x14ac:dyDescent="0.2">
      <c r="A20" s="35">
        <v>13</v>
      </c>
      <c r="B20" s="36" t="s">
        <v>296</v>
      </c>
      <c r="C20" s="26" t="s">
        <v>1912</v>
      </c>
      <c r="D20" s="26" t="s">
        <v>1629</v>
      </c>
      <c r="E20" s="26" t="s">
        <v>23</v>
      </c>
      <c r="F20" s="27" t="s">
        <v>1913</v>
      </c>
      <c r="G20" s="36">
        <v>4</v>
      </c>
      <c r="H20" s="36">
        <v>4</v>
      </c>
      <c r="I20" s="36">
        <f t="shared" si="0"/>
        <v>16</v>
      </c>
      <c r="J20" s="36" t="str">
        <f t="shared" si="1"/>
        <v>MEDIO</v>
      </c>
      <c r="K20" s="26" t="s">
        <v>471</v>
      </c>
      <c r="L20" s="114">
        <f t="shared" si="2"/>
        <v>3</v>
      </c>
      <c r="M20" s="114"/>
      <c r="N20" s="61" t="s">
        <v>1120</v>
      </c>
      <c r="O20" s="61" t="s">
        <v>1140</v>
      </c>
    </row>
    <row r="21" spans="1:15" ht="68.25" customHeight="1" x14ac:dyDescent="0.2">
      <c r="A21" s="35">
        <v>14</v>
      </c>
      <c r="B21" s="36" t="s">
        <v>296</v>
      </c>
      <c r="C21" s="26" t="s">
        <v>1141</v>
      </c>
      <c r="D21" s="26" t="s">
        <v>1142</v>
      </c>
      <c r="E21" s="26" t="s">
        <v>23</v>
      </c>
      <c r="F21" s="27" t="s">
        <v>1891</v>
      </c>
      <c r="G21" s="36">
        <v>4</v>
      </c>
      <c r="H21" s="36">
        <v>4</v>
      </c>
      <c r="I21" s="36">
        <f t="shared" si="0"/>
        <v>16</v>
      </c>
      <c r="J21" s="36" t="str">
        <f t="shared" si="1"/>
        <v>MEDIO</v>
      </c>
      <c r="K21" s="25" t="s">
        <v>211</v>
      </c>
      <c r="L21" s="114">
        <f t="shared" si="2"/>
        <v>3</v>
      </c>
      <c r="M21" s="114"/>
      <c r="N21" s="61"/>
      <c r="O21" s="61" t="s">
        <v>575</v>
      </c>
    </row>
    <row r="22" spans="1:15" ht="107.25" customHeight="1" x14ac:dyDescent="0.2">
      <c r="A22" s="35">
        <v>15</v>
      </c>
      <c r="B22" s="36" t="s">
        <v>296</v>
      </c>
      <c r="C22" s="26" t="s">
        <v>1914</v>
      </c>
      <c r="D22" s="26" t="s">
        <v>1915</v>
      </c>
      <c r="E22" s="26" t="s">
        <v>23</v>
      </c>
      <c r="F22" s="27" t="s">
        <v>1892</v>
      </c>
      <c r="G22" s="36">
        <v>4</v>
      </c>
      <c r="H22" s="36">
        <v>4</v>
      </c>
      <c r="I22" s="36">
        <f t="shared" si="0"/>
        <v>16</v>
      </c>
      <c r="J22" s="36" t="str">
        <f t="shared" si="1"/>
        <v>MEDIO</v>
      </c>
      <c r="K22" s="26" t="s">
        <v>468</v>
      </c>
      <c r="L22" s="114">
        <f t="shared" si="2"/>
        <v>3</v>
      </c>
      <c r="M22" s="114"/>
      <c r="N22" s="61" t="s">
        <v>1120</v>
      </c>
      <c r="O22" s="61" t="s">
        <v>1140</v>
      </c>
    </row>
    <row r="23" spans="1:15" ht="171" x14ac:dyDescent="0.2">
      <c r="A23" s="35">
        <v>16</v>
      </c>
      <c r="B23" s="36" t="s">
        <v>296</v>
      </c>
      <c r="C23" s="26" t="s">
        <v>1916</v>
      </c>
      <c r="D23" s="26" t="s">
        <v>1917</v>
      </c>
      <c r="E23" s="26" t="s">
        <v>23</v>
      </c>
      <c r="F23" s="26" t="s">
        <v>1918</v>
      </c>
      <c r="G23" s="36">
        <v>4</v>
      </c>
      <c r="H23" s="36">
        <v>3</v>
      </c>
      <c r="I23" s="36">
        <f t="shared" si="0"/>
        <v>12</v>
      </c>
      <c r="J23" s="36" t="str">
        <f t="shared" si="1"/>
        <v>MEDIO</v>
      </c>
      <c r="K23" s="26" t="s">
        <v>471</v>
      </c>
      <c r="L23" s="114">
        <f t="shared" si="2"/>
        <v>3</v>
      </c>
      <c r="M23" s="114"/>
      <c r="N23" s="61" t="s">
        <v>1120</v>
      </c>
      <c r="O23" s="61" t="s">
        <v>1143</v>
      </c>
    </row>
    <row r="24" spans="1:15" ht="200.25" customHeight="1" x14ac:dyDescent="0.2">
      <c r="A24" s="35">
        <v>17</v>
      </c>
      <c r="B24" s="36" t="s">
        <v>296</v>
      </c>
      <c r="C24" s="26" t="s">
        <v>1144</v>
      </c>
      <c r="D24" s="26" t="s">
        <v>1145</v>
      </c>
      <c r="E24" s="26" t="s">
        <v>1146</v>
      </c>
      <c r="F24" s="26" t="s">
        <v>1919</v>
      </c>
      <c r="G24" s="36">
        <v>4</v>
      </c>
      <c r="H24" s="36">
        <v>3</v>
      </c>
      <c r="I24" s="36">
        <f t="shared" si="0"/>
        <v>12</v>
      </c>
      <c r="J24" s="36" t="str">
        <f t="shared" si="1"/>
        <v>MEDIO</v>
      </c>
      <c r="K24" s="26" t="s">
        <v>470</v>
      </c>
      <c r="L24" s="114">
        <f t="shared" si="2"/>
        <v>3</v>
      </c>
      <c r="M24" s="114"/>
      <c r="N24" s="61"/>
      <c r="O24" s="61" t="s">
        <v>575</v>
      </c>
    </row>
    <row r="25" spans="1:15" ht="179.25" customHeight="1" x14ac:dyDescent="0.2">
      <c r="A25" s="35">
        <v>18</v>
      </c>
      <c r="B25" s="36" t="s">
        <v>296</v>
      </c>
      <c r="C25" s="26" t="s">
        <v>1920</v>
      </c>
      <c r="D25" s="26" t="s">
        <v>1921</v>
      </c>
      <c r="E25" s="26" t="s">
        <v>1512</v>
      </c>
      <c r="F25" s="26" t="s">
        <v>1922</v>
      </c>
      <c r="G25" s="36">
        <v>4</v>
      </c>
      <c r="H25" s="36">
        <v>3</v>
      </c>
      <c r="I25" s="36">
        <f t="shared" si="0"/>
        <v>12</v>
      </c>
      <c r="J25" s="36" t="str">
        <f t="shared" si="1"/>
        <v>MEDIO</v>
      </c>
      <c r="K25" s="26" t="s">
        <v>468</v>
      </c>
      <c r="L25" s="114">
        <f t="shared" si="2"/>
        <v>3</v>
      </c>
      <c r="M25" s="114"/>
      <c r="N25" s="61" t="s">
        <v>1120</v>
      </c>
      <c r="O25" s="61" t="s">
        <v>1143</v>
      </c>
    </row>
    <row r="26" spans="1:15" ht="171" x14ac:dyDescent="0.2">
      <c r="A26" s="35">
        <v>19</v>
      </c>
      <c r="B26" s="36" t="s">
        <v>296</v>
      </c>
      <c r="C26" s="26" t="s">
        <v>1923</v>
      </c>
      <c r="D26" s="26" t="s">
        <v>1924</v>
      </c>
      <c r="E26" s="26" t="s">
        <v>23</v>
      </c>
      <c r="F26" s="26" t="s">
        <v>1925</v>
      </c>
      <c r="G26" s="36">
        <v>2</v>
      </c>
      <c r="H26" s="36">
        <v>3</v>
      </c>
      <c r="I26" s="36">
        <f t="shared" si="0"/>
        <v>6</v>
      </c>
      <c r="J26" s="36" t="str">
        <f t="shared" si="1"/>
        <v>BAJO</v>
      </c>
      <c r="K26" s="32" t="str">
        <f t="shared" si="3"/>
        <v>El nivel de riesgo es bajo y no se requieren controles adicionales</v>
      </c>
      <c r="L26" s="114">
        <f t="shared" si="2"/>
        <v>0.1</v>
      </c>
      <c r="M26" s="114"/>
      <c r="N26" s="61" t="s">
        <v>1120</v>
      </c>
      <c r="O26" s="61" t="s">
        <v>1147</v>
      </c>
    </row>
    <row r="27" spans="1:15" ht="85.5" x14ac:dyDescent="0.2">
      <c r="A27" s="35">
        <v>20</v>
      </c>
      <c r="B27" s="36" t="s">
        <v>296</v>
      </c>
      <c r="C27" s="26" t="s">
        <v>1926</v>
      </c>
      <c r="D27" s="26" t="s">
        <v>1142</v>
      </c>
      <c r="E27" s="26" t="s">
        <v>23</v>
      </c>
      <c r="F27" s="26" t="s">
        <v>1148</v>
      </c>
      <c r="G27" s="36">
        <v>2</v>
      </c>
      <c r="H27" s="36">
        <v>3</v>
      </c>
      <c r="I27" s="36">
        <f t="shared" si="0"/>
        <v>6</v>
      </c>
      <c r="J27" s="36" t="str">
        <f t="shared" si="1"/>
        <v>BAJO</v>
      </c>
      <c r="K27" s="32" t="str">
        <f t="shared" si="3"/>
        <v>El nivel de riesgo es bajo y no se requieren controles adicionales</v>
      </c>
      <c r="L27" s="114">
        <f t="shared" si="2"/>
        <v>0.1</v>
      </c>
      <c r="M27" s="114"/>
      <c r="N27" s="61"/>
      <c r="O27" s="61" t="s">
        <v>575</v>
      </c>
    </row>
    <row r="28" spans="1:15" ht="85.5" x14ac:dyDescent="0.2">
      <c r="A28" s="35">
        <v>21</v>
      </c>
      <c r="B28" s="36" t="s">
        <v>296</v>
      </c>
      <c r="C28" s="26" t="s">
        <v>1927</v>
      </c>
      <c r="D28" s="26" t="s">
        <v>1149</v>
      </c>
      <c r="E28" s="26" t="s">
        <v>23</v>
      </c>
      <c r="F28" s="26" t="s">
        <v>1148</v>
      </c>
      <c r="G28" s="36">
        <v>2</v>
      </c>
      <c r="H28" s="36">
        <v>3</v>
      </c>
      <c r="I28" s="36">
        <f t="shared" si="0"/>
        <v>6</v>
      </c>
      <c r="J28" s="36" t="str">
        <f t="shared" si="1"/>
        <v>BAJO</v>
      </c>
      <c r="K28" s="32" t="str">
        <f t="shared" si="3"/>
        <v>El nivel de riesgo es bajo y no se requieren controles adicionales</v>
      </c>
      <c r="L28" s="114">
        <f t="shared" si="2"/>
        <v>0.1</v>
      </c>
      <c r="M28" s="114"/>
      <c r="N28" s="61"/>
      <c r="O28" s="61" t="s">
        <v>1150</v>
      </c>
    </row>
    <row r="29" spans="1:15" ht="142.5" x14ac:dyDescent="0.2">
      <c r="A29" s="35">
        <v>22</v>
      </c>
      <c r="B29" s="36" t="s">
        <v>43</v>
      </c>
      <c r="C29" s="27" t="s">
        <v>1928</v>
      </c>
      <c r="D29" s="26" t="s">
        <v>1929</v>
      </c>
      <c r="E29" s="26" t="s">
        <v>19</v>
      </c>
      <c r="F29" s="26" t="s">
        <v>1930</v>
      </c>
      <c r="G29" s="36">
        <v>3</v>
      </c>
      <c r="H29" s="36">
        <v>3</v>
      </c>
      <c r="I29" s="36">
        <f t="shared" si="0"/>
        <v>9</v>
      </c>
      <c r="J29" s="36" t="str">
        <f t="shared" si="1"/>
        <v>BAJO</v>
      </c>
      <c r="K29" s="32" t="str">
        <f t="shared" si="3"/>
        <v>El nivel de riesgo es bajo y no se requieren controles adicionales</v>
      </c>
      <c r="L29" s="114">
        <f t="shared" si="2"/>
        <v>0.1</v>
      </c>
      <c r="M29" s="114"/>
      <c r="N29" s="61" t="s">
        <v>1120</v>
      </c>
      <c r="O29" s="61" t="s">
        <v>1151</v>
      </c>
    </row>
    <row r="30" spans="1:15" ht="88.5" customHeight="1" x14ac:dyDescent="0.2">
      <c r="A30" s="35">
        <v>23</v>
      </c>
      <c r="B30" s="36" t="s">
        <v>43</v>
      </c>
      <c r="C30" s="27" t="s">
        <v>1931</v>
      </c>
      <c r="D30" s="26" t="s">
        <v>1720</v>
      </c>
      <c r="E30" s="26" t="s">
        <v>19</v>
      </c>
      <c r="F30" s="26" t="s">
        <v>1932</v>
      </c>
      <c r="G30" s="36">
        <v>3</v>
      </c>
      <c r="H30" s="36">
        <v>3</v>
      </c>
      <c r="I30" s="36">
        <f>G30*H30</f>
        <v>9</v>
      </c>
      <c r="J30" s="36" t="str">
        <f>IF(I30&lt;12,"BAJO",IF(I30&gt;19,"ALTO","MEDIO"))</f>
        <v>BAJO</v>
      </c>
      <c r="K30" s="32" t="str">
        <f t="shared" si="3"/>
        <v>El nivel de riesgo es bajo y no se requieren controles adicionales</v>
      </c>
      <c r="L30" s="114">
        <f>IF(J30="BAJO",0.1,IF(J30="MEDIO",3,5))</f>
        <v>0.1</v>
      </c>
      <c r="M30" s="114"/>
      <c r="N30" s="61" t="s">
        <v>1120</v>
      </c>
      <c r="O30" s="61" t="s">
        <v>1151</v>
      </c>
    </row>
    <row r="31" spans="1:15" ht="207" customHeight="1" x14ac:dyDescent="0.2">
      <c r="A31" s="35">
        <v>24</v>
      </c>
      <c r="B31" s="36" t="s">
        <v>43</v>
      </c>
      <c r="C31" s="27" t="s">
        <v>1152</v>
      </c>
      <c r="D31" s="26" t="s">
        <v>1933</v>
      </c>
      <c r="E31" s="26" t="s">
        <v>19</v>
      </c>
      <c r="F31" s="27" t="s">
        <v>1893</v>
      </c>
      <c r="G31" s="36">
        <v>4</v>
      </c>
      <c r="H31" s="36">
        <v>4</v>
      </c>
      <c r="I31" s="36">
        <f t="shared" si="0"/>
        <v>16</v>
      </c>
      <c r="J31" s="36" t="str">
        <f t="shared" si="1"/>
        <v>MEDIO</v>
      </c>
      <c r="K31" s="26" t="s">
        <v>471</v>
      </c>
      <c r="L31" s="114">
        <f t="shared" si="2"/>
        <v>3</v>
      </c>
      <c r="M31" s="114"/>
      <c r="N31" s="61" t="s">
        <v>1120</v>
      </c>
      <c r="O31" s="61" t="s">
        <v>1153</v>
      </c>
    </row>
    <row r="32" spans="1:15" ht="171" x14ac:dyDescent="0.2">
      <c r="A32" s="35">
        <v>25</v>
      </c>
      <c r="B32" s="36" t="s">
        <v>43</v>
      </c>
      <c r="C32" s="27" t="s">
        <v>1152</v>
      </c>
      <c r="D32" s="26" t="s">
        <v>625</v>
      </c>
      <c r="E32" s="26" t="s">
        <v>19</v>
      </c>
      <c r="F32" s="27" t="s">
        <v>1894</v>
      </c>
      <c r="G32" s="36">
        <v>4</v>
      </c>
      <c r="H32" s="36">
        <v>4</v>
      </c>
      <c r="I32" s="36">
        <f t="shared" si="0"/>
        <v>16</v>
      </c>
      <c r="J32" s="36" t="str">
        <f t="shared" si="1"/>
        <v>MEDIO</v>
      </c>
      <c r="K32" s="26" t="s">
        <v>470</v>
      </c>
      <c r="L32" s="114">
        <f t="shared" si="2"/>
        <v>3</v>
      </c>
      <c r="M32" s="114"/>
      <c r="N32" s="61" t="s">
        <v>1120</v>
      </c>
      <c r="O32" s="61" t="s">
        <v>575</v>
      </c>
    </row>
    <row r="33" spans="1:15" ht="114" x14ac:dyDescent="0.2">
      <c r="A33" s="35">
        <v>26</v>
      </c>
      <c r="B33" s="36" t="s">
        <v>43</v>
      </c>
      <c r="C33" s="27" t="s">
        <v>1934</v>
      </c>
      <c r="D33" s="26" t="s">
        <v>1935</v>
      </c>
      <c r="E33" s="26" t="s">
        <v>19</v>
      </c>
      <c r="F33" s="27" t="s">
        <v>1894</v>
      </c>
      <c r="G33" s="36">
        <v>4</v>
      </c>
      <c r="H33" s="36">
        <v>4</v>
      </c>
      <c r="I33" s="36">
        <f t="shared" si="0"/>
        <v>16</v>
      </c>
      <c r="J33" s="36" t="str">
        <f t="shared" si="1"/>
        <v>MEDIO</v>
      </c>
      <c r="K33" s="26" t="s">
        <v>468</v>
      </c>
      <c r="L33" s="114">
        <f t="shared" si="2"/>
        <v>3</v>
      </c>
      <c r="M33" s="114"/>
      <c r="N33" s="61" t="s">
        <v>1120</v>
      </c>
      <c r="O33" s="61" t="s">
        <v>1153</v>
      </c>
    </row>
    <row r="34" spans="1:15" ht="128.25" x14ac:dyDescent="0.2">
      <c r="A34" s="35">
        <v>27</v>
      </c>
      <c r="B34" s="36" t="s">
        <v>43</v>
      </c>
      <c r="C34" s="26" t="s">
        <v>1936</v>
      </c>
      <c r="D34" s="26" t="s">
        <v>1933</v>
      </c>
      <c r="E34" s="26" t="s">
        <v>19</v>
      </c>
      <c r="F34" s="27" t="s">
        <v>1937</v>
      </c>
      <c r="G34" s="36">
        <v>3</v>
      </c>
      <c r="H34" s="36">
        <v>2</v>
      </c>
      <c r="I34" s="36">
        <f t="shared" si="0"/>
        <v>6</v>
      </c>
      <c r="J34" s="36" t="str">
        <f t="shared" si="1"/>
        <v>BAJO</v>
      </c>
      <c r="K34" s="32" t="str">
        <f t="shared" si="3"/>
        <v>El nivel de riesgo es bajo y no se requieren controles adicionales</v>
      </c>
      <c r="L34" s="114">
        <f t="shared" si="2"/>
        <v>0.1</v>
      </c>
      <c r="M34" s="114"/>
      <c r="N34" s="61" t="s">
        <v>1120</v>
      </c>
      <c r="O34" s="61" t="s">
        <v>1154</v>
      </c>
    </row>
    <row r="35" spans="1:15" ht="128.25" x14ac:dyDescent="0.2">
      <c r="A35" s="35">
        <v>28</v>
      </c>
      <c r="B35" s="36" t="s">
        <v>43</v>
      </c>
      <c r="C35" s="26" t="s">
        <v>1938</v>
      </c>
      <c r="D35" s="26" t="s">
        <v>1939</v>
      </c>
      <c r="E35" s="26" t="s">
        <v>19</v>
      </c>
      <c r="F35" s="27" t="s">
        <v>1937</v>
      </c>
      <c r="G35" s="36">
        <v>3</v>
      </c>
      <c r="H35" s="36">
        <v>2</v>
      </c>
      <c r="I35" s="36">
        <f t="shared" si="0"/>
        <v>6</v>
      </c>
      <c r="J35" s="36" t="str">
        <f t="shared" si="1"/>
        <v>BAJO</v>
      </c>
      <c r="K35" s="32" t="str">
        <f t="shared" si="3"/>
        <v>El nivel de riesgo es bajo y no se requieren controles adicionales</v>
      </c>
      <c r="L35" s="114">
        <f t="shared" si="2"/>
        <v>0.1</v>
      </c>
      <c r="M35" s="114"/>
      <c r="N35" s="61" t="s">
        <v>1120</v>
      </c>
      <c r="O35" s="61" t="s">
        <v>1154</v>
      </c>
    </row>
    <row r="36" spans="1:15" x14ac:dyDescent="0.2">
      <c r="A36" s="35"/>
      <c r="L36" s="23">
        <f>SUM(L8:L35)</f>
        <v>46.300000000000018</v>
      </c>
      <c r="N36" s="23">
        <f>+COUNT(L8:L35)</f>
        <v>28</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33:J35 J14 J23 J31 J16:J18 J25:J26 J29 J8:J11 J20">
    <cfRule type="cellIs" dxfId="248" priority="46" stopIfTrue="1" operator="equal">
      <formula>"ALTO"</formula>
    </cfRule>
    <cfRule type="cellIs" dxfId="247" priority="47" stopIfTrue="1" operator="equal">
      <formula>"MEDIO"</formula>
    </cfRule>
    <cfRule type="cellIs" dxfId="246" priority="48" stopIfTrue="1" operator="equal">
      <formula>"BAJO"</formula>
    </cfRule>
  </conditionalFormatting>
  <conditionalFormatting sqref="J13">
    <cfRule type="cellIs" dxfId="245" priority="31" stopIfTrue="1" operator="equal">
      <formula>"ALTO"</formula>
    </cfRule>
    <cfRule type="cellIs" dxfId="244" priority="32" stopIfTrue="1" operator="equal">
      <formula>"MEDIO"</formula>
    </cfRule>
    <cfRule type="cellIs" dxfId="243" priority="33" stopIfTrue="1" operator="equal">
      <formula>"BAJO"</formula>
    </cfRule>
  </conditionalFormatting>
  <conditionalFormatting sqref="J22">
    <cfRule type="cellIs" dxfId="242" priority="28" stopIfTrue="1" operator="equal">
      <formula>"ALTO"</formula>
    </cfRule>
    <cfRule type="cellIs" dxfId="241" priority="29" stopIfTrue="1" operator="equal">
      <formula>"MEDIO"</formula>
    </cfRule>
    <cfRule type="cellIs" dxfId="240" priority="30" stopIfTrue="1" operator="equal">
      <formula>"BAJO"</formula>
    </cfRule>
  </conditionalFormatting>
  <conditionalFormatting sqref="J30">
    <cfRule type="cellIs" dxfId="239" priority="25" stopIfTrue="1" operator="equal">
      <formula>"ALTO"</formula>
    </cfRule>
    <cfRule type="cellIs" dxfId="238" priority="26" stopIfTrue="1" operator="equal">
      <formula>"MEDIO"</formula>
    </cfRule>
    <cfRule type="cellIs" dxfId="237" priority="27" stopIfTrue="1" operator="equal">
      <formula>"BAJO"</formula>
    </cfRule>
  </conditionalFormatting>
  <conditionalFormatting sqref="J12">
    <cfRule type="cellIs" dxfId="236" priority="22" stopIfTrue="1" operator="equal">
      <formula>"ALTO"</formula>
    </cfRule>
    <cfRule type="cellIs" dxfId="235" priority="23" stopIfTrue="1" operator="equal">
      <formula>"MEDIO"</formula>
    </cfRule>
    <cfRule type="cellIs" dxfId="234" priority="24" stopIfTrue="1" operator="equal">
      <formula>"BAJO"</formula>
    </cfRule>
  </conditionalFormatting>
  <conditionalFormatting sqref="J15">
    <cfRule type="cellIs" dxfId="233" priority="19" stopIfTrue="1" operator="equal">
      <formula>"ALTO"</formula>
    </cfRule>
    <cfRule type="cellIs" dxfId="232" priority="20" stopIfTrue="1" operator="equal">
      <formula>"MEDIO"</formula>
    </cfRule>
    <cfRule type="cellIs" dxfId="231" priority="21" stopIfTrue="1" operator="equal">
      <formula>"BAJO"</formula>
    </cfRule>
  </conditionalFormatting>
  <conditionalFormatting sqref="J19">
    <cfRule type="cellIs" dxfId="230" priority="16" stopIfTrue="1" operator="equal">
      <formula>"ALTO"</formula>
    </cfRule>
    <cfRule type="cellIs" dxfId="229" priority="17" stopIfTrue="1" operator="equal">
      <formula>"MEDIO"</formula>
    </cfRule>
    <cfRule type="cellIs" dxfId="228" priority="18" stopIfTrue="1" operator="equal">
      <formula>"BAJO"</formula>
    </cfRule>
  </conditionalFormatting>
  <conditionalFormatting sqref="J21">
    <cfRule type="cellIs" dxfId="227" priority="13" stopIfTrue="1" operator="equal">
      <formula>"ALTO"</formula>
    </cfRule>
    <cfRule type="cellIs" dxfId="226" priority="14" stopIfTrue="1" operator="equal">
      <formula>"MEDIO"</formula>
    </cfRule>
    <cfRule type="cellIs" dxfId="225" priority="15" stopIfTrue="1" operator="equal">
      <formula>"BAJO"</formula>
    </cfRule>
  </conditionalFormatting>
  <conditionalFormatting sqref="J24">
    <cfRule type="cellIs" dxfId="224" priority="10" stopIfTrue="1" operator="equal">
      <formula>"ALTO"</formula>
    </cfRule>
    <cfRule type="cellIs" dxfId="223" priority="11" stopIfTrue="1" operator="equal">
      <formula>"MEDIO"</formula>
    </cfRule>
    <cfRule type="cellIs" dxfId="222" priority="12" stopIfTrue="1" operator="equal">
      <formula>"BAJO"</formula>
    </cfRule>
  </conditionalFormatting>
  <conditionalFormatting sqref="J27">
    <cfRule type="cellIs" dxfId="221" priority="7" stopIfTrue="1" operator="equal">
      <formula>"ALTO"</formula>
    </cfRule>
    <cfRule type="cellIs" dxfId="220" priority="8" stopIfTrue="1" operator="equal">
      <formula>"MEDIO"</formula>
    </cfRule>
    <cfRule type="cellIs" dxfId="219" priority="9" stopIfTrue="1" operator="equal">
      <formula>"BAJO"</formula>
    </cfRule>
  </conditionalFormatting>
  <conditionalFormatting sqref="J28">
    <cfRule type="cellIs" dxfId="218" priority="4" stopIfTrue="1" operator="equal">
      <formula>"ALTO"</formula>
    </cfRule>
    <cfRule type="cellIs" dxfId="217" priority="5" stopIfTrue="1" operator="equal">
      <formula>"MEDIO"</formula>
    </cfRule>
    <cfRule type="cellIs" dxfId="216" priority="6" stopIfTrue="1" operator="equal">
      <formula>"BAJO"</formula>
    </cfRule>
  </conditionalFormatting>
  <conditionalFormatting sqref="J32">
    <cfRule type="cellIs" dxfId="215" priority="1" stopIfTrue="1" operator="equal">
      <formula>"ALTO"</formula>
    </cfRule>
    <cfRule type="cellIs" dxfId="214" priority="2" stopIfTrue="1" operator="equal">
      <formula>"MEDIO"</formula>
    </cfRule>
    <cfRule type="cellIs" dxfId="213" priority="3" stopIfTrue="1" operator="equal">
      <formula>"BAJO"</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6"/>
  <sheetViews>
    <sheetView topLeftCell="F40" zoomScale="75" zoomScaleNormal="75" workbookViewId="0">
      <selection activeCell="N43" sqref="N43"/>
    </sheetView>
  </sheetViews>
  <sheetFormatPr baseColWidth="10" defaultColWidth="37.28515625" defaultRowHeight="14.25" x14ac:dyDescent="0.2"/>
  <cols>
    <col min="1" max="1" width="15" style="39" customWidth="1"/>
    <col min="2" max="2" width="37.28515625" style="39"/>
    <col min="3" max="3" width="49.140625" style="39" customWidth="1"/>
    <col min="4" max="4" width="37.28515625" style="39"/>
    <col min="5" max="5" width="42" style="39" customWidth="1"/>
    <col min="6" max="6" width="71.7109375" style="39" customWidth="1"/>
    <col min="7" max="7" width="20" style="39" customWidth="1"/>
    <col min="8" max="8" width="16.85546875" style="39" customWidth="1"/>
    <col min="9" max="9" width="17.140625" style="39" customWidth="1"/>
    <col min="10" max="10" width="34" style="39" customWidth="1"/>
    <col min="11" max="11" width="62.140625" style="39" customWidth="1"/>
    <col min="12" max="12" width="10.5703125" style="39" customWidth="1"/>
    <col min="13" max="13" width="4.140625" style="39" customWidth="1"/>
    <col min="14" max="14" width="68.7109375" style="39" customWidth="1"/>
    <col min="15" max="15" width="69.5703125" style="39" customWidth="1"/>
    <col min="16" max="16384" width="37.28515625" style="39"/>
  </cols>
  <sheetData>
    <row r="1" spans="1:73" ht="15.75" thickBot="1" x14ac:dyDescent="0.25">
      <c r="B1" s="218" t="s">
        <v>10</v>
      </c>
      <c r="C1" s="219"/>
      <c r="D1" s="219"/>
      <c r="E1" s="219"/>
      <c r="F1" s="219"/>
      <c r="G1" s="219"/>
      <c r="H1" s="219"/>
      <c r="I1" s="219"/>
      <c r="J1" s="219"/>
      <c r="K1" s="205"/>
      <c r="L1" s="205"/>
    </row>
    <row r="2" spans="1:73" ht="15.75" customHeight="1" thickTop="1" x14ac:dyDescent="0.2">
      <c r="B2" s="206" t="s">
        <v>220</v>
      </c>
      <c r="C2" s="207"/>
      <c r="D2" s="207"/>
      <c r="E2" s="207"/>
      <c r="F2" s="207"/>
      <c r="G2" s="207"/>
      <c r="H2" s="207"/>
      <c r="I2" s="207"/>
      <c r="J2" s="207"/>
      <c r="K2" s="205"/>
      <c r="L2" s="205"/>
    </row>
    <row r="3" spans="1:73" ht="15" x14ac:dyDescent="0.2">
      <c r="B3" s="220" t="s">
        <v>11</v>
      </c>
      <c r="C3" s="221"/>
      <c r="D3" s="222" t="s">
        <v>12</v>
      </c>
      <c r="E3" s="223"/>
      <c r="F3" s="223"/>
      <c r="G3" s="223"/>
      <c r="H3" s="223"/>
      <c r="I3" s="224"/>
      <c r="J3" s="94" t="s">
        <v>208</v>
      </c>
      <c r="K3" s="205"/>
      <c r="L3" s="205"/>
    </row>
    <row r="4" spans="1:73" ht="15" thickBot="1" x14ac:dyDescent="0.25">
      <c r="B4" s="225" t="s">
        <v>209</v>
      </c>
      <c r="C4" s="226"/>
      <c r="D4" s="227" t="s">
        <v>221</v>
      </c>
      <c r="E4" s="228"/>
      <c r="F4" s="228"/>
      <c r="G4" s="228"/>
      <c r="H4" s="228"/>
      <c r="I4" s="229"/>
      <c r="J4" s="95" t="s">
        <v>1506</v>
      </c>
      <c r="K4" s="205"/>
      <c r="L4" s="205"/>
    </row>
    <row r="5" spans="1:73" ht="90" customHeight="1" thickTop="1" x14ac:dyDescent="0.2">
      <c r="B5" s="212" t="s">
        <v>13</v>
      </c>
      <c r="C5" s="213"/>
      <c r="D5" s="214" t="s">
        <v>14</v>
      </c>
      <c r="E5" s="215"/>
      <c r="F5" s="96" t="s">
        <v>15</v>
      </c>
      <c r="G5" s="216" t="s">
        <v>223</v>
      </c>
      <c r="H5" s="216"/>
      <c r="I5" s="98" t="s">
        <v>16</v>
      </c>
      <c r="J5" s="217" t="s">
        <v>224</v>
      </c>
      <c r="K5" s="217"/>
      <c r="L5" s="217"/>
      <c r="N5" s="52" t="s">
        <v>1505</v>
      </c>
      <c r="O5" s="53">
        <v>44316</v>
      </c>
    </row>
    <row r="6" spans="1:73" ht="3.75" customHeight="1" x14ac:dyDescent="0.2">
      <c r="B6" s="96"/>
      <c r="C6" s="99"/>
      <c r="D6" s="100"/>
      <c r="E6" s="101"/>
      <c r="F6" s="96"/>
      <c r="G6" s="28"/>
      <c r="H6" s="28"/>
      <c r="I6" s="98"/>
      <c r="J6" s="102"/>
      <c r="K6" s="102"/>
      <c r="L6" s="102"/>
      <c r="N6" s="23"/>
      <c r="O6" s="23"/>
    </row>
    <row r="7" spans="1:73" ht="60" x14ac:dyDescent="0.2">
      <c r="B7" s="103" t="s">
        <v>6</v>
      </c>
      <c r="C7" s="103" t="s">
        <v>8</v>
      </c>
      <c r="D7" s="103" t="s">
        <v>9</v>
      </c>
      <c r="E7" s="103" t="s">
        <v>24</v>
      </c>
      <c r="F7" s="103" t="s">
        <v>5</v>
      </c>
      <c r="G7" s="103" t="s">
        <v>0</v>
      </c>
      <c r="H7" s="103" t="s">
        <v>1</v>
      </c>
      <c r="I7" s="103" t="s">
        <v>2</v>
      </c>
      <c r="J7" s="103" t="s">
        <v>3</v>
      </c>
      <c r="K7" s="103" t="s">
        <v>4</v>
      </c>
      <c r="L7" s="103" t="s">
        <v>222</v>
      </c>
      <c r="N7" s="54" t="s">
        <v>466</v>
      </c>
      <c r="O7" s="55" t="s">
        <v>467</v>
      </c>
    </row>
    <row r="8" spans="1:73" ht="114" x14ac:dyDescent="0.2">
      <c r="A8" s="92">
        <v>1</v>
      </c>
      <c r="B8" s="28" t="s">
        <v>29</v>
      </c>
      <c r="C8" s="27" t="s">
        <v>282</v>
      </c>
      <c r="D8" s="27" t="s">
        <v>1177</v>
      </c>
      <c r="E8" s="27" t="s">
        <v>19</v>
      </c>
      <c r="F8" s="27" t="s">
        <v>1940</v>
      </c>
      <c r="G8" s="28">
        <v>3</v>
      </c>
      <c r="H8" s="28">
        <v>4</v>
      </c>
      <c r="I8" s="28">
        <f t="shared" ref="I8:I39" si="0">G8*H8</f>
        <v>12</v>
      </c>
      <c r="J8" s="28" t="str">
        <f t="shared" ref="J8:J39" si="1">IF(I8&lt;12,"BAJO",IF(I8&gt;21,"ALTO","MEDIO"))</f>
        <v>MEDIO</v>
      </c>
      <c r="K8" s="27" t="s">
        <v>468</v>
      </c>
      <c r="L8" s="86">
        <f t="shared" ref="L8:L39" si="2">IF(J8="BAJO",0.1,IF(J8="MEDIO",3,5))</f>
        <v>3</v>
      </c>
      <c r="M8" s="119"/>
      <c r="N8" s="27" t="s">
        <v>1155</v>
      </c>
      <c r="O8" s="27" t="s">
        <v>1156</v>
      </c>
      <c r="BT8" s="39">
        <v>1</v>
      </c>
      <c r="BU8" s="39">
        <v>1</v>
      </c>
    </row>
    <row r="9" spans="1:73" ht="156.75" x14ac:dyDescent="0.2">
      <c r="A9" s="92">
        <v>2</v>
      </c>
      <c r="B9" s="28" t="s">
        <v>29</v>
      </c>
      <c r="C9" s="27" t="s">
        <v>283</v>
      </c>
      <c r="D9" s="27" t="s">
        <v>70</v>
      </c>
      <c r="E9" s="27" t="s">
        <v>19</v>
      </c>
      <c r="F9" s="27" t="s">
        <v>1941</v>
      </c>
      <c r="G9" s="28">
        <v>3</v>
      </c>
      <c r="H9" s="28">
        <v>4</v>
      </c>
      <c r="I9" s="28">
        <f t="shared" si="0"/>
        <v>12</v>
      </c>
      <c r="J9" s="28" t="str">
        <f t="shared" si="1"/>
        <v>MEDIO</v>
      </c>
      <c r="K9" s="27" t="s">
        <v>471</v>
      </c>
      <c r="L9" s="86">
        <f t="shared" si="2"/>
        <v>3</v>
      </c>
      <c r="M9" s="119"/>
      <c r="N9" s="27" t="s">
        <v>1155</v>
      </c>
      <c r="O9" s="27" t="s">
        <v>1157</v>
      </c>
      <c r="BT9" s="39">
        <v>2</v>
      </c>
      <c r="BU9" s="39">
        <v>2</v>
      </c>
    </row>
    <row r="10" spans="1:73" ht="142.5" x14ac:dyDescent="0.2">
      <c r="A10" s="92">
        <v>3</v>
      </c>
      <c r="B10" s="28" t="s">
        <v>29</v>
      </c>
      <c r="C10" s="27" t="s">
        <v>1158</v>
      </c>
      <c r="D10" s="27" t="s">
        <v>625</v>
      </c>
      <c r="E10" s="27" t="s">
        <v>19</v>
      </c>
      <c r="F10" s="27" t="s">
        <v>1941</v>
      </c>
      <c r="G10" s="28">
        <v>3</v>
      </c>
      <c r="H10" s="28">
        <v>4</v>
      </c>
      <c r="I10" s="28">
        <f t="shared" si="0"/>
        <v>12</v>
      </c>
      <c r="J10" s="28" t="str">
        <f t="shared" si="1"/>
        <v>MEDIO</v>
      </c>
      <c r="K10" s="27" t="s">
        <v>470</v>
      </c>
      <c r="L10" s="86">
        <f t="shared" si="2"/>
        <v>3</v>
      </c>
      <c r="M10" s="119"/>
      <c r="N10" s="27"/>
      <c r="O10" s="27" t="s">
        <v>575</v>
      </c>
    </row>
    <row r="11" spans="1:73" ht="171" x14ac:dyDescent="0.2">
      <c r="A11" s="92">
        <v>4</v>
      </c>
      <c r="B11" s="28" t="s">
        <v>29</v>
      </c>
      <c r="C11" s="27" t="s">
        <v>1159</v>
      </c>
      <c r="D11" s="27" t="s">
        <v>1177</v>
      </c>
      <c r="E11" s="27" t="s">
        <v>19</v>
      </c>
      <c r="F11" s="27" t="s">
        <v>1942</v>
      </c>
      <c r="G11" s="28">
        <v>3</v>
      </c>
      <c r="H11" s="28">
        <v>4</v>
      </c>
      <c r="I11" s="28">
        <f t="shared" si="0"/>
        <v>12</v>
      </c>
      <c r="J11" s="28" t="str">
        <f t="shared" si="1"/>
        <v>MEDIO</v>
      </c>
      <c r="K11" s="27" t="s">
        <v>468</v>
      </c>
      <c r="L11" s="86">
        <f t="shared" si="2"/>
        <v>3</v>
      </c>
      <c r="M11" s="57"/>
      <c r="N11" s="27" t="s">
        <v>1160</v>
      </c>
      <c r="O11" s="27" t="s">
        <v>1156</v>
      </c>
    </row>
    <row r="12" spans="1:73" ht="171" x14ac:dyDescent="0.2">
      <c r="A12" s="92">
        <v>5</v>
      </c>
      <c r="B12" s="28" t="s">
        <v>29</v>
      </c>
      <c r="C12" s="27" t="s">
        <v>1161</v>
      </c>
      <c r="D12" s="27" t="s">
        <v>70</v>
      </c>
      <c r="E12" s="27" t="s">
        <v>19</v>
      </c>
      <c r="F12" s="27" t="s">
        <v>1943</v>
      </c>
      <c r="G12" s="28">
        <v>3</v>
      </c>
      <c r="H12" s="28">
        <v>4</v>
      </c>
      <c r="I12" s="28">
        <f t="shared" si="0"/>
        <v>12</v>
      </c>
      <c r="J12" s="28" t="str">
        <f t="shared" si="1"/>
        <v>MEDIO</v>
      </c>
      <c r="K12" s="27" t="s">
        <v>471</v>
      </c>
      <c r="L12" s="86">
        <f t="shared" si="2"/>
        <v>3</v>
      </c>
      <c r="M12" s="57"/>
      <c r="N12" s="27" t="s">
        <v>1160</v>
      </c>
      <c r="O12" s="27"/>
    </row>
    <row r="13" spans="1:73" ht="171" x14ac:dyDescent="0.2">
      <c r="A13" s="92">
        <v>6</v>
      </c>
      <c r="B13" s="28" t="s">
        <v>29</v>
      </c>
      <c r="C13" s="27" t="s">
        <v>1162</v>
      </c>
      <c r="D13" s="27" t="s">
        <v>625</v>
      </c>
      <c r="E13" s="27" t="s">
        <v>19</v>
      </c>
      <c r="F13" s="27" t="s">
        <v>1943</v>
      </c>
      <c r="G13" s="28">
        <v>3</v>
      </c>
      <c r="H13" s="28">
        <v>4</v>
      </c>
      <c r="I13" s="28">
        <f t="shared" si="0"/>
        <v>12</v>
      </c>
      <c r="J13" s="28" t="str">
        <f t="shared" si="1"/>
        <v>MEDIO</v>
      </c>
      <c r="K13" s="27" t="s">
        <v>470</v>
      </c>
      <c r="L13" s="86">
        <f t="shared" si="2"/>
        <v>3</v>
      </c>
      <c r="M13" s="57"/>
      <c r="N13" s="27"/>
      <c r="O13" s="27" t="s">
        <v>575</v>
      </c>
    </row>
    <row r="14" spans="1:73" ht="185.25" x14ac:dyDescent="0.2">
      <c r="A14" s="92">
        <v>7</v>
      </c>
      <c r="B14" s="28" t="s">
        <v>2143</v>
      </c>
      <c r="C14" s="27" t="s">
        <v>225</v>
      </c>
      <c r="D14" s="27" t="s">
        <v>1266</v>
      </c>
      <c r="E14" s="27" t="s">
        <v>19</v>
      </c>
      <c r="F14" s="27" t="s">
        <v>1944</v>
      </c>
      <c r="G14" s="28">
        <v>2</v>
      </c>
      <c r="H14" s="28">
        <v>4</v>
      </c>
      <c r="I14" s="28">
        <f t="shared" si="0"/>
        <v>8</v>
      </c>
      <c r="J14" s="28" t="str">
        <f t="shared" si="1"/>
        <v>BAJO</v>
      </c>
      <c r="K14" s="24" t="str">
        <f t="shared" ref="K14:K19" si="3">IF(J14="BAJO","El nivel de riesgo es bajo y no se requieren controles adicionales","Favor establezca acá controles adicionales requeridos")</f>
        <v>El nivel de riesgo es bajo y no se requieren controles adicionales</v>
      </c>
      <c r="L14" s="86">
        <f t="shared" si="2"/>
        <v>0.1</v>
      </c>
      <c r="M14" s="57"/>
      <c r="N14" s="27" t="s">
        <v>1163</v>
      </c>
      <c r="O14" s="27" t="s">
        <v>2144</v>
      </c>
    </row>
    <row r="15" spans="1:73" ht="162.75" customHeight="1" x14ac:dyDescent="0.2">
      <c r="A15" s="92">
        <v>8</v>
      </c>
      <c r="B15" s="97" t="s">
        <v>2143</v>
      </c>
      <c r="C15" s="27" t="s">
        <v>340</v>
      </c>
      <c r="D15" s="27" t="s">
        <v>70</v>
      </c>
      <c r="E15" s="27" t="s">
        <v>19</v>
      </c>
      <c r="F15" s="27" t="s">
        <v>1944</v>
      </c>
      <c r="G15" s="28">
        <v>2</v>
      </c>
      <c r="H15" s="28">
        <v>4</v>
      </c>
      <c r="I15" s="28">
        <f t="shared" si="0"/>
        <v>8</v>
      </c>
      <c r="J15" s="28" t="str">
        <f t="shared" si="1"/>
        <v>BAJO</v>
      </c>
      <c r="K15" s="24" t="str">
        <f t="shared" si="3"/>
        <v>El nivel de riesgo es bajo y no se requieren controles adicionales</v>
      </c>
      <c r="L15" s="86">
        <f t="shared" si="2"/>
        <v>0.1</v>
      </c>
      <c r="M15" s="57"/>
      <c r="N15" s="27" t="s">
        <v>1163</v>
      </c>
      <c r="O15" s="27" t="s">
        <v>2145</v>
      </c>
    </row>
    <row r="16" spans="1:73" ht="99.75" x14ac:dyDescent="0.2">
      <c r="A16" s="92">
        <v>9</v>
      </c>
      <c r="B16" s="97" t="s">
        <v>2143</v>
      </c>
      <c r="C16" s="27" t="s">
        <v>1164</v>
      </c>
      <c r="D16" s="27" t="s">
        <v>625</v>
      </c>
      <c r="E16" s="27" t="s">
        <v>19</v>
      </c>
      <c r="F16" s="27" t="s">
        <v>1944</v>
      </c>
      <c r="G16" s="28">
        <v>2</v>
      </c>
      <c r="H16" s="28">
        <v>4</v>
      </c>
      <c r="I16" s="28">
        <f t="shared" si="0"/>
        <v>8</v>
      </c>
      <c r="J16" s="28" t="str">
        <f t="shared" si="1"/>
        <v>BAJO</v>
      </c>
      <c r="K16" s="24" t="str">
        <f t="shared" si="3"/>
        <v>El nivel de riesgo es bajo y no se requieren controles adicionales</v>
      </c>
      <c r="L16" s="86">
        <f t="shared" si="2"/>
        <v>0.1</v>
      </c>
      <c r="M16" s="57"/>
      <c r="N16" s="27"/>
      <c r="O16" s="163" t="s">
        <v>575</v>
      </c>
    </row>
    <row r="17" spans="1:15" ht="156.75" x14ac:dyDescent="0.2">
      <c r="A17" s="92">
        <v>10</v>
      </c>
      <c r="B17" s="86" t="s">
        <v>30</v>
      </c>
      <c r="C17" s="27" t="s">
        <v>1165</v>
      </c>
      <c r="D17" s="27" t="s">
        <v>1266</v>
      </c>
      <c r="E17" s="27" t="s">
        <v>19</v>
      </c>
      <c r="F17" s="27" t="s">
        <v>1945</v>
      </c>
      <c r="G17" s="28">
        <v>2</v>
      </c>
      <c r="H17" s="28">
        <v>4</v>
      </c>
      <c r="I17" s="28">
        <f t="shared" si="0"/>
        <v>8</v>
      </c>
      <c r="J17" s="28" t="str">
        <f t="shared" si="1"/>
        <v>BAJO</v>
      </c>
      <c r="K17" s="24" t="str">
        <f t="shared" si="3"/>
        <v>El nivel de riesgo es bajo y no se requieren controles adicionales</v>
      </c>
      <c r="L17" s="86">
        <f t="shared" si="2"/>
        <v>0.1</v>
      </c>
      <c r="M17" s="57"/>
      <c r="N17" s="27" t="s">
        <v>1166</v>
      </c>
      <c r="O17" s="27" t="s">
        <v>2146</v>
      </c>
    </row>
    <row r="18" spans="1:15" ht="128.25" x14ac:dyDescent="0.2">
      <c r="A18" s="92">
        <v>11</v>
      </c>
      <c r="B18" s="86" t="s">
        <v>30</v>
      </c>
      <c r="C18" s="27" t="s">
        <v>1167</v>
      </c>
      <c r="D18" s="27" t="s">
        <v>70</v>
      </c>
      <c r="E18" s="27" t="s">
        <v>19</v>
      </c>
      <c r="F18" s="27" t="s">
        <v>1945</v>
      </c>
      <c r="G18" s="28">
        <v>2</v>
      </c>
      <c r="H18" s="28">
        <v>4</v>
      </c>
      <c r="I18" s="28">
        <f t="shared" si="0"/>
        <v>8</v>
      </c>
      <c r="J18" s="28" t="str">
        <f t="shared" si="1"/>
        <v>BAJO</v>
      </c>
      <c r="K18" s="24" t="str">
        <f t="shared" si="3"/>
        <v>El nivel de riesgo es bajo y no se requieren controles adicionales</v>
      </c>
      <c r="L18" s="86">
        <f t="shared" si="2"/>
        <v>0.1</v>
      </c>
      <c r="M18" s="57"/>
      <c r="N18" s="27" t="s">
        <v>1166</v>
      </c>
      <c r="O18" s="27" t="s">
        <v>2147</v>
      </c>
    </row>
    <row r="19" spans="1:15" ht="71.25" x14ac:dyDescent="0.2">
      <c r="A19" s="92">
        <v>12</v>
      </c>
      <c r="B19" s="86" t="s">
        <v>30</v>
      </c>
      <c r="C19" s="27" t="s">
        <v>1168</v>
      </c>
      <c r="D19" s="27" t="s">
        <v>625</v>
      </c>
      <c r="E19" s="27" t="s">
        <v>19</v>
      </c>
      <c r="F19" s="27" t="s">
        <v>1945</v>
      </c>
      <c r="G19" s="28">
        <v>2</v>
      </c>
      <c r="H19" s="28">
        <v>4</v>
      </c>
      <c r="I19" s="28">
        <f t="shared" si="0"/>
        <v>8</v>
      </c>
      <c r="J19" s="28" t="str">
        <f t="shared" si="1"/>
        <v>BAJO</v>
      </c>
      <c r="K19" s="24" t="str">
        <f t="shared" si="3"/>
        <v>El nivel de riesgo es bajo y no se requieren controles adicionales</v>
      </c>
      <c r="L19" s="86">
        <f t="shared" si="2"/>
        <v>0.1</v>
      </c>
      <c r="M19" s="57"/>
      <c r="N19" s="27"/>
      <c r="O19" s="163" t="s">
        <v>575</v>
      </c>
    </row>
    <row r="20" spans="1:15" ht="156.75" x14ac:dyDescent="0.2">
      <c r="A20" s="92">
        <v>16</v>
      </c>
      <c r="B20" s="28" t="s">
        <v>1169</v>
      </c>
      <c r="C20" s="27" t="s">
        <v>183</v>
      </c>
      <c r="D20" s="27" t="s">
        <v>1266</v>
      </c>
      <c r="E20" s="27" t="s">
        <v>19</v>
      </c>
      <c r="F20" s="27" t="s">
        <v>1946</v>
      </c>
      <c r="G20" s="28">
        <v>3</v>
      </c>
      <c r="H20" s="28">
        <v>4</v>
      </c>
      <c r="I20" s="28">
        <f t="shared" si="0"/>
        <v>12</v>
      </c>
      <c r="J20" s="28" t="str">
        <f t="shared" si="1"/>
        <v>MEDIO</v>
      </c>
      <c r="K20" s="27" t="s">
        <v>468</v>
      </c>
      <c r="L20" s="86">
        <f t="shared" si="2"/>
        <v>3</v>
      </c>
      <c r="M20" s="57"/>
      <c r="N20" s="27" t="s">
        <v>1170</v>
      </c>
      <c r="O20" s="27" t="s">
        <v>1171</v>
      </c>
    </row>
    <row r="21" spans="1:15" ht="156.75" x14ac:dyDescent="0.2">
      <c r="A21" s="92">
        <v>17</v>
      </c>
      <c r="B21" s="86" t="s">
        <v>284</v>
      </c>
      <c r="C21" s="27" t="s">
        <v>184</v>
      </c>
      <c r="D21" s="27" t="s">
        <v>70</v>
      </c>
      <c r="E21" s="27" t="s">
        <v>19</v>
      </c>
      <c r="F21" s="27" t="s">
        <v>1946</v>
      </c>
      <c r="G21" s="28">
        <v>3</v>
      </c>
      <c r="H21" s="28">
        <v>4</v>
      </c>
      <c r="I21" s="28">
        <f t="shared" si="0"/>
        <v>12</v>
      </c>
      <c r="J21" s="28" t="str">
        <f t="shared" si="1"/>
        <v>MEDIO</v>
      </c>
      <c r="K21" s="27" t="s">
        <v>471</v>
      </c>
      <c r="L21" s="86">
        <f t="shared" si="2"/>
        <v>3</v>
      </c>
      <c r="M21" s="57"/>
      <c r="N21" s="27" t="s">
        <v>1170</v>
      </c>
      <c r="O21" s="27"/>
    </row>
    <row r="22" spans="1:15" ht="156.75" x14ac:dyDescent="0.2">
      <c r="A22" s="92">
        <v>18</v>
      </c>
      <c r="B22" s="86" t="s">
        <v>284</v>
      </c>
      <c r="C22" s="27" t="s">
        <v>1172</v>
      </c>
      <c r="D22" s="27" t="s">
        <v>625</v>
      </c>
      <c r="E22" s="27" t="s">
        <v>19</v>
      </c>
      <c r="F22" s="27" t="s">
        <v>1946</v>
      </c>
      <c r="G22" s="28">
        <v>3</v>
      </c>
      <c r="H22" s="28">
        <v>4</v>
      </c>
      <c r="I22" s="28">
        <f t="shared" si="0"/>
        <v>12</v>
      </c>
      <c r="J22" s="28" t="str">
        <f t="shared" si="1"/>
        <v>MEDIO</v>
      </c>
      <c r="K22" s="27" t="s">
        <v>470</v>
      </c>
      <c r="L22" s="86">
        <f t="shared" si="2"/>
        <v>3</v>
      </c>
      <c r="M22" s="57"/>
      <c r="N22" s="27" t="s">
        <v>1170</v>
      </c>
      <c r="O22" s="27" t="s">
        <v>575</v>
      </c>
    </row>
    <row r="23" spans="1:15" ht="199.5" x14ac:dyDescent="0.2">
      <c r="A23" s="92">
        <v>19</v>
      </c>
      <c r="B23" s="86" t="s">
        <v>284</v>
      </c>
      <c r="C23" s="27" t="s">
        <v>185</v>
      </c>
      <c r="D23" s="27" t="s">
        <v>1266</v>
      </c>
      <c r="E23" s="27" t="s">
        <v>19</v>
      </c>
      <c r="F23" s="27" t="s">
        <v>1955</v>
      </c>
      <c r="G23" s="28">
        <v>2</v>
      </c>
      <c r="H23" s="28">
        <v>4</v>
      </c>
      <c r="I23" s="28">
        <f t="shared" si="0"/>
        <v>8</v>
      </c>
      <c r="J23" s="28" t="str">
        <f t="shared" si="1"/>
        <v>BAJO</v>
      </c>
      <c r="K23" s="24" t="str">
        <f t="shared" ref="K23:K39" si="4">IF(J23="BAJO","El nivel de riesgo es bajo y no se requieren controles adicionales","Favor establezca acá controles adicionales requeridos")</f>
        <v>El nivel de riesgo es bajo y no se requieren controles adicionales</v>
      </c>
      <c r="L23" s="86">
        <f t="shared" si="2"/>
        <v>0.1</v>
      </c>
      <c r="M23" s="57"/>
      <c r="N23" s="27" t="s">
        <v>1173</v>
      </c>
      <c r="O23" s="27" t="s">
        <v>1174</v>
      </c>
    </row>
    <row r="24" spans="1:15" ht="199.5" x14ac:dyDescent="0.2">
      <c r="A24" s="92">
        <v>20</v>
      </c>
      <c r="B24" s="86" t="s">
        <v>284</v>
      </c>
      <c r="C24" s="27" t="s">
        <v>341</v>
      </c>
      <c r="D24" s="27" t="s">
        <v>70</v>
      </c>
      <c r="E24" s="27" t="s">
        <v>19</v>
      </c>
      <c r="F24" s="27" t="s">
        <v>1947</v>
      </c>
      <c r="G24" s="28">
        <v>1</v>
      </c>
      <c r="H24" s="28">
        <v>2</v>
      </c>
      <c r="I24" s="28">
        <f t="shared" si="0"/>
        <v>2</v>
      </c>
      <c r="J24" s="28" t="str">
        <f t="shared" si="1"/>
        <v>BAJO</v>
      </c>
      <c r="K24" s="24" t="str">
        <f t="shared" si="4"/>
        <v>El nivel de riesgo es bajo y no se requieren controles adicionales</v>
      </c>
      <c r="L24" s="86">
        <f t="shared" si="2"/>
        <v>0.1</v>
      </c>
      <c r="M24" s="57"/>
      <c r="N24" s="27" t="s">
        <v>1173</v>
      </c>
      <c r="O24" s="27"/>
    </row>
    <row r="25" spans="1:15" ht="199.5" x14ac:dyDescent="0.2">
      <c r="A25" s="92">
        <v>21</v>
      </c>
      <c r="B25" s="86" t="s">
        <v>284</v>
      </c>
      <c r="C25" s="27" t="s">
        <v>1175</v>
      </c>
      <c r="D25" s="27" t="s">
        <v>625</v>
      </c>
      <c r="E25" s="27" t="s">
        <v>19</v>
      </c>
      <c r="F25" s="27" t="s">
        <v>1947</v>
      </c>
      <c r="G25" s="28">
        <v>1</v>
      </c>
      <c r="H25" s="28">
        <v>2</v>
      </c>
      <c r="I25" s="28">
        <f t="shared" si="0"/>
        <v>2</v>
      </c>
      <c r="J25" s="28" t="str">
        <f t="shared" si="1"/>
        <v>BAJO</v>
      </c>
      <c r="K25" s="24" t="str">
        <f t="shared" si="4"/>
        <v>El nivel de riesgo es bajo y no se requieren controles adicionales</v>
      </c>
      <c r="L25" s="86">
        <f t="shared" si="2"/>
        <v>0.1</v>
      </c>
      <c r="M25" s="57"/>
      <c r="N25" s="27" t="s">
        <v>1173</v>
      </c>
      <c r="O25" s="27" t="s">
        <v>575</v>
      </c>
    </row>
    <row r="26" spans="1:15" ht="57" x14ac:dyDescent="0.2">
      <c r="A26" s="92">
        <v>22</v>
      </c>
      <c r="B26" s="86" t="s">
        <v>284</v>
      </c>
      <c r="C26" s="27" t="s">
        <v>1176</v>
      </c>
      <c r="D26" s="27" t="s">
        <v>1177</v>
      </c>
      <c r="E26" s="27" t="s">
        <v>19</v>
      </c>
      <c r="F26" s="27" t="s">
        <v>1948</v>
      </c>
      <c r="G26" s="28">
        <v>1</v>
      </c>
      <c r="H26" s="28">
        <v>3</v>
      </c>
      <c r="I26" s="28">
        <f t="shared" si="0"/>
        <v>3</v>
      </c>
      <c r="J26" s="28" t="str">
        <f t="shared" si="1"/>
        <v>BAJO</v>
      </c>
      <c r="K26" s="24" t="str">
        <f t="shared" si="4"/>
        <v>El nivel de riesgo es bajo y no se requieren controles adicionales</v>
      </c>
      <c r="L26" s="86">
        <f t="shared" si="2"/>
        <v>0.1</v>
      </c>
      <c r="M26" s="57"/>
      <c r="N26" s="27"/>
      <c r="O26" s="27" t="s">
        <v>1150</v>
      </c>
    </row>
    <row r="27" spans="1:15" ht="57" x14ac:dyDescent="0.2">
      <c r="A27" s="92">
        <v>23</v>
      </c>
      <c r="B27" s="86" t="s">
        <v>284</v>
      </c>
      <c r="C27" s="27" t="s">
        <v>342</v>
      </c>
      <c r="D27" s="27" t="s">
        <v>70</v>
      </c>
      <c r="E27" s="27" t="s">
        <v>19</v>
      </c>
      <c r="F27" s="27" t="s">
        <v>1948</v>
      </c>
      <c r="G27" s="28">
        <v>1</v>
      </c>
      <c r="H27" s="28">
        <v>3</v>
      </c>
      <c r="I27" s="28">
        <f t="shared" si="0"/>
        <v>3</v>
      </c>
      <c r="J27" s="28" t="str">
        <f t="shared" si="1"/>
        <v>BAJO</v>
      </c>
      <c r="K27" s="24" t="str">
        <f t="shared" si="4"/>
        <v>El nivel de riesgo es bajo y no se requieren controles adicionales</v>
      </c>
      <c r="L27" s="86">
        <f t="shared" si="2"/>
        <v>0.1</v>
      </c>
      <c r="M27" s="57"/>
      <c r="N27" s="27" t="s">
        <v>1178</v>
      </c>
      <c r="O27" s="27"/>
    </row>
    <row r="28" spans="1:15" ht="57" x14ac:dyDescent="0.2">
      <c r="A28" s="92">
        <v>24</v>
      </c>
      <c r="B28" s="86" t="s">
        <v>284</v>
      </c>
      <c r="C28" s="27" t="s">
        <v>1179</v>
      </c>
      <c r="D28" s="27" t="s">
        <v>625</v>
      </c>
      <c r="E28" s="27" t="s">
        <v>19</v>
      </c>
      <c r="F28" s="27" t="s">
        <v>1948</v>
      </c>
      <c r="G28" s="28">
        <v>1</v>
      </c>
      <c r="H28" s="28">
        <v>3</v>
      </c>
      <c r="I28" s="28">
        <f t="shared" si="0"/>
        <v>3</v>
      </c>
      <c r="J28" s="28" t="str">
        <f t="shared" si="1"/>
        <v>BAJO</v>
      </c>
      <c r="K28" s="24" t="str">
        <f t="shared" si="4"/>
        <v>El nivel de riesgo es bajo y no se requieren controles adicionales</v>
      </c>
      <c r="L28" s="86">
        <f t="shared" si="2"/>
        <v>0.1</v>
      </c>
      <c r="M28" s="57"/>
      <c r="N28" s="27"/>
      <c r="O28" s="27" t="s">
        <v>575</v>
      </c>
    </row>
    <row r="29" spans="1:15" ht="156.75" x14ac:dyDescent="0.2">
      <c r="A29" s="92">
        <v>25</v>
      </c>
      <c r="B29" s="86" t="s">
        <v>284</v>
      </c>
      <c r="C29" s="27" t="s">
        <v>1180</v>
      </c>
      <c r="D29" s="27" t="s">
        <v>1177</v>
      </c>
      <c r="E29" s="27" t="s">
        <v>19</v>
      </c>
      <c r="F29" s="27" t="s">
        <v>1949</v>
      </c>
      <c r="G29" s="28">
        <v>1</v>
      </c>
      <c r="H29" s="28">
        <v>3</v>
      </c>
      <c r="I29" s="28">
        <f t="shared" si="0"/>
        <v>3</v>
      </c>
      <c r="J29" s="28" t="str">
        <f t="shared" si="1"/>
        <v>BAJO</v>
      </c>
      <c r="K29" s="24" t="str">
        <f t="shared" si="4"/>
        <v>El nivel de riesgo es bajo y no se requieren controles adicionales</v>
      </c>
      <c r="L29" s="86">
        <f t="shared" si="2"/>
        <v>0.1</v>
      </c>
      <c r="M29" s="57"/>
      <c r="N29" s="27"/>
      <c r="O29" s="27" t="s">
        <v>1150</v>
      </c>
    </row>
    <row r="30" spans="1:15" ht="156.75" x14ac:dyDescent="0.2">
      <c r="A30" s="92">
        <v>26</v>
      </c>
      <c r="B30" s="86" t="s">
        <v>284</v>
      </c>
      <c r="C30" s="27" t="s">
        <v>1181</v>
      </c>
      <c r="D30" s="27" t="s">
        <v>70</v>
      </c>
      <c r="E30" s="27" t="s">
        <v>19</v>
      </c>
      <c r="F30" s="27" t="s">
        <v>1949</v>
      </c>
      <c r="G30" s="28">
        <v>1</v>
      </c>
      <c r="H30" s="28">
        <v>3</v>
      </c>
      <c r="I30" s="28">
        <f t="shared" si="0"/>
        <v>3</v>
      </c>
      <c r="J30" s="28" t="str">
        <f t="shared" si="1"/>
        <v>BAJO</v>
      </c>
      <c r="K30" s="24" t="str">
        <f t="shared" si="4"/>
        <v>El nivel de riesgo es bajo y no se requieren controles adicionales</v>
      </c>
      <c r="L30" s="86">
        <f t="shared" si="2"/>
        <v>0.1</v>
      </c>
      <c r="M30" s="57"/>
      <c r="N30" s="27" t="s">
        <v>1182</v>
      </c>
      <c r="O30" s="27"/>
    </row>
    <row r="31" spans="1:15" ht="156.75" x14ac:dyDescent="0.2">
      <c r="A31" s="92">
        <v>27</v>
      </c>
      <c r="B31" s="86" t="s">
        <v>284</v>
      </c>
      <c r="C31" s="27" t="s">
        <v>1183</v>
      </c>
      <c r="D31" s="27" t="s">
        <v>625</v>
      </c>
      <c r="E31" s="27" t="s">
        <v>19</v>
      </c>
      <c r="F31" s="27" t="s">
        <v>1949</v>
      </c>
      <c r="G31" s="28">
        <v>1</v>
      </c>
      <c r="H31" s="28">
        <v>3</v>
      </c>
      <c r="I31" s="28">
        <f t="shared" si="0"/>
        <v>3</v>
      </c>
      <c r="J31" s="28" t="str">
        <f t="shared" si="1"/>
        <v>BAJO</v>
      </c>
      <c r="K31" s="24" t="str">
        <f t="shared" si="4"/>
        <v>El nivel de riesgo es bajo y no se requieren controles adicionales</v>
      </c>
      <c r="L31" s="86">
        <f t="shared" si="2"/>
        <v>0.1</v>
      </c>
      <c r="M31" s="57"/>
      <c r="N31" s="27"/>
      <c r="O31" s="27" t="s">
        <v>575</v>
      </c>
    </row>
    <row r="32" spans="1:15" ht="185.25" x14ac:dyDescent="0.2">
      <c r="A32" s="92">
        <v>28</v>
      </c>
      <c r="B32" s="28" t="s">
        <v>1184</v>
      </c>
      <c r="C32" s="27" t="s">
        <v>1185</v>
      </c>
      <c r="D32" s="27" t="s">
        <v>1266</v>
      </c>
      <c r="E32" s="27" t="s">
        <v>19</v>
      </c>
      <c r="F32" s="27" t="s">
        <v>1954</v>
      </c>
      <c r="G32" s="86">
        <v>2</v>
      </c>
      <c r="H32" s="86">
        <v>5</v>
      </c>
      <c r="I32" s="86">
        <f t="shared" si="0"/>
        <v>10</v>
      </c>
      <c r="J32" s="28" t="str">
        <f t="shared" si="1"/>
        <v>BAJO</v>
      </c>
      <c r="K32" s="24" t="str">
        <f t="shared" si="4"/>
        <v>El nivel de riesgo es bajo y no se requieren controles adicionales</v>
      </c>
      <c r="L32" s="86">
        <f t="shared" si="2"/>
        <v>0.1</v>
      </c>
      <c r="M32" s="57"/>
      <c r="N32" s="27" t="s">
        <v>1186</v>
      </c>
      <c r="O32" s="27" t="s">
        <v>1187</v>
      </c>
    </row>
    <row r="33" spans="1:15" ht="185.25" x14ac:dyDescent="0.2">
      <c r="A33" s="92">
        <v>29</v>
      </c>
      <c r="B33" s="28" t="s">
        <v>1184</v>
      </c>
      <c r="C33" s="27" t="s">
        <v>1188</v>
      </c>
      <c r="D33" s="27" t="s">
        <v>70</v>
      </c>
      <c r="E33" s="27" t="s">
        <v>19</v>
      </c>
      <c r="F33" s="27" t="s">
        <v>1954</v>
      </c>
      <c r="G33" s="86">
        <v>2</v>
      </c>
      <c r="H33" s="86">
        <v>5</v>
      </c>
      <c r="I33" s="86">
        <f t="shared" si="0"/>
        <v>10</v>
      </c>
      <c r="J33" s="28" t="str">
        <f t="shared" si="1"/>
        <v>BAJO</v>
      </c>
      <c r="K33" s="24" t="str">
        <f t="shared" si="4"/>
        <v>El nivel de riesgo es bajo y no se requieren controles adicionales</v>
      </c>
      <c r="L33" s="86">
        <f t="shared" si="2"/>
        <v>0.1</v>
      </c>
      <c r="M33" s="57"/>
      <c r="N33" s="27" t="s">
        <v>1186</v>
      </c>
      <c r="O33" s="27" t="s">
        <v>1189</v>
      </c>
    </row>
    <row r="34" spans="1:15" ht="128.25" x14ac:dyDescent="0.2">
      <c r="A34" s="92">
        <v>30</v>
      </c>
      <c r="B34" s="86" t="s">
        <v>1190</v>
      </c>
      <c r="C34" s="27" t="s">
        <v>1191</v>
      </c>
      <c r="D34" s="27" t="s">
        <v>1266</v>
      </c>
      <c r="E34" s="27" t="s">
        <v>19</v>
      </c>
      <c r="F34" s="27" t="s">
        <v>1953</v>
      </c>
      <c r="G34" s="86">
        <v>2</v>
      </c>
      <c r="H34" s="86">
        <v>5</v>
      </c>
      <c r="I34" s="86">
        <f t="shared" si="0"/>
        <v>10</v>
      </c>
      <c r="J34" s="28" t="str">
        <f t="shared" si="1"/>
        <v>BAJO</v>
      </c>
      <c r="K34" s="24" t="str">
        <f t="shared" si="4"/>
        <v>El nivel de riesgo es bajo y no se requieren controles adicionales</v>
      </c>
      <c r="L34" s="86">
        <f t="shared" si="2"/>
        <v>0.1</v>
      </c>
      <c r="M34" s="57"/>
      <c r="N34" s="27" t="s">
        <v>1192</v>
      </c>
      <c r="O34" s="27" t="s">
        <v>1189</v>
      </c>
    </row>
    <row r="35" spans="1:15" ht="128.25" x14ac:dyDescent="0.2">
      <c r="A35" s="92">
        <v>31</v>
      </c>
      <c r="B35" s="86" t="s">
        <v>1190</v>
      </c>
      <c r="C35" s="27" t="s">
        <v>1193</v>
      </c>
      <c r="D35" s="27" t="s">
        <v>70</v>
      </c>
      <c r="E35" s="27" t="s">
        <v>19</v>
      </c>
      <c r="F35" s="27" t="s">
        <v>1952</v>
      </c>
      <c r="G35" s="86">
        <v>2</v>
      </c>
      <c r="H35" s="86">
        <v>5</v>
      </c>
      <c r="I35" s="86">
        <f t="shared" si="0"/>
        <v>10</v>
      </c>
      <c r="J35" s="28" t="str">
        <f t="shared" si="1"/>
        <v>BAJO</v>
      </c>
      <c r="K35" s="24" t="str">
        <f t="shared" si="4"/>
        <v>El nivel de riesgo es bajo y no se requieren controles adicionales</v>
      </c>
      <c r="L35" s="86">
        <f t="shared" si="2"/>
        <v>0.1</v>
      </c>
      <c r="M35" s="57"/>
      <c r="N35" s="27" t="s">
        <v>1192</v>
      </c>
      <c r="O35" s="27" t="s">
        <v>1189</v>
      </c>
    </row>
    <row r="36" spans="1:15" ht="128.25" x14ac:dyDescent="0.2">
      <c r="A36" s="92">
        <v>32</v>
      </c>
      <c r="B36" s="86" t="s">
        <v>1190</v>
      </c>
      <c r="C36" s="27" t="s">
        <v>1194</v>
      </c>
      <c r="D36" s="27" t="s">
        <v>625</v>
      </c>
      <c r="E36" s="27" t="s">
        <v>19</v>
      </c>
      <c r="F36" s="27" t="s">
        <v>1951</v>
      </c>
      <c r="G36" s="86">
        <v>2</v>
      </c>
      <c r="H36" s="86">
        <v>5</v>
      </c>
      <c r="I36" s="86">
        <f t="shared" si="0"/>
        <v>10</v>
      </c>
      <c r="J36" s="28" t="str">
        <f t="shared" si="1"/>
        <v>BAJO</v>
      </c>
      <c r="K36" s="24" t="str">
        <f t="shared" si="4"/>
        <v>El nivel de riesgo es bajo y no se requieren controles adicionales</v>
      </c>
      <c r="L36" s="86">
        <f t="shared" si="2"/>
        <v>0.1</v>
      </c>
      <c r="M36" s="57"/>
      <c r="N36" s="27"/>
      <c r="O36" s="27" t="s">
        <v>575</v>
      </c>
    </row>
    <row r="37" spans="1:15" ht="285" x14ac:dyDescent="0.2">
      <c r="A37" s="92">
        <v>33</v>
      </c>
      <c r="B37" s="28" t="s">
        <v>1195</v>
      </c>
      <c r="C37" s="27" t="s">
        <v>1196</v>
      </c>
      <c r="D37" s="27" t="s">
        <v>1266</v>
      </c>
      <c r="E37" s="27" t="s">
        <v>19</v>
      </c>
      <c r="F37" s="27" t="s">
        <v>1950</v>
      </c>
      <c r="G37" s="86">
        <v>1</v>
      </c>
      <c r="H37" s="86">
        <v>5</v>
      </c>
      <c r="I37" s="86">
        <f t="shared" si="0"/>
        <v>5</v>
      </c>
      <c r="J37" s="28" t="str">
        <f t="shared" si="1"/>
        <v>BAJO</v>
      </c>
      <c r="K37" s="24" t="str">
        <f t="shared" si="4"/>
        <v>El nivel de riesgo es bajo y no se requieren controles adicionales</v>
      </c>
      <c r="L37" s="86">
        <f t="shared" si="2"/>
        <v>0.1</v>
      </c>
      <c r="M37" s="57"/>
      <c r="N37" s="27" t="s">
        <v>1197</v>
      </c>
      <c r="O37" s="27" t="s">
        <v>1156</v>
      </c>
    </row>
    <row r="38" spans="1:15" ht="285" x14ac:dyDescent="0.2">
      <c r="A38" s="92">
        <v>34</v>
      </c>
      <c r="B38" s="28" t="s">
        <v>1195</v>
      </c>
      <c r="C38" s="27" t="s">
        <v>1198</v>
      </c>
      <c r="D38" s="27" t="s">
        <v>70</v>
      </c>
      <c r="E38" s="27" t="s">
        <v>19</v>
      </c>
      <c r="F38" s="27" t="s">
        <v>1950</v>
      </c>
      <c r="G38" s="86">
        <v>1</v>
      </c>
      <c r="H38" s="86">
        <v>5</v>
      </c>
      <c r="I38" s="86">
        <f t="shared" si="0"/>
        <v>5</v>
      </c>
      <c r="J38" s="28" t="str">
        <f t="shared" si="1"/>
        <v>BAJO</v>
      </c>
      <c r="K38" s="24" t="str">
        <f t="shared" si="4"/>
        <v>El nivel de riesgo es bajo y no se requieren controles adicionales</v>
      </c>
      <c r="L38" s="86">
        <f t="shared" si="2"/>
        <v>0.1</v>
      </c>
      <c r="M38" s="57"/>
      <c r="N38" s="27" t="s">
        <v>1197</v>
      </c>
      <c r="O38" s="27"/>
    </row>
    <row r="39" spans="1:15" ht="285" x14ac:dyDescent="0.2">
      <c r="A39" s="92">
        <v>35</v>
      </c>
      <c r="B39" s="28" t="s">
        <v>1195</v>
      </c>
      <c r="C39" s="27" t="s">
        <v>1199</v>
      </c>
      <c r="D39" s="27" t="s">
        <v>625</v>
      </c>
      <c r="E39" s="27" t="s">
        <v>19</v>
      </c>
      <c r="F39" s="27" t="s">
        <v>1950</v>
      </c>
      <c r="G39" s="86">
        <v>1</v>
      </c>
      <c r="H39" s="86">
        <v>5</v>
      </c>
      <c r="I39" s="86">
        <f t="shared" si="0"/>
        <v>5</v>
      </c>
      <c r="J39" s="28" t="str">
        <f t="shared" si="1"/>
        <v>BAJO</v>
      </c>
      <c r="K39" s="24" t="str">
        <f t="shared" si="4"/>
        <v>El nivel de riesgo es bajo y no se requieren controles adicionales</v>
      </c>
      <c r="L39" s="86">
        <f t="shared" si="2"/>
        <v>0.1</v>
      </c>
      <c r="M39" s="57"/>
      <c r="N39" s="27"/>
      <c r="O39" s="27" t="s">
        <v>575</v>
      </c>
    </row>
    <row r="40" spans="1:15" ht="128.25" x14ac:dyDescent="0.2">
      <c r="A40" s="92">
        <v>36</v>
      </c>
      <c r="B40" s="86" t="s">
        <v>1200</v>
      </c>
      <c r="C40" s="27" t="s">
        <v>1956</v>
      </c>
      <c r="D40" s="27" t="s">
        <v>70</v>
      </c>
      <c r="E40" s="27" t="s">
        <v>813</v>
      </c>
      <c r="F40" s="27" t="s">
        <v>1957</v>
      </c>
      <c r="G40" s="86">
        <v>2</v>
      </c>
      <c r="H40" s="86">
        <v>4</v>
      </c>
      <c r="I40" s="86">
        <v>8</v>
      </c>
      <c r="J40" s="28" t="s">
        <v>773</v>
      </c>
      <c r="K40" s="24" t="s">
        <v>504</v>
      </c>
      <c r="L40" s="86">
        <v>0.1</v>
      </c>
      <c r="N40" s="27" t="s">
        <v>1201</v>
      </c>
      <c r="O40" s="27" t="s">
        <v>1202</v>
      </c>
    </row>
    <row r="41" spans="1:15" ht="99.75" x14ac:dyDescent="0.2">
      <c r="A41" s="92">
        <v>37</v>
      </c>
      <c r="B41" s="86" t="s">
        <v>1200</v>
      </c>
      <c r="C41" s="27" t="s">
        <v>2148</v>
      </c>
      <c r="D41" s="27" t="s">
        <v>2149</v>
      </c>
      <c r="E41" s="27" t="s">
        <v>19</v>
      </c>
      <c r="F41" s="27" t="s">
        <v>2150</v>
      </c>
      <c r="G41" s="86">
        <v>2</v>
      </c>
      <c r="H41" s="86">
        <v>2</v>
      </c>
      <c r="I41" s="86">
        <v>4</v>
      </c>
      <c r="J41" s="28" t="s">
        <v>773</v>
      </c>
      <c r="K41" s="24" t="s">
        <v>504</v>
      </c>
      <c r="L41" s="86">
        <v>0.1</v>
      </c>
      <c r="N41" s="27" t="s">
        <v>1203</v>
      </c>
      <c r="O41" s="27" t="s">
        <v>1204</v>
      </c>
    </row>
    <row r="42" spans="1:15" x14ac:dyDescent="0.2">
      <c r="L42" s="39">
        <f>SUM(L8:L41)</f>
        <v>29.500000000000036</v>
      </c>
      <c r="N42" s="62">
        <f>+COUNT(L8:L41)</f>
        <v>34</v>
      </c>
      <c r="O42" s="62"/>
    </row>
    <row r="43" spans="1:15" x14ac:dyDescent="0.2">
      <c r="N43" s="62"/>
      <c r="O43" s="62"/>
    </row>
    <row r="44" spans="1:15" x14ac:dyDescent="0.2">
      <c r="N44" s="62"/>
      <c r="O44" s="62"/>
    </row>
    <row r="45" spans="1:15" x14ac:dyDescent="0.2">
      <c r="N45" s="62"/>
      <c r="O45" s="62"/>
    </row>
    <row r="46" spans="1:15" x14ac:dyDescent="0.2">
      <c r="N46" s="62"/>
      <c r="O46" s="62"/>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J12 J14:J15 J17:J18 J20:J21 J23:J24 J27 J30">
    <cfRule type="cellIs" dxfId="212" priority="46" stopIfTrue="1" operator="equal">
      <formula>"ALTO"</formula>
    </cfRule>
    <cfRule type="cellIs" dxfId="211" priority="47" stopIfTrue="1" operator="equal">
      <formula>"MEDIO"</formula>
    </cfRule>
    <cfRule type="cellIs" dxfId="210" priority="48" stopIfTrue="1" operator="equal">
      <formula>"BAJO"</formula>
    </cfRule>
  </conditionalFormatting>
  <conditionalFormatting sqref="J40:J41">
    <cfRule type="cellIs" dxfId="209" priority="43" stopIfTrue="1" operator="equal">
      <formula>"ALTO"</formula>
    </cfRule>
    <cfRule type="cellIs" dxfId="208" priority="44" stopIfTrue="1" operator="equal">
      <formula>"MEDIO"</formula>
    </cfRule>
    <cfRule type="cellIs" dxfId="207" priority="45" stopIfTrue="1" operator="equal">
      <formula>"BAJO"</formula>
    </cfRule>
  </conditionalFormatting>
  <conditionalFormatting sqref="J32:J35 J37:J38">
    <cfRule type="cellIs" dxfId="206" priority="40" stopIfTrue="1" operator="equal">
      <formula>"ALTO"</formula>
    </cfRule>
    <cfRule type="cellIs" dxfId="205" priority="41" stopIfTrue="1" operator="equal">
      <formula>"MEDIO"</formula>
    </cfRule>
    <cfRule type="cellIs" dxfId="204" priority="42" stopIfTrue="1" operator="equal">
      <formula>"BAJO"</formula>
    </cfRule>
  </conditionalFormatting>
  <conditionalFormatting sqref="J10">
    <cfRule type="cellIs" dxfId="203" priority="37" stopIfTrue="1" operator="equal">
      <formula>"ALTO"</formula>
    </cfRule>
    <cfRule type="cellIs" dxfId="202" priority="38" stopIfTrue="1" operator="equal">
      <formula>"MEDIO"</formula>
    </cfRule>
    <cfRule type="cellIs" dxfId="201" priority="39" stopIfTrue="1" operator="equal">
      <formula>"BAJO"</formula>
    </cfRule>
  </conditionalFormatting>
  <conditionalFormatting sqref="J13">
    <cfRule type="cellIs" dxfId="200" priority="34" stopIfTrue="1" operator="equal">
      <formula>"ALTO"</formula>
    </cfRule>
    <cfRule type="cellIs" dxfId="199" priority="35" stopIfTrue="1" operator="equal">
      <formula>"MEDIO"</formula>
    </cfRule>
    <cfRule type="cellIs" dxfId="198" priority="36" stopIfTrue="1" operator="equal">
      <formula>"BAJO"</formula>
    </cfRule>
  </conditionalFormatting>
  <conditionalFormatting sqref="J19">
    <cfRule type="cellIs" dxfId="197" priority="31" stopIfTrue="1" operator="equal">
      <formula>"ALTO"</formula>
    </cfRule>
    <cfRule type="cellIs" dxfId="196" priority="32" stopIfTrue="1" operator="equal">
      <formula>"MEDIO"</formula>
    </cfRule>
    <cfRule type="cellIs" dxfId="195" priority="33" stopIfTrue="1" operator="equal">
      <formula>"BAJO"</formula>
    </cfRule>
  </conditionalFormatting>
  <conditionalFormatting sqref="J16">
    <cfRule type="cellIs" dxfId="194" priority="28" stopIfTrue="1" operator="equal">
      <formula>"ALTO"</formula>
    </cfRule>
    <cfRule type="cellIs" dxfId="193" priority="29" stopIfTrue="1" operator="equal">
      <formula>"MEDIO"</formula>
    </cfRule>
    <cfRule type="cellIs" dxfId="192" priority="30" stopIfTrue="1" operator="equal">
      <formula>"BAJO"</formula>
    </cfRule>
  </conditionalFormatting>
  <conditionalFormatting sqref="J22">
    <cfRule type="cellIs" dxfId="191" priority="22" stopIfTrue="1" operator="equal">
      <formula>"ALTO"</formula>
    </cfRule>
    <cfRule type="cellIs" dxfId="190" priority="23" stopIfTrue="1" operator="equal">
      <formula>"MEDIO"</formula>
    </cfRule>
    <cfRule type="cellIs" dxfId="189" priority="24" stopIfTrue="1" operator="equal">
      <formula>"BAJO"</formula>
    </cfRule>
  </conditionalFormatting>
  <conditionalFormatting sqref="J25">
    <cfRule type="cellIs" dxfId="188" priority="19" stopIfTrue="1" operator="equal">
      <formula>"ALTO"</formula>
    </cfRule>
    <cfRule type="cellIs" dxfId="187" priority="20" stopIfTrue="1" operator="equal">
      <formula>"MEDIO"</formula>
    </cfRule>
    <cfRule type="cellIs" dxfId="186" priority="21" stopIfTrue="1" operator="equal">
      <formula>"BAJO"</formula>
    </cfRule>
  </conditionalFormatting>
  <conditionalFormatting sqref="J26">
    <cfRule type="cellIs" dxfId="185" priority="16" stopIfTrue="1" operator="equal">
      <formula>"ALTO"</formula>
    </cfRule>
    <cfRule type="cellIs" dxfId="184" priority="17" stopIfTrue="1" operator="equal">
      <formula>"MEDIO"</formula>
    </cfRule>
    <cfRule type="cellIs" dxfId="183" priority="18" stopIfTrue="1" operator="equal">
      <formula>"BAJO"</formula>
    </cfRule>
  </conditionalFormatting>
  <conditionalFormatting sqref="J28">
    <cfRule type="cellIs" dxfId="182" priority="13" stopIfTrue="1" operator="equal">
      <formula>"ALTO"</formula>
    </cfRule>
    <cfRule type="cellIs" dxfId="181" priority="14" stopIfTrue="1" operator="equal">
      <formula>"MEDIO"</formula>
    </cfRule>
    <cfRule type="cellIs" dxfId="180" priority="15" stopIfTrue="1" operator="equal">
      <formula>"BAJO"</formula>
    </cfRule>
  </conditionalFormatting>
  <conditionalFormatting sqref="J29">
    <cfRule type="cellIs" dxfId="179" priority="10" stopIfTrue="1" operator="equal">
      <formula>"ALTO"</formula>
    </cfRule>
    <cfRule type="cellIs" dxfId="178" priority="11" stopIfTrue="1" operator="equal">
      <formula>"MEDIO"</formula>
    </cfRule>
    <cfRule type="cellIs" dxfId="177" priority="12" stopIfTrue="1" operator="equal">
      <formula>"BAJO"</formula>
    </cfRule>
  </conditionalFormatting>
  <conditionalFormatting sqref="J31">
    <cfRule type="cellIs" dxfId="176" priority="7" stopIfTrue="1" operator="equal">
      <formula>"ALTO"</formula>
    </cfRule>
    <cfRule type="cellIs" dxfId="175" priority="8" stopIfTrue="1" operator="equal">
      <formula>"MEDIO"</formula>
    </cfRule>
    <cfRule type="cellIs" dxfId="174" priority="9" stopIfTrue="1" operator="equal">
      <formula>"BAJO"</formula>
    </cfRule>
  </conditionalFormatting>
  <conditionalFormatting sqref="J36">
    <cfRule type="cellIs" dxfId="173" priority="4" stopIfTrue="1" operator="equal">
      <formula>"ALTO"</formula>
    </cfRule>
    <cfRule type="cellIs" dxfId="172" priority="5" stopIfTrue="1" operator="equal">
      <formula>"MEDIO"</formula>
    </cfRule>
    <cfRule type="cellIs" dxfId="171" priority="6" stopIfTrue="1" operator="equal">
      <formula>"BAJO"</formula>
    </cfRule>
  </conditionalFormatting>
  <conditionalFormatting sqref="J39">
    <cfRule type="cellIs" dxfId="170" priority="1" stopIfTrue="1" operator="equal">
      <formula>"ALTO"</formula>
    </cfRule>
    <cfRule type="cellIs" dxfId="169" priority="2" stopIfTrue="1" operator="equal">
      <formula>"MEDIO"</formula>
    </cfRule>
    <cfRule type="cellIs" dxfId="168" priority="3" stopIfTrue="1" operator="equal">
      <formula>"BAJO"</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topLeftCell="E17" zoomScale="69" zoomScaleNormal="69" workbookViewId="0">
      <selection activeCell="N21" sqref="N21"/>
    </sheetView>
  </sheetViews>
  <sheetFormatPr baseColWidth="10" defaultColWidth="11.42578125" defaultRowHeight="14.25" x14ac:dyDescent="0.2"/>
  <cols>
    <col min="1" max="1" width="11.42578125" style="23"/>
    <col min="2" max="2" width="31.42578125" style="77" customWidth="1"/>
    <col min="3" max="3" width="66.28515625" style="23" customWidth="1"/>
    <col min="4" max="4" width="34.28515625" style="23" customWidth="1"/>
    <col min="5" max="5" width="50.7109375" style="23" customWidth="1"/>
    <col min="6" max="6" width="62.5703125" style="23" customWidth="1"/>
    <col min="7" max="7" width="17" style="77" customWidth="1"/>
    <col min="8" max="8" width="13.85546875" style="77" customWidth="1"/>
    <col min="9" max="9" width="14.28515625" style="77" customWidth="1"/>
    <col min="10" max="10" width="21.85546875" style="23" customWidth="1"/>
    <col min="11" max="11" width="65.85546875" style="23" customWidth="1"/>
    <col min="12" max="12" width="11.42578125" style="23"/>
    <col min="13" max="13" width="3" style="23" customWidth="1"/>
    <col min="14" max="14" width="59.85546875" style="23" customWidth="1"/>
    <col min="15" max="15" width="57.42578125" style="23" customWidth="1"/>
    <col min="16" max="16384" width="11.42578125" style="23"/>
  </cols>
  <sheetData>
    <row r="1" spans="1:15" ht="31.5" customHeight="1" thickBot="1" x14ac:dyDescent="0.25">
      <c r="B1" s="176" t="s">
        <v>10</v>
      </c>
      <c r="C1" s="177"/>
      <c r="D1" s="177"/>
      <c r="E1" s="177"/>
      <c r="F1" s="177"/>
      <c r="G1" s="177"/>
      <c r="H1" s="177"/>
      <c r="I1" s="177"/>
      <c r="J1" s="177"/>
      <c r="K1" s="205"/>
      <c r="L1" s="205"/>
    </row>
    <row r="2" spans="1:15" ht="19.5" customHeight="1" thickTop="1" x14ac:dyDescent="0.2">
      <c r="B2" s="206" t="s">
        <v>220</v>
      </c>
      <c r="C2" s="207"/>
      <c r="D2" s="207"/>
      <c r="E2" s="207"/>
      <c r="F2" s="207"/>
      <c r="G2" s="207"/>
      <c r="H2" s="207"/>
      <c r="I2" s="207"/>
      <c r="J2" s="207"/>
      <c r="K2" s="205"/>
      <c r="L2" s="205"/>
    </row>
    <row r="3" spans="1:15" ht="24" customHeight="1" x14ac:dyDescent="0.2">
      <c r="B3" s="208" t="s">
        <v>11</v>
      </c>
      <c r="C3" s="209"/>
      <c r="D3" s="190" t="s">
        <v>12</v>
      </c>
      <c r="E3" s="191"/>
      <c r="F3" s="191"/>
      <c r="G3" s="191"/>
      <c r="H3" s="191"/>
      <c r="I3" s="189"/>
      <c r="J3" s="43" t="s">
        <v>208</v>
      </c>
      <c r="K3" s="205"/>
      <c r="L3" s="205"/>
    </row>
    <row r="4" spans="1:15" ht="26.25" customHeight="1" thickBot="1" x14ac:dyDescent="0.25">
      <c r="B4" s="210" t="s">
        <v>209</v>
      </c>
      <c r="C4" s="211"/>
      <c r="D4" s="194" t="s">
        <v>221</v>
      </c>
      <c r="E4" s="195"/>
      <c r="F4" s="195"/>
      <c r="G4" s="195"/>
      <c r="H4" s="195"/>
      <c r="I4" s="193"/>
      <c r="J4" s="44" t="s">
        <v>1506</v>
      </c>
      <c r="K4" s="205"/>
      <c r="L4" s="205"/>
    </row>
    <row r="5" spans="1:15" ht="63.75" customHeight="1" thickTop="1" x14ac:dyDescent="0.2">
      <c r="B5" s="199" t="s">
        <v>13</v>
      </c>
      <c r="C5" s="200"/>
      <c r="D5" s="201" t="s">
        <v>14</v>
      </c>
      <c r="E5" s="202"/>
      <c r="F5" s="45" t="s">
        <v>15</v>
      </c>
      <c r="G5" s="203" t="s">
        <v>205</v>
      </c>
      <c r="H5" s="203"/>
      <c r="I5" s="46" t="s">
        <v>16</v>
      </c>
      <c r="J5" s="204" t="s">
        <v>258</v>
      </c>
      <c r="K5" s="204"/>
      <c r="L5" s="204"/>
      <c r="N5" s="52" t="s">
        <v>1505</v>
      </c>
      <c r="O5" s="53">
        <v>44316</v>
      </c>
    </row>
    <row r="6" spans="1:15" ht="5.25" customHeight="1" x14ac:dyDescent="0.2"/>
    <row r="7" spans="1:15" ht="59.25" customHeight="1" x14ac:dyDescent="0.2">
      <c r="B7" s="19" t="s">
        <v>6</v>
      </c>
      <c r="C7" s="19" t="s">
        <v>8</v>
      </c>
      <c r="D7" s="19" t="s">
        <v>9</v>
      </c>
      <c r="E7" s="19" t="s">
        <v>7</v>
      </c>
      <c r="F7" s="19" t="s">
        <v>5</v>
      </c>
      <c r="G7" s="19" t="s">
        <v>0</v>
      </c>
      <c r="H7" s="19" t="s">
        <v>1</v>
      </c>
      <c r="I7" s="19" t="s">
        <v>2</v>
      </c>
      <c r="J7" s="19" t="s">
        <v>3</v>
      </c>
      <c r="K7" s="19" t="s">
        <v>3</v>
      </c>
      <c r="L7" s="19" t="s">
        <v>222</v>
      </c>
      <c r="N7" s="54" t="s">
        <v>466</v>
      </c>
      <c r="O7" s="55" t="s">
        <v>467</v>
      </c>
    </row>
    <row r="8" spans="1:15" ht="142.5" x14ac:dyDescent="0.2">
      <c r="A8" s="35">
        <v>1</v>
      </c>
      <c r="B8" s="120" t="s">
        <v>41</v>
      </c>
      <c r="C8" s="26" t="s">
        <v>1966</v>
      </c>
      <c r="D8" s="26" t="s">
        <v>70</v>
      </c>
      <c r="E8" s="26" t="s">
        <v>1967</v>
      </c>
      <c r="F8" s="26" t="s">
        <v>1968</v>
      </c>
      <c r="G8" s="36">
        <v>3</v>
      </c>
      <c r="H8" s="36">
        <v>4</v>
      </c>
      <c r="I8" s="36">
        <f t="shared" ref="I8:I19" si="0">G8*H8</f>
        <v>12</v>
      </c>
      <c r="J8" s="36" t="str">
        <f t="shared" ref="J8:J19" si="1">IF(I8&lt;12,"BAJO",IF(I8&gt;21,"ALTO","MEDIO"))</f>
        <v>MEDIO</v>
      </c>
      <c r="K8" s="26" t="s">
        <v>471</v>
      </c>
      <c r="L8" s="114">
        <f t="shared" ref="L8:L19" si="2">IF(J8="BAJO",0.1,IF(J8="MEDIO",3,5))</f>
        <v>3</v>
      </c>
      <c r="M8" s="114"/>
      <c r="N8" s="26" t="s">
        <v>1205</v>
      </c>
      <c r="O8" s="26" t="s">
        <v>1206</v>
      </c>
    </row>
    <row r="9" spans="1:15" ht="99.75" x14ac:dyDescent="0.2">
      <c r="A9" s="35">
        <v>2</v>
      </c>
      <c r="B9" s="120" t="s">
        <v>41</v>
      </c>
      <c r="C9" s="26" t="s">
        <v>1969</v>
      </c>
      <c r="D9" s="26" t="s">
        <v>1970</v>
      </c>
      <c r="E9" s="26" t="s">
        <v>1967</v>
      </c>
      <c r="F9" s="26" t="s">
        <v>1971</v>
      </c>
      <c r="G9" s="36">
        <v>3</v>
      </c>
      <c r="H9" s="36">
        <v>4</v>
      </c>
      <c r="I9" s="36">
        <f t="shared" si="0"/>
        <v>12</v>
      </c>
      <c r="J9" s="36" t="str">
        <f t="shared" si="1"/>
        <v>MEDIO</v>
      </c>
      <c r="K9" s="26" t="s">
        <v>468</v>
      </c>
      <c r="L9" s="114">
        <f>IF(J9="BAJO",0.1,IF(J9="MEDIO",3,5))</f>
        <v>3</v>
      </c>
      <c r="M9" s="114"/>
      <c r="N9" s="26" t="s">
        <v>1205</v>
      </c>
      <c r="O9" s="26" t="s">
        <v>1207</v>
      </c>
    </row>
    <row r="10" spans="1:15" ht="85.5" x14ac:dyDescent="0.2">
      <c r="A10" s="35">
        <v>3</v>
      </c>
      <c r="B10" s="120" t="s">
        <v>42</v>
      </c>
      <c r="C10" s="27" t="s">
        <v>1208</v>
      </c>
      <c r="D10" s="26" t="s">
        <v>1972</v>
      </c>
      <c r="E10" s="26" t="s">
        <v>1967</v>
      </c>
      <c r="F10" s="26" t="s">
        <v>1959</v>
      </c>
      <c r="G10" s="36">
        <v>4</v>
      </c>
      <c r="H10" s="36">
        <v>4</v>
      </c>
      <c r="I10" s="36">
        <f t="shared" si="0"/>
        <v>16</v>
      </c>
      <c r="J10" s="36" t="str">
        <f t="shared" si="1"/>
        <v>MEDIO</v>
      </c>
      <c r="K10" s="26" t="s">
        <v>468</v>
      </c>
      <c r="L10" s="114">
        <f t="shared" si="2"/>
        <v>3</v>
      </c>
      <c r="M10" s="114"/>
      <c r="N10" s="26" t="s">
        <v>1205</v>
      </c>
      <c r="O10" s="26" t="s">
        <v>1209</v>
      </c>
    </row>
    <row r="11" spans="1:15" ht="142.5" x14ac:dyDescent="0.2">
      <c r="A11" s="35">
        <v>4</v>
      </c>
      <c r="B11" s="120" t="s">
        <v>42</v>
      </c>
      <c r="C11" s="26" t="s">
        <v>1973</v>
      </c>
      <c r="D11" s="26" t="s">
        <v>70</v>
      </c>
      <c r="E11" s="26" t="s">
        <v>1967</v>
      </c>
      <c r="F11" s="26" t="s">
        <v>1959</v>
      </c>
      <c r="G11" s="36">
        <v>4</v>
      </c>
      <c r="H11" s="36">
        <v>4</v>
      </c>
      <c r="I11" s="36">
        <f t="shared" si="0"/>
        <v>16</v>
      </c>
      <c r="J11" s="36" t="str">
        <f t="shared" si="1"/>
        <v>MEDIO</v>
      </c>
      <c r="K11" s="26" t="s">
        <v>471</v>
      </c>
      <c r="L11" s="114">
        <f t="shared" si="2"/>
        <v>3</v>
      </c>
      <c r="M11" s="114"/>
      <c r="N11" s="26" t="s">
        <v>1205</v>
      </c>
      <c r="O11" s="26" t="s">
        <v>1210</v>
      </c>
    </row>
    <row r="12" spans="1:15" ht="96" customHeight="1" x14ac:dyDescent="0.2">
      <c r="A12" s="35">
        <v>5</v>
      </c>
      <c r="B12" s="28" t="s">
        <v>254</v>
      </c>
      <c r="C12" s="27" t="s">
        <v>1958</v>
      </c>
      <c r="D12" s="27" t="s">
        <v>62</v>
      </c>
      <c r="E12" s="26" t="s">
        <v>1211</v>
      </c>
      <c r="F12" s="27" t="s">
        <v>1960</v>
      </c>
      <c r="G12" s="28">
        <v>4</v>
      </c>
      <c r="H12" s="28">
        <v>3</v>
      </c>
      <c r="I12" s="28">
        <f t="shared" si="0"/>
        <v>12</v>
      </c>
      <c r="J12" s="28" t="str">
        <f t="shared" si="1"/>
        <v>MEDIO</v>
      </c>
      <c r="K12" s="26" t="s">
        <v>468</v>
      </c>
      <c r="L12" s="114">
        <f t="shared" si="2"/>
        <v>3</v>
      </c>
      <c r="M12" s="114"/>
      <c r="N12" s="26"/>
      <c r="O12" s="26" t="s">
        <v>502</v>
      </c>
    </row>
    <row r="13" spans="1:15" ht="142.5" x14ac:dyDescent="0.2">
      <c r="A13" s="35">
        <v>6</v>
      </c>
      <c r="B13" s="28" t="s">
        <v>254</v>
      </c>
      <c r="C13" s="27" t="s">
        <v>1974</v>
      </c>
      <c r="D13" s="27" t="s">
        <v>70</v>
      </c>
      <c r="E13" s="26" t="s">
        <v>1343</v>
      </c>
      <c r="F13" s="27" t="s">
        <v>1975</v>
      </c>
      <c r="G13" s="28">
        <v>4</v>
      </c>
      <c r="H13" s="28">
        <v>3</v>
      </c>
      <c r="I13" s="28">
        <f t="shared" si="0"/>
        <v>12</v>
      </c>
      <c r="J13" s="28" t="str">
        <f t="shared" si="1"/>
        <v>MEDIO</v>
      </c>
      <c r="K13" s="26" t="s">
        <v>471</v>
      </c>
      <c r="L13" s="114">
        <f t="shared" si="2"/>
        <v>3</v>
      </c>
      <c r="M13" s="114"/>
      <c r="N13" s="26" t="s">
        <v>1205</v>
      </c>
      <c r="O13" s="26" t="s">
        <v>1212</v>
      </c>
    </row>
    <row r="14" spans="1:15" ht="78" customHeight="1" x14ac:dyDescent="0.2">
      <c r="A14" s="35">
        <v>7</v>
      </c>
      <c r="B14" s="36" t="s">
        <v>255</v>
      </c>
      <c r="C14" s="27" t="s">
        <v>1976</v>
      </c>
      <c r="D14" s="26" t="s">
        <v>62</v>
      </c>
      <c r="E14" s="26" t="s">
        <v>1343</v>
      </c>
      <c r="F14" s="26" t="s">
        <v>1961</v>
      </c>
      <c r="G14" s="36">
        <v>2</v>
      </c>
      <c r="H14" s="36">
        <v>4</v>
      </c>
      <c r="I14" s="36">
        <f t="shared" si="0"/>
        <v>8</v>
      </c>
      <c r="J14" s="36" t="str">
        <f t="shared" si="1"/>
        <v>BAJO</v>
      </c>
      <c r="K14" s="26" t="str">
        <f t="shared" ref="K14:K15" si="3">IF(J14="BAJO","Los controles actuales son suficientes para mantener el nivel de riesgo bajo y no se requieren controles adicionales","Favor establezca acá controles adicionales requeridos")</f>
        <v>Los controles actuales son suficientes para mantener el nivel de riesgo bajo y no se requieren controles adicionales</v>
      </c>
      <c r="L14" s="114">
        <f t="shared" si="2"/>
        <v>0.1</v>
      </c>
      <c r="M14" s="114"/>
      <c r="N14" s="26" t="s">
        <v>1205</v>
      </c>
      <c r="O14" s="26" t="s">
        <v>1213</v>
      </c>
    </row>
    <row r="15" spans="1:15" ht="117.75" customHeight="1" x14ac:dyDescent="0.2">
      <c r="A15" s="35">
        <v>8</v>
      </c>
      <c r="B15" s="36" t="s">
        <v>255</v>
      </c>
      <c r="C15" s="27" t="s">
        <v>1214</v>
      </c>
      <c r="D15" s="26" t="s">
        <v>70</v>
      </c>
      <c r="E15" s="26" t="s">
        <v>1211</v>
      </c>
      <c r="F15" s="26" t="s">
        <v>1962</v>
      </c>
      <c r="G15" s="36">
        <v>2</v>
      </c>
      <c r="H15" s="36">
        <v>4</v>
      </c>
      <c r="I15" s="36">
        <f t="shared" si="0"/>
        <v>8</v>
      </c>
      <c r="J15" s="36" t="str">
        <f t="shared" si="1"/>
        <v>BAJO</v>
      </c>
      <c r="K15" s="26" t="str">
        <f t="shared" si="3"/>
        <v>Los controles actuales son suficientes para mantener el nivel de riesgo bajo y no se requieren controles adicionales</v>
      </c>
      <c r="L15" s="114">
        <f t="shared" si="2"/>
        <v>0.1</v>
      </c>
      <c r="M15" s="114"/>
      <c r="N15" s="26"/>
      <c r="O15" s="26" t="s">
        <v>1215</v>
      </c>
    </row>
    <row r="16" spans="1:15" ht="85.5" x14ac:dyDescent="0.2">
      <c r="A16" s="35">
        <v>9</v>
      </c>
      <c r="B16" s="36" t="s">
        <v>256</v>
      </c>
      <c r="C16" s="27" t="s">
        <v>1977</v>
      </c>
      <c r="D16" s="26" t="s">
        <v>62</v>
      </c>
      <c r="E16" s="26" t="s">
        <v>1343</v>
      </c>
      <c r="F16" s="26" t="s">
        <v>1963</v>
      </c>
      <c r="G16" s="36">
        <v>4</v>
      </c>
      <c r="H16" s="36">
        <v>4</v>
      </c>
      <c r="I16" s="36">
        <f t="shared" si="0"/>
        <v>16</v>
      </c>
      <c r="J16" s="36" t="str">
        <f t="shared" si="1"/>
        <v>MEDIO</v>
      </c>
      <c r="K16" s="26" t="s">
        <v>468</v>
      </c>
      <c r="L16" s="114">
        <f t="shared" si="2"/>
        <v>3</v>
      </c>
      <c r="M16" s="114"/>
      <c r="N16" s="26" t="s">
        <v>1205</v>
      </c>
      <c r="O16" s="26"/>
    </row>
    <row r="17" spans="1:15" ht="142.5" x14ac:dyDescent="0.2">
      <c r="A17" s="35">
        <v>10</v>
      </c>
      <c r="B17" s="36" t="s">
        <v>256</v>
      </c>
      <c r="C17" s="27" t="s">
        <v>1216</v>
      </c>
      <c r="D17" s="26" t="s">
        <v>70</v>
      </c>
      <c r="E17" s="26" t="s">
        <v>1211</v>
      </c>
      <c r="F17" s="26" t="s">
        <v>1964</v>
      </c>
      <c r="G17" s="36">
        <v>4</v>
      </c>
      <c r="H17" s="36">
        <v>4</v>
      </c>
      <c r="I17" s="36">
        <f t="shared" si="0"/>
        <v>16</v>
      </c>
      <c r="J17" s="36" t="str">
        <f t="shared" si="1"/>
        <v>MEDIO</v>
      </c>
      <c r="K17" s="26" t="s">
        <v>471</v>
      </c>
      <c r="L17" s="114">
        <f t="shared" si="2"/>
        <v>3</v>
      </c>
      <c r="M17" s="114"/>
      <c r="N17" s="26" t="s">
        <v>1205</v>
      </c>
      <c r="O17" s="26" t="s">
        <v>1215</v>
      </c>
    </row>
    <row r="18" spans="1:15" ht="142.5" x14ac:dyDescent="0.2">
      <c r="A18" s="35">
        <v>11</v>
      </c>
      <c r="B18" s="36" t="s">
        <v>257</v>
      </c>
      <c r="C18" s="27" t="s">
        <v>1978</v>
      </c>
      <c r="D18" s="26" t="s">
        <v>70</v>
      </c>
      <c r="E18" s="26" t="s">
        <v>1219</v>
      </c>
      <c r="F18" s="27" t="s">
        <v>1975</v>
      </c>
      <c r="G18" s="36">
        <v>4</v>
      </c>
      <c r="H18" s="36">
        <v>3</v>
      </c>
      <c r="I18" s="36">
        <f t="shared" si="0"/>
        <v>12</v>
      </c>
      <c r="J18" s="36" t="str">
        <f t="shared" si="1"/>
        <v>MEDIO</v>
      </c>
      <c r="K18" s="26" t="s">
        <v>471</v>
      </c>
      <c r="L18" s="114">
        <f t="shared" si="2"/>
        <v>3</v>
      </c>
      <c r="M18" s="114"/>
      <c r="N18" s="26" t="s">
        <v>1205</v>
      </c>
      <c r="O18" s="26" t="s">
        <v>1217</v>
      </c>
    </row>
    <row r="19" spans="1:15" ht="85.5" x14ac:dyDescent="0.2">
      <c r="A19" s="35">
        <v>12</v>
      </c>
      <c r="B19" s="36" t="s">
        <v>257</v>
      </c>
      <c r="C19" s="27" t="s">
        <v>1218</v>
      </c>
      <c r="D19" s="26" t="s">
        <v>62</v>
      </c>
      <c r="E19" s="26" t="s">
        <v>1219</v>
      </c>
      <c r="F19" s="27" t="s">
        <v>1965</v>
      </c>
      <c r="G19" s="36">
        <v>4</v>
      </c>
      <c r="H19" s="36">
        <v>3</v>
      </c>
      <c r="I19" s="36">
        <f t="shared" si="0"/>
        <v>12</v>
      </c>
      <c r="J19" s="36" t="str">
        <f t="shared" si="1"/>
        <v>MEDIO</v>
      </c>
      <c r="K19" s="26" t="s">
        <v>468</v>
      </c>
      <c r="L19" s="114">
        <f t="shared" si="2"/>
        <v>3</v>
      </c>
      <c r="M19" s="114"/>
      <c r="N19" s="26"/>
      <c r="O19" s="26" t="s">
        <v>502</v>
      </c>
    </row>
    <row r="20" spans="1:15" x14ac:dyDescent="0.2">
      <c r="L20" s="23">
        <f>SUM(L8:L19)</f>
        <v>30.200000000000003</v>
      </c>
      <c r="N20" s="63">
        <f>+COUNT(L8:L19)</f>
        <v>12</v>
      </c>
      <c r="O20" s="63"/>
    </row>
    <row r="21" spans="1:15" x14ac:dyDescent="0.2">
      <c r="N21" s="63"/>
      <c r="O21" s="63"/>
    </row>
    <row r="22" spans="1:15" x14ac:dyDescent="0.2">
      <c r="N22" s="63"/>
      <c r="O22" s="63"/>
    </row>
    <row r="23" spans="1:15" x14ac:dyDescent="0.2">
      <c r="N23" s="63"/>
      <c r="O23" s="63"/>
    </row>
    <row r="24" spans="1:15" x14ac:dyDescent="0.2">
      <c r="N24" s="63"/>
      <c r="O24" s="63"/>
    </row>
    <row r="25" spans="1:15" x14ac:dyDescent="0.2">
      <c r="N25" s="63"/>
      <c r="O25" s="63"/>
    </row>
    <row r="26" spans="1:15" x14ac:dyDescent="0.2">
      <c r="N26" s="63"/>
      <c r="O26" s="63"/>
    </row>
    <row r="27" spans="1:15" x14ac:dyDescent="0.2">
      <c r="N27" s="63"/>
      <c r="O27" s="63"/>
    </row>
    <row r="28" spans="1:15" x14ac:dyDescent="0.2">
      <c r="N28" s="63"/>
      <c r="O28" s="63"/>
    </row>
    <row r="29" spans="1:15" x14ac:dyDescent="0.2">
      <c r="N29" s="63"/>
      <c r="O29" s="63"/>
    </row>
    <row r="30" spans="1:15" x14ac:dyDescent="0.2">
      <c r="N30" s="63"/>
      <c r="O30" s="63"/>
    </row>
    <row r="31" spans="1:15" x14ac:dyDescent="0.2">
      <c r="N31" s="63"/>
      <c r="O31" s="63"/>
    </row>
    <row r="32" spans="1:15" x14ac:dyDescent="0.2">
      <c r="N32" s="63"/>
      <c r="O32" s="63"/>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10">
    <cfRule type="cellIs" dxfId="167" priority="13" stopIfTrue="1" operator="equal">
      <formula>"ALTO"</formula>
    </cfRule>
    <cfRule type="cellIs" dxfId="166" priority="14" stopIfTrue="1" operator="equal">
      <formula>"MEDIO"</formula>
    </cfRule>
    <cfRule type="cellIs" dxfId="165" priority="15" stopIfTrue="1" operator="equal">
      <formula>"BAJO"</formula>
    </cfRule>
  </conditionalFormatting>
  <conditionalFormatting sqref="J8 J11 J13:J14 J16 J18">
    <cfRule type="cellIs" dxfId="164" priority="19" stopIfTrue="1" operator="equal">
      <formula>"ALTO"</formula>
    </cfRule>
    <cfRule type="cellIs" dxfId="163" priority="20" stopIfTrue="1" operator="equal">
      <formula>"MEDIO"</formula>
    </cfRule>
    <cfRule type="cellIs" dxfId="162" priority="21" stopIfTrue="1" operator="equal">
      <formula>"BAJO"</formula>
    </cfRule>
  </conditionalFormatting>
  <conditionalFormatting sqref="J9">
    <cfRule type="cellIs" dxfId="161" priority="16" stopIfTrue="1" operator="equal">
      <formula>"ALTO"</formula>
    </cfRule>
    <cfRule type="cellIs" dxfId="160" priority="17" stopIfTrue="1" operator="equal">
      <formula>"MEDIO"</formula>
    </cfRule>
    <cfRule type="cellIs" dxfId="159" priority="18" stopIfTrue="1" operator="equal">
      <formula>"BAJO"</formula>
    </cfRule>
  </conditionalFormatting>
  <conditionalFormatting sqref="J12">
    <cfRule type="cellIs" dxfId="158" priority="10" stopIfTrue="1" operator="equal">
      <formula>"ALTO"</formula>
    </cfRule>
    <cfRule type="cellIs" dxfId="157" priority="11" stopIfTrue="1" operator="equal">
      <formula>"MEDIO"</formula>
    </cfRule>
    <cfRule type="cellIs" dxfId="156" priority="12" stopIfTrue="1" operator="equal">
      <formula>"BAJO"</formula>
    </cfRule>
  </conditionalFormatting>
  <conditionalFormatting sqref="J15">
    <cfRule type="cellIs" dxfId="155" priority="7" stopIfTrue="1" operator="equal">
      <formula>"ALTO"</formula>
    </cfRule>
    <cfRule type="cellIs" dxfId="154" priority="8" stopIfTrue="1" operator="equal">
      <formula>"MEDIO"</formula>
    </cfRule>
    <cfRule type="cellIs" dxfId="153" priority="9" stopIfTrue="1" operator="equal">
      <formula>"BAJO"</formula>
    </cfRule>
  </conditionalFormatting>
  <conditionalFormatting sqref="J19">
    <cfRule type="cellIs" dxfId="152" priority="1" stopIfTrue="1" operator="equal">
      <formula>"ALTO"</formula>
    </cfRule>
    <cfRule type="cellIs" dxfId="151" priority="2" stopIfTrue="1" operator="equal">
      <formula>"MEDIO"</formula>
    </cfRule>
    <cfRule type="cellIs" dxfId="150" priority="3" stopIfTrue="1" operator="equal">
      <formula>"BAJO"</formula>
    </cfRule>
  </conditionalFormatting>
  <conditionalFormatting sqref="J17">
    <cfRule type="cellIs" dxfId="149" priority="4" stopIfTrue="1" operator="equal">
      <formula>"ALTO"</formula>
    </cfRule>
    <cfRule type="cellIs" dxfId="148" priority="5" stopIfTrue="1" operator="equal">
      <formula>"MEDIO"</formula>
    </cfRule>
    <cfRule type="cellIs" dxfId="147" priority="6"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errorTitle="Entrada no válida" error="Favor ingrese un valor de la lista">
          <x14:formula1>
            <xm:f>[4]Hoja2!#REF!</xm:f>
          </x14:formula1>
          <xm:sqref>G8:G19</xm:sqref>
        </x14:dataValidation>
        <x14:dataValidation type="list" showInputMessage="1" showErrorMessage="1" errorTitle="Entrada no válida" error="Por favor ingrese un valor de la lista desplegable">
          <x14:formula1>
            <xm:f>[4]Hoja2!#REF!</xm:f>
          </x14:formula1>
          <xm:sqref>H8:H19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E24" zoomScale="77" zoomScaleNormal="77" workbookViewId="0">
      <selection activeCell="N27" sqref="N27"/>
    </sheetView>
  </sheetViews>
  <sheetFormatPr baseColWidth="10" defaultColWidth="11.42578125" defaultRowHeight="14.25" x14ac:dyDescent="0.25"/>
  <cols>
    <col min="1" max="1" width="11.42578125" style="93"/>
    <col min="2" max="2" width="18.85546875" style="93" customWidth="1"/>
    <col min="3" max="3" width="46.85546875" style="93" customWidth="1"/>
    <col min="4" max="4" width="36" style="93" customWidth="1"/>
    <col min="5" max="5" width="45.5703125" style="93" customWidth="1"/>
    <col min="6" max="6" width="58.85546875" style="93" customWidth="1"/>
    <col min="7" max="7" width="15.42578125" style="93" customWidth="1"/>
    <col min="8" max="8" width="12" style="93" customWidth="1"/>
    <col min="9" max="9" width="18.7109375" style="93" customWidth="1"/>
    <col min="10" max="10" width="14.42578125" style="93" customWidth="1"/>
    <col min="11" max="11" width="41.140625" style="93" customWidth="1"/>
    <col min="12" max="12" width="8.42578125" style="93" customWidth="1"/>
    <col min="13" max="13" width="3" style="93" customWidth="1"/>
    <col min="14" max="14" width="45.5703125" style="93" customWidth="1"/>
    <col min="15" max="15" width="58.42578125" style="93" customWidth="1"/>
    <col min="16" max="16384" width="11.42578125" style="93"/>
  </cols>
  <sheetData>
    <row r="1" spans="1:15" ht="31.5" customHeight="1" thickBot="1" x14ac:dyDescent="0.3">
      <c r="B1" s="176" t="s">
        <v>10</v>
      </c>
      <c r="C1" s="177"/>
      <c r="D1" s="177"/>
      <c r="E1" s="177"/>
      <c r="F1" s="177"/>
      <c r="G1" s="177"/>
      <c r="H1" s="177"/>
      <c r="I1" s="177"/>
      <c r="J1" s="177"/>
      <c r="K1" s="205"/>
      <c r="L1" s="205"/>
    </row>
    <row r="2" spans="1:15" ht="27" customHeight="1" thickTop="1" x14ac:dyDescent="0.25">
      <c r="B2" s="206" t="s">
        <v>220</v>
      </c>
      <c r="C2" s="207"/>
      <c r="D2" s="207"/>
      <c r="E2" s="207"/>
      <c r="F2" s="207"/>
      <c r="G2" s="207"/>
      <c r="H2" s="207"/>
      <c r="I2" s="207"/>
      <c r="J2" s="207"/>
      <c r="K2" s="205"/>
      <c r="L2" s="205"/>
    </row>
    <row r="3" spans="1:15" ht="25.5" customHeight="1" x14ac:dyDescent="0.25">
      <c r="B3" s="208" t="s">
        <v>11</v>
      </c>
      <c r="C3" s="209"/>
      <c r="D3" s="190" t="s">
        <v>12</v>
      </c>
      <c r="E3" s="191"/>
      <c r="F3" s="191"/>
      <c r="G3" s="191"/>
      <c r="H3" s="191"/>
      <c r="I3" s="189"/>
      <c r="J3" s="43" t="s">
        <v>208</v>
      </c>
      <c r="K3" s="205"/>
      <c r="L3" s="205"/>
    </row>
    <row r="4" spans="1:15" ht="26.25" customHeight="1" thickBot="1" x14ac:dyDescent="0.3">
      <c r="B4" s="210" t="s">
        <v>209</v>
      </c>
      <c r="C4" s="211"/>
      <c r="D4" s="194" t="s">
        <v>221</v>
      </c>
      <c r="E4" s="195"/>
      <c r="F4" s="195"/>
      <c r="G4" s="195"/>
      <c r="H4" s="195"/>
      <c r="I4" s="193"/>
      <c r="J4" s="44" t="s">
        <v>1506</v>
      </c>
      <c r="K4" s="205"/>
      <c r="L4" s="205"/>
    </row>
    <row r="5" spans="1:15" ht="57.75" customHeight="1" thickTop="1" x14ac:dyDescent="0.25">
      <c r="B5" s="199" t="s">
        <v>13</v>
      </c>
      <c r="C5" s="200"/>
      <c r="D5" s="201" t="s">
        <v>14</v>
      </c>
      <c r="E5" s="202"/>
      <c r="F5" s="45" t="s">
        <v>15</v>
      </c>
      <c r="G5" s="203" t="s">
        <v>206</v>
      </c>
      <c r="H5" s="203"/>
      <c r="I5" s="46" t="s">
        <v>16</v>
      </c>
      <c r="J5" s="231" t="s">
        <v>267</v>
      </c>
      <c r="K5" s="231"/>
      <c r="L5" s="231"/>
      <c r="N5" s="52" t="s">
        <v>1505</v>
      </c>
      <c r="O5" s="53">
        <v>44316</v>
      </c>
    </row>
    <row r="6" spans="1:15" ht="6" customHeight="1" x14ac:dyDescent="0.2">
      <c r="B6" s="230"/>
      <c r="C6" s="230"/>
      <c r="D6" s="230"/>
      <c r="E6" s="230"/>
      <c r="F6" s="230"/>
      <c r="G6" s="230"/>
      <c r="H6" s="230"/>
      <c r="I6" s="230"/>
      <c r="J6" s="230"/>
      <c r="K6" s="230"/>
      <c r="L6" s="230"/>
      <c r="N6" s="23"/>
      <c r="O6" s="23"/>
    </row>
    <row r="7" spans="1:15" ht="66.75" customHeight="1" x14ac:dyDescent="0.25">
      <c r="B7" s="19" t="s">
        <v>6</v>
      </c>
      <c r="C7" s="19" t="s">
        <v>8</v>
      </c>
      <c r="D7" s="19" t="s">
        <v>9</v>
      </c>
      <c r="E7" s="19" t="s">
        <v>24</v>
      </c>
      <c r="F7" s="19" t="s">
        <v>5</v>
      </c>
      <c r="G7" s="19" t="s">
        <v>0</v>
      </c>
      <c r="H7" s="19" t="s">
        <v>1</v>
      </c>
      <c r="I7" s="19" t="s">
        <v>2</v>
      </c>
      <c r="J7" s="19" t="s">
        <v>3</v>
      </c>
      <c r="K7" s="19" t="s">
        <v>4</v>
      </c>
      <c r="L7" s="19" t="s">
        <v>222</v>
      </c>
      <c r="N7" s="54" t="s">
        <v>466</v>
      </c>
      <c r="O7" s="55" t="s">
        <v>467</v>
      </c>
    </row>
    <row r="8" spans="1:15" s="35" customFormat="1" ht="129" customHeight="1" x14ac:dyDescent="0.2">
      <c r="A8" s="35">
        <v>1</v>
      </c>
      <c r="B8" s="36" t="s">
        <v>304</v>
      </c>
      <c r="C8" s="26" t="s">
        <v>1220</v>
      </c>
      <c r="D8" s="26" t="s">
        <v>1981</v>
      </c>
      <c r="E8" s="26" t="s">
        <v>1979</v>
      </c>
      <c r="F8" s="26" t="s">
        <v>1982</v>
      </c>
      <c r="G8" s="36">
        <v>2</v>
      </c>
      <c r="H8" s="36">
        <v>2</v>
      </c>
      <c r="I8" s="36">
        <f t="shared" ref="I8:I25" si="0">G8*H8</f>
        <v>4</v>
      </c>
      <c r="J8" s="36" t="str">
        <f>IF(I8&lt;12,"BAJO",IF(I8&gt;19,"ALTO","MEDIO"))</f>
        <v>BAJO</v>
      </c>
      <c r="K8" s="26" t="str">
        <f t="shared" ref="K8:K17" si="1">IF(J8="BAJO","El Nivel de  riesgo bajo y no se requieren controles adicionales","Favor establezca acá controles adicionales requeridos")</f>
        <v>El Nivel de  riesgo bajo y no se requieren controles adicionales</v>
      </c>
      <c r="L8" s="36">
        <f>IF(J8="BAJO",0.1,IF(J8="MEDIO",3,5))</f>
        <v>0.1</v>
      </c>
      <c r="M8" s="23"/>
      <c r="N8" s="26" t="s">
        <v>1221</v>
      </c>
      <c r="O8" s="26" t="s">
        <v>1222</v>
      </c>
    </row>
    <row r="9" spans="1:15" s="35" customFormat="1" ht="110.25" customHeight="1" x14ac:dyDescent="0.2">
      <c r="A9" s="35">
        <v>2</v>
      </c>
      <c r="B9" s="122" t="s">
        <v>304</v>
      </c>
      <c r="C9" s="123" t="s">
        <v>1223</v>
      </c>
      <c r="D9" s="123" t="s">
        <v>1983</v>
      </c>
      <c r="E9" s="123" t="s">
        <v>1979</v>
      </c>
      <c r="F9" s="123" t="s">
        <v>1224</v>
      </c>
      <c r="G9" s="122">
        <v>2</v>
      </c>
      <c r="H9" s="122">
        <v>2</v>
      </c>
      <c r="I9" s="127">
        <f t="shared" si="0"/>
        <v>4</v>
      </c>
      <c r="J9" s="127" t="str">
        <f t="shared" ref="J9:J25" si="2">IF(I9&lt;12,"BAJO",IF(I9&gt;19,"ALTO","MEDIO"))</f>
        <v>BAJO</v>
      </c>
      <c r="K9" s="123" t="str">
        <f t="shared" si="1"/>
        <v>El Nivel de  riesgo bajo y no se requieren controles adicionales</v>
      </c>
      <c r="L9" s="127">
        <f t="shared" ref="L9:L25" si="3">IF(J9="BAJO",0.1,IF(J9="MEDIO",3,5))</f>
        <v>0.1</v>
      </c>
      <c r="M9" s="23"/>
      <c r="N9" s="26" t="s">
        <v>1221</v>
      </c>
      <c r="O9" s="26" t="s">
        <v>1225</v>
      </c>
    </row>
    <row r="10" spans="1:15" s="35" customFormat="1" ht="113.25" customHeight="1" x14ac:dyDescent="0.2">
      <c r="A10" s="35">
        <v>3</v>
      </c>
      <c r="B10" s="121" t="s">
        <v>304</v>
      </c>
      <c r="C10" s="126" t="s">
        <v>1226</v>
      </c>
      <c r="D10" s="124" t="s">
        <v>1984</v>
      </c>
      <c r="E10" s="124" t="s">
        <v>1979</v>
      </c>
      <c r="F10" s="124" t="s">
        <v>1985</v>
      </c>
      <c r="G10" s="121">
        <v>2</v>
      </c>
      <c r="H10" s="121">
        <v>2</v>
      </c>
      <c r="I10" s="36">
        <f t="shared" si="0"/>
        <v>4</v>
      </c>
      <c r="J10" s="36" t="str">
        <f t="shared" si="2"/>
        <v>BAJO</v>
      </c>
      <c r="K10" s="124" t="str">
        <f t="shared" si="1"/>
        <v>El Nivel de  riesgo bajo y no se requieren controles adicionales</v>
      </c>
      <c r="L10" s="36">
        <f t="shared" si="3"/>
        <v>0.1</v>
      </c>
      <c r="M10" s="23"/>
      <c r="N10" s="26" t="s">
        <v>1221</v>
      </c>
      <c r="O10" s="26" t="s">
        <v>1227</v>
      </c>
    </row>
    <row r="11" spans="1:15" s="35" customFormat="1" ht="111.75" customHeight="1" x14ac:dyDescent="0.2">
      <c r="A11" s="35">
        <v>4</v>
      </c>
      <c r="B11" s="121" t="s">
        <v>304</v>
      </c>
      <c r="C11" s="124" t="s">
        <v>1228</v>
      </c>
      <c r="D11" s="124" t="s">
        <v>1983</v>
      </c>
      <c r="E11" s="124" t="s">
        <v>1979</v>
      </c>
      <c r="F11" s="124" t="s">
        <v>1224</v>
      </c>
      <c r="G11" s="121">
        <v>2</v>
      </c>
      <c r="H11" s="121">
        <v>2</v>
      </c>
      <c r="I11" s="36">
        <f t="shared" si="0"/>
        <v>4</v>
      </c>
      <c r="J11" s="36" t="str">
        <f t="shared" si="2"/>
        <v>BAJO</v>
      </c>
      <c r="K11" s="124" t="str">
        <f t="shared" si="1"/>
        <v>El Nivel de  riesgo bajo y no se requieren controles adicionales</v>
      </c>
      <c r="L11" s="36">
        <f t="shared" si="3"/>
        <v>0.1</v>
      </c>
      <c r="M11" s="23"/>
      <c r="N11" s="26" t="s">
        <v>1221</v>
      </c>
      <c r="O11" s="26" t="s">
        <v>1229</v>
      </c>
    </row>
    <row r="12" spans="1:15" s="35" customFormat="1" ht="87.75" customHeight="1" x14ac:dyDescent="0.2">
      <c r="A12" s="35">
        <v>5</v>
      </c>
      <c r="B12" s="121" t="s">
        <v>305</v>
      </c>
      <c r="C12" s="125" t="s">
        <v>264</v>
      </c>
      <c r="D12" s="125" t="s">
        <v>70</v>
      </c>
      <c r="E12" s="125" t="s">
        <v>1979</v>
      </c>
      <c r="F12" s="124" t="s">
        <v>1986</v>
      </c>
      <c r="G12" s="128">
        <v>2</v>
      </c>
      <c r="H12" s="128">
        <v>2</v>
      </c>
      <c r="I12" s="36">
        <f t="shared" si="0"/>
        <v>4</v>
      </c>
      <c r="J12" s="36" t="str">
        <f t="shared" si="2"/>
        <v>BAJO</v>
      </c>
      <c r="K12" s="124" t="str">
        <f t="shared" si="1"/>
        <v>El Nivel de  riesgo bajo y no se requieren controles adicionales</v>
      </c>
      <c r="L12" s="36">
        <f t="shared" si="3"/>
        <v>0.1</v>
      </c>
      <c r="M12" s="23"/>
      <c r="N12" s="26" t="s">
        <v>1221</v>
      </c>
      <c r="O12" s="26" t="s">
        <v>1230</v>
      </c>
    </row>
    <row r="13" spans="1:15" s="35" customFormat="1" ht="100.5" customHeight="1" x14ac:dyDescent="0.2">
      <c r="A13" s="35">
        <v>6</v>
      </c>
      <c r="B13" s="121" t="s">
        <v>305</v>
      </c>
      <c r="C13" s="125" t="s">
        <v>265</v>
      </c>
      <c r="D13" s="125" t="s">
        <v>1987</v>
      </c>
      <c r="E13" s="125" t="s">
        <v>21</v>
      </c>
      <c r="F13" s="124" t="s">
        <v>1231</v>
      </c>
      <c r="G13" s="128">
        <v>2</v>
      </c>
      <c r="H13" s="128">
        <v>2</v>
      </c>
      <c r="I13" s="36">
        <f t="shared" si="0"/>
        <v>4</v>
      </c>
      <c r="J13" s="36" t="str">
        <f t="shared" si="2"/>
        <v>BAJO</v>
      </c>
      <c r="K13" s="124" t="str">
        <f t="shared" si="1"/>
        <v>El Nivel de  riesgo bajo y no se requieren controles adicionales</v>
      </c>
      <c r="L13" s="36">
        <f t="shared" si="3"/>
        <v>0.1</v>
      </c>
      <c r="M13" s="23"/>
      <c r="N13" s="26" t="s">
        <v>1221</v>
      </c>
      <c r="O13" s="26" t="s">
        <v>1229</v>
      </c>
    </row>
    <row r="14" spans="1:15" s="91" customFormat="1" ht="106.5" customHeight="1" x14ac:dyDescent="0.2">
      <c r="A14" s="35">
        <v>7</v>
      </c>
      <c r="B14" s="121" t="s">
        <v>306</v>
      </c>
      <c r="C14" s="125" t="s">
        <v>172</v>
      </c>
      <c r="D14" s="125" t="s">
        <v>70</v>
      </c>
      <c r="E14" s="124" t="s">
        <v>1979</v>
      </c>
      <c r="F14" s="124" t="s">
        <v>1988</v>
      </c>
      <c r="G14" s="128">
        <v>2</v>
      </c>
      <c r="H14" s="128">
        <v>2</v>
      </c>
      <c r="I14" s="36">
        <f t="shared" si="0"/>
        <v>4</v>
      </c>
      <c r="J14" s="36" t="str">
        <f t="shared" si="2"/>
        <v>BAJO</v>
      </c>
      <c r="K14" s="125" t="str">
        <f t="shared" si="1"/>
        <v>El Nivel de  riesgo bajo y no se requieren controles adicionales</v>
      </c>
      <c r="L14" s="36">
        <f t="shared" si="3"/>
        <v>0.1</v>
      </c>
      <c r="M14" s="23"/>
      <c r="N14" s="26" t="s">
        <v>1989</v>
      </c>
      <c r="O14" s="26" t="s">
        <v>1232</v>
      </c>
    </row>
    <row r="15" spans="1:15" s="91" customFormat="1" ht="87.75" customHeight="1" x14ac:dyDescent="0.2">
      <c r="A15" s="35">
        <v>8</v>
      </c>
      <c r="B15" s="121" t="s">
        <v>306</v>
      </c>
      <c r="C15" s="125" t="s">
        <v>178</v>
      </c>
      <c r="D15" s="125" t="s">
        <v>1990</v>
      </c>
      <c r="E15" s="124" t="s">
        <v>1979</v>
      </c>
      <c r="F15" s="124" t="s">
        <v>1233</v>
      </c>
      <c r="G15" s="128">
        <v>2</v>
      </c>
      <c r="H15" s="128">
        <v>2</v>
      </c>
      <c r="I15" s="36">
        <f t="shared" si="0"/>
        <v>4</v>
      </c>
      <c r="J15" s="36" t="str">
        <f t="shared" si="2"/>
        <v>BAJO</v>
      </c>
      <c r="K15" s="125" t="str">
        <f t="shared" si="1"/>
        <v>El Nivel de  riesgo bajo y no se requieren controles adicionales</v>
      </c>
      <c r="L15" s="36">
        <f t="shared" si="3"/>
        <v>0.1</v>
      </c>
      <c r="M15" s="23"/>
      <c r="N15" s="26" t="s">
        <v>1989</v>
      </c>
      <c r="O15" s="26" t="s">
        <v>1234</v>
      </c>
    </row>
    <row r="16" spans="1:15" s="35" customFormat="1" ht="82.5" customHeight="1" x14ac:dyDescent="0.2">
      <c r="A16" s="35">
        <v>9</v>
      </c>
      <c r="B16" s="121" t="s">
        <v>307</v>
      </c>
      <c r="C16" s="125" t="s">
        <v>266</v>
      </c>
      <c r="D16" s="125" t="s">
        <v>1991</v>
      </c>
      <c r="E16" s="124" t="s">
        <v>1979</v>
      </c>
      <c r="F16" s="124" t="s">
        <v>1992</v>
      </c>
      <c r="G16" s="128">
        <v>2</v>
      </c>
      <c r="H16" s="128">
        <v>2</v>
      </c>
      <c r="I16" s="36">
        <f t="shared" si="0"/>
        <v>4</v>
      </c>
      <c r="J16" s="36" t="str">
        <f t="shared" si="2"/>
        <v>BAJO</v>
      </c>
      <c r="K16" s="125" t="str">
        <f t="shared" si="1"/>
        <v>El Nivel de  riesgo bajo y no se requieren controles adicionales</v>
      </c>
      <c r="L16" s="36">
        <f t="shared" si="3"/>
        <v>0.1</v>
      </c>
      <c r="M16" s="23"/>
      <c r="N16" s="26" t="s">
        <v>1221</v>
      </c>
      <c r="O16" s="26" t="s">
        <v>1993</v>
      </c>
    </row>
    <row r="17" spans="1:15" s="35" customFormat="1" ht="76.5" customHeight="1" x14ac:dyDescent="0.2">
      <c r="A17" s="35">
        <v>10</v>
      </c>
      <c r="B17" s="121" t="s">
        <v>307</v>
      </c>
      <c r="C17" s="125" t="s">
        <v>1235</v>
      </c>
      <c r="D17" s="125" t="s">
        <v>908</v>
      </c>
      <c r="E17" s="124" t="s">
        <v>1979</v>
      </c>
      <c r="F17" s="124" t="s">
        <v>1236</v>
      </c>
      <c r="G17" s="128">
        <v>2</v>
      </c>
      <c r="H17" s="128">
        <v>2</v>
      </c>
      <c r="I17" s="36">
        <f t="shared" si="0"/>
        <v>4</v>
      </c>
      <c r="J17" s="36" t="str">
        <f t="shared" si="2"/>
        <v>BAJO</v>
      </c>
      <c r="K17" s="125" t="str">
        <f t="shared" si="1"/>
        <v>El Nivel de  riesgo bajo y no se requieren controles adicionales</v>
      </c>
      <c r="L17" s="36">
        <f t="shared" si="3"/>
        <v>0.1</v>
      </c>
      <c r="M17" s="23"/>
      <c r="N17" s="26" t="s">
        <v>1221</v>
      </c>
      <c r="O17" s="26" t="s">
        <v>1994</v>
      </c>
    </row>
    <row r="18" spans="1:15" s="35" customFormat="1" ht="167.25" customHeight="1" x14ac:dyDescent="0.2">
      <c r="A18" s="35">
        <v>11</v>
      </c>
      <c r="B18" s="121" t="s">
        <v>308</v>
      </c>
      <c r="C18" s="124" t="s">
        <v>1995</v>
      </c>
      <c r="D18" s="124" t="s">
        <v>1996</v>
      </c>
      <c r="E18" s="124" t="s">
        <v>1979</v>
      </c>
      <c r="F18" s="124" t="s">
        <v>1997</v>
      </c>
      <c r="G18" s="121">
        <v>3</v>
      </c>
      <c r="H18" s="121">
        <v>4</v>
      </c>
      <c r="I18" s="36">
        <f t="shared" si="0"/>
        <v>12</v>
      </c>
      <c r="J18" s="36" t="str">
        <f t="shared" si="2"/>
        <v>MEDIO</v>
      </c>
      <c r="K18" s="26" t="s">
        <v>471</v>
      </c>
      <c r="L18" s="36">
        <f t="shared" si="3"/>
        <v>3</v>
      </c>
      <c r="M18" s="23"/>
      <c r="N18" s="26" t="s">
        <v>1221</v>
      </c>
      <c r="O18" s="26" t="s">
        <v>1998</v>
      </c>
    </row>
    <row r="19" spans="1:15" s="35" customFormat="1" ht="128.25" x14ac:dyDescent="0.2">
      <c r="A19" s="35">
        <v>12</v>
      </c>
      <c r="B19" s="121" t="s">
        <v>308</v>
      </c>
      <c r="C19" s="124" t="s">
        <v>1237</v>
      </c>
      <c r="D19" s="124" t="s">
        <v>1238</v>
      </c>
      <c r="E19" s="124" t="s">
        <v>1979</v>
      </c>
      <c r="F19" s="124" t="s">
        <v>1980</v>
      </c>
      <c r="G19" s="121">
        <v>3</v>
      </c>
      <c r="H19" s="121">
        <v>4</v>
      </c>
      <c r="I19" s="36">
        <f t="shared" si="0"/>
        <v>12</v>
      </c>
      <c r="J19" s="36" t="str">
        <f t="shared" si="2"/>
        <v>MEDIO</v>
      </c>
      <c r="K19" s="26" t="s">
        <v>468</v>
      </c>
      <c r="L19" s="36">
        <f t="shared" si="3"/>
        <v>3</v>
      </c>
      <c r="M19" s="23"/>
      <c r="N19" s="26"/>
      <c r="O19" s="26" t="s">
        <v>1239</v>
      </c>
    </row>
    <row r="20" spans="1:15" s="35" customFormat="1" ht="177" customHeight="1" x14ac:dyDescent="0.2">
      <c r="A20" s="35">
        <v>13</v>
      </c>
      <c r="B20" s="121" t="s">
        <v>309</v>
      </c>
      <c r="C20" s="124" t="s">
        <v>186</v>
      </c>
      <c r="D20" s="124" t="s">
        <v>1999</v>
      </c>
      <c r="E20" s="124" t="s">
        <v>1979</v>
      </c>
      <c r="F20" s="124" t="s">
        <v>2000</v>
      </c>
      <c r="G20" s="121">
        <v>2</v>
      </c>
      <c r="H20" s="121">
        <v>2</v>
      </c>
      <c r="I20" s="36">
        <f t="shared" si="0"/>
        <v>4</v>
      </c>
      <c r="J20" s="36" t="str">
        <f t="shared" si="2"/>
        <v>BAJO</v>
      </c>
      <c r="K20" s="124" t="str">
        <f t="shared" ref="K20:K22" si="4">IF(J20="BAJO","El Nivel de  riesgo bajo y no se requieren controles adicionales","Favor establezca acá controles adicionales requeridos")</f>
        <v>El Nivel de  riesgo bajo y no se requieren controles adicionales</v>
      </c>
      <c r="L20" s="36">
        <f t="shared" si="3"/>
        <v>0.1</v>
      </c>
      <c r="M20" s="23"/>
      <c r="N20" s="26" t="s">
        <v>2001</v>
      </c>
      <c r="O20" s="26" t="s">
        <v>1240</v>
      </c>
    </row>
    <row r="21" spans="1:15" s="35" customFormat="1" ht="142.5" x14ac:dyDescent="0.2">
      <c r="A21" s="35">
        <v>14</v>
      </c>
      <c r="B21" s="121" t="s">
        <v>309</v>
      </c>
      <c r="C21" s="124" t="s">
        <v>1241</v>
      </c>
      <c r="D21" s="124" t="s">
        <v>1242</v>
      </c>
      <c r="E21" s="124" t="s">
        <v>1979</v>
      </c>
      <c r="F21" s="124" t="s">
        <v>2002</v>
      </c>
      <c r="G21" s="121">
        <v>2</v>
      </c>
      <c r="H21" s="121">
        <v>2</v>
      </c>
      <c r="I21" s="36">
        <f t="shared" si="0"/>
        <v>4</v>
      </c>
      <c r="J21" s="36" t="str">
        <f t="shared" si="2"/>
        <v>BAJO</v>
      </c>
      <c r="K21" s="124" t="str">
        <f t="shared" si="4"/>
        <v>El Nivel de  riesgo bajo y no se requieren controles adicionales</v>
      </c>
      <c r="L21" s="36">
        <f t="shared" si="3"/>
        <v>0.1</v>
      </c>
      <c r="M21" s="23"/>
      <c r="N21" s="26"/>
      <c r="O21" s="26" t="s">
        <v>621</v>
      </c>
    </row>
    <row r="22" spans="1:15" s="35" customFormat="1" ht="109.5" customHeight="1" x14ac:dyDescent="0.2">
      <c r="A22" s="35">
        <v>15</v>
      </c>
      <c r="B22" s="121" t="s">
        <v>309</v>
      </c>
      <c r="C22" s="124" t="s">
        <v>187</v>
      </c>
      <c r="D22" s="124" t="s">
        <v>2003</v>
      </c>
      <c r="E22" s="124" t="s">
        <v>1979</v>
      </c>
      <c r="F22" s="124" t="s">
        <v>2002</v>
      </c>
      <c r="G22" s="121">
        <v>2</v>
      </c>
      <c r="H22" s="121">
        <v>2</v>
      </c>
      <c r="I22" s="36">
        <f t="shared" si="0"/>
        <v>4</v>
      </c>
      <c r="J22" s="36" t="str">
        <f t="shared" si="2"/>
        <v>BAJO</v>
      </c>
      <c r="K22" s="124" t="str">
        <f t="shared" si="4"/>
        <v>El Nivel de  riesgo bajo y no se requieren controles adicionales</v>
      </c>
      <c r="L22" s="36">
        <f t="shared" si="3"/>
        <v>0.1</v>
      </c>
      <c r="M22" s="23"/>
      <c r="N22" s="26" t="s">
        <v>2001</v>
      </c>
      <c r="O22" s="26" t="s">
        <v>1243</v>
      </c>
    </row>
    <row r="23" spans="1:15" ht="242.25" x14ac:dyDescent="0.2">
      <c r="A23" s="35">
        <v>16</v>
      </c>
      <c r="B23" s="121" t="s">
        <v>309</v>
      </c>
      <c r="C23" s="124" t="s">
        <v>188</v>
      </c>
      <c r="D23" s="124" t="s">
        <v>2004</v>
      </c>
      <c r="E23" s="124" t="s">
        <v>1979</v>
      </c>
      <c r="F23" s="124" t="s">
        <v>2005</v>
      </c>
      <c r="G23" s="121">
        <v>3</v>
      </c>
      <c r="H23" s="121">
        <v>4</v>
      </c>
      <c r="I23" s="36">
        <f t="shared" si="0"/>
        <v>12</v>
      </c>
      <c r="J23" s="36" t="str">
        <f t="shared" si="2"/>
        <v>MEDIO</v>
      </c>
      <c r="K23" s="26" t="s">
        <v>471</v>
      </c>
      <c r="L23" s="36">
        <f t="shared" si="3"/>
        <v>3</v>
      </c>
      <c r="M23" s="23"/>
      <c r="N23" s="26" t="s">
        <v>1221</v>
      </c>
      <c r="O23" s="26" t="s">
        <v>1244</v>
      </c>
    </row>
    <row r="24" spans="1:15" ht="121.5" customHeight="1" x14ac:dyDescent="0.2">
      <c r="A24" s="35">
        <v>17</v>
      </c>
      <c r="B24" s="121" t="s">
        <v>309</v>
      </c>
      <c r="C24" s="124" t="s">
        <v>1245</v>
      </c>
      <c r="D24" s="124" t="s">
        <v>2006</v>
      </c>
      <c r="E24" s="124" t="s">
        <v>1979</v>
      </c>
      <c r="F24" s="124" t="s">
        <v>2007</v>
      </c>
      <c r="G24" s="121">
        <v>3</v>
      </c>
      <c r="H24" s="121">
        <v>4</v>
      </c>
      <c r="I24" s="36">
        <f t="shared" si="0"/>
        <v>12</v>
      </c>
      <c r="J24" s="36" t="str">
        <f t="shared" si="2"/>
        <v>MEDIO</v>
      </c>
      <c r="K24" s="26" t="s">
        <v>470</v>
      </c>
      <c r="L24" s="36">
        <f t="shared" si="3"/>
        <v>3</v>
      </c>
      <c r="M24" s="23"/>
      <c r="N24" s="26"/>
      <c r="O24" s="26" t="s">
        <v>1246</v>
      </c>
    </row>
    <row r="25" spans="1:15" ht="165.75" customHeight="1" x14ac:dyDescent="0.2">
      <c r="A25" s="36">
        <v>18</v>
      </c>
      <c r="B25" s="129" t="s">
        <v>309</v>
      </c>
      <c r="C25" s="124" t="s">
        <v>1247</v>
      </c>
      <c r="D25" s="124" t="s">
        <v>2008</v>
      </c>
      <c r="E25" s="124" t="s">
        <v>1979</v>
      </c>
      <c r="F25" s="124" t="s">
        <v>2009</v>
      </c>
      <c r="G25" s="121">
        <v>3</v>
      </c>
      <c r="H25" s="121">
        <v>4</v>
      </c>
      <c r="I25" s="36">
        <f t="shared" si="0"/>
        <v>12</v>
      </c>
      <c r="J25" s="36" t="str">
        <f t="shared" si="2"/>
        <v>MEDIO</v>
      </c>
      <c r="K25" s="26" t="s">
        <v>468</v>
      </c>
      <c r="L25" s="36">
        <f t="shared" si="3"/>
        <v>3</v>
      </c>
      <c r="M25" s="23"/>
      <c r="N25" s="26" t="s">
        <v>1221</v>
      </c>
      <c r="O25" s="26" t="s">
        <v>1248</v>
      </c>
    </row>
    <row r="26" spans="1:15" x14ac:dyDescent="0.25">
      <c r="K26" s="63"/>
      <c r="L26" s="93">
        <f>SUM(L8:L25)</f>
        <v>16.299999999999997</v>
      </c>
      <c r="N26" s="93">
        <f>+COUNT(L8:L25)</f>
        <v>18</v>
      </c>
    </row>
  </sheetData>
  <dataConsolidate/>
  <mergeCells count="12">
    <mergeCell ref="B1:J1"/>
    <mergeCell ref="K1:L4"/>
    <mergeCell ref="B2:J2"/>
    <mergeCell ref="B3:C3"/>
    <mergeCell ref="D3:I3"/>
    <mergeCell ref="B4:C4"/>
    <mergeCell ref="D4:I4"/>
    <mergeCell ref="B5:C5"/>
    <mergeCell ref="D5:E5"/>
    <mergeCell ref="G5:H5"/>
    <mergeCell ref="J5:L5"/>
    <mergeCell ref="B6:L6"/>
  </mergeCells>
  <conditionalFormatting sqref="J8:J20 J22:J23 J25">
    <cfRule type="cellIs" dxfId="146" priority="7" stopIfTrue="1" operator="equal">
      <formula>"ALTO"</formula>
    </cfRule>
    <cfRule type="cellIs" dxfId="145" priority="8" stopIfTrue="1" operator="equal">
      <formula>"MEDIO"</formula>
    </cfRule>
    <cfRule type="cellIs" dxfId="144" priority="9" stopIfTrue="1" operator="equal">
      <formula>"BAJO"</formula>
    </cfRule>
  </conditionalFormatting>
  <conditionalFormatting sqref="J21">
    <cfRule type="cellIs" dxfId="143" priority="4" stopIfTrue="1" operator="equal">
      <formula>"ALTO"</formula>
    </cfRule>
    <cfRule type="cellIs" dxfId="142" priority="5" stopIfTrue="1" operator="equal">
      <formula>"MEDIO"</formula>
    </cfRule>
    <cfRule type="cellIs" dxfId="141" priority="6" stopIfTrue="1" operator="equal">
      <formula>"BAJO"</formula>
    </cfRule>
  </conditionalFormatting>
  <conditionalFormatting sqref="J24">
    <cfRule type="cellIs" dxfId="140" priority="1" stopIfTrue="1" operator="equal">
      <formula>"ALTO"</formula>
    </cfRule>
    <cfRule type="cellIs" dxfId="139" priority="2" stopIfTrue="1" operator="equal">
      <formula>"MEDIO"</formula>
    </cfRule>
    <cfRule type="cellIs" dxfId="138" priority="3" stopIfTrue="1" operator="equal">
      <formula>"BAJO"</formula>
    </cfRule>
  </conditionalFormatting>
  <printOptions horizontalCentered="1" verticalCentered="1"/>
  <pageMargins left="0.70866141732283472" right="0.70866141732283472" top="0.74803149606299213" bottom="0.74803149606299213" header="0.31496062992125984" footer="0.31496062992125984"/>
  <pageSetup scale="7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9"/>
  <sheetViews>
    <sheetView showGridLines="0" topLeftCell="D36" zoomScale="71" zoomScaleNormal="71" zoomScaleSheetLayoutView="87" workbookViewId="0">
      <selection activeCell="N40" sqref="N40"/>
    </sheetView>
  </sheetViews>
  <sheetFormatPr baseColWidth="10" defaultColWidth="11.42578125" defaultRowHeight="14.25" x14ac:dyDescent="0.2"/>
  <cols>
    <col min="1" max="1" width="11.42578125" style="23"/>
    <col min="2" max="2" width="31.42578125" style="23" customWidth="1"/>
    <col min="3" max="3" width="49" style="23" customWidth="1"/>
    <col min="4" max="4" width="27.28515625" style="23" customWidth="1"/>
    <col min="5" max="5" width="40.5703125" style="23" customWidth="1"/>
    <col min="6" max="6" width="50.85546875" style="23" customWidth="1"/>
    <col min="7" max="7" width="16.42578125" style="23" customWidth="1"/>
    <col min="8" max="8" width="16.5703125" style="23" customWidth="1"/>
    <col min="9" max="9" width="15.140625" style="23" customWidth="1"/>
    <col min="10" max="10" width="21.85546875" style="23" customWidth="1"/>
    <col min="11" max="11" width="54.85546875" style="23" customWidth="1"/>
    <col min="12" max="12" width="11.42578125" style="23"/>
    <col min="13" max="13" width="2.7109375" style="23" customWidth="1"/>
    <col min="14" max="14" width="55.140625" style="23" customWidth="1"/>
    <col min="15" max="15" width="56.42578125" style="23" customWidth="1"/>
    <col min="16" max="16384" width="11.42578125" style="23"/>
  </cols>
  <sheetData>
    <row r="1" spans="1:73" ht="24.75" customHeight="1" thickBot="1" x14ac:dyDescent="0.25">
      <c r="B1" s="176" t="s">
        <v>10</v>
      </c>
      <c r="C1" s="177"/>
      <c r="D1" s="177"/>
      <c r="E1" s="177"/>
      <c r="F1" s="177"/>
      <c r="G1" s="177"/>
      <c r="H1" s="177"/>
      <c r="I1" s="177"/>
      <c r="J1" s="177"/>
      <c r="K1" s="205"/>
      <c r="L1" s="205"/>
    </row>
    <row r="2" spans="1:73" ht="21" customHeight="1" thickTop="1" x14ac:dyDescent="0.2">
      <c r="B2" s="206" t="s">
        <v>220</v>
      </c>
      <c r="C2" s="207"/>
      <c r="D2" s="207"/>
      <c r="E2" s="207"/>
      <c r="F2" s="207"/>
      <c r="G2" s="207"/>
      <c r="H2" s="207"/>
      <c r="I2" s="207"/>
      <c r="J2" s="207"/>
      <c r="K2" s="205"/>
      <c r="L2" s="205"/>
    </row>
    <row r="3" spans="1:73" ht="16.5" customHeight="1" x14ac:dyDescent="0.2">
      <c r="B3" s="208" t="s">
        <v>11</v>
      </c>
      <c r="C3" s="209"/>
      <c r="D3" s="190" t="s">
        <v>12</v>
      </c>
      <c r="E3" s="191"/>
      <c r="F3" s="191"/>
      <c r="G3" s="191"/>
      <c r="H3" s="191"/>
      <c r="I3" s="189"/>
      <c r="J3" s="43" t="s">
        <v>208</v>
      </c>
      <c r="K3" s="205"/>
      <c r="L3" s="205"/>
    </row>
    <row r="4" spans="1:73" ht="24" customHeight="1" thickBot="1" x14ac:dyDescent="0.25">
      <c r="B4" s="210" t="s">
        <v>209</v>
      </c>
      <c r="C4" s="211"/>
      <c r="D4" s="194" t="s">
        <v>221</v>
      </c>
      <c r="E4" s="195"/>
      <c r="F4" s="195"/>
      <c r="G4" s="195"/>
      <c r="H4" s="195"/>
      <c r="I4" s="193"/>
      <c r="J4" s="44" t="s">
        <v>1506</v>
      </c>
      <c r="K4" s="205"/>
      <c r="L4" s="205"/>
    </row>
    <row r="5" spans="1:73" ht="77.25" customHeight="1" thickTop="1" x14ac:dyDescent="0.2">
      <c r="B5" s="199" t="s">
        <v>13</v>
      </c>
      <c r="C5" s="200"/>
      <c r="D5" s="201" t="s">
        <v>14</v>
      </c>
      <c r="E5" s="202"/>
      <c r="F5" s="45" t="s">
        <v>15</v>
      </c>
      <c r="G5" s="203" t="s">
        <v>388</v>
      </c>
      <c r="H5" s="203"/>
      <c r="I5" s="46" t="s">
        <v>16</v>
      </c>
      <c r="J5" s="204" t="s">
        <v>263</v>
      </c>
      <c r="K5" s="204"/>
      <c r="L5" s="204"/>
      <c r="N5" s="52" t="s">
        <v>1505</v>
      </c>
      <c r="O5" s="53">
        <v>44316</v>
      </c>
    </row>
    <row r="6" spans="1:73" ht="3.75" customHeight="1" x14ac:dyDescent="0.2">
      <c r="B6" s="130"/>
      <c r="C6" s="38"/>
      <c r="D6" s="38"/>
      <c r="E6" s="38"/>
      <c r="F6" s="38"/>
      <c r="G6" s="38"/>
      <c r="H6" s="38"/>
      <c r="I6" s="38"/>
      <c r="J6" s="38"/>
      <c r="K6" s="38"/>
      <c r="L6" s="131"/>
    </row>
    <row r="7" spans="1:73" ht="57.75" customHeight="1" x14ac:dyDescent="0.2">
      <c r="B7" s="132" t="s">
        <v>6</v>
      </c>
      <c r="C7" s="19" t="s">
        <v>8</v>
      </c>
      <c r="D7" s="19" t="s">
        <v>9</v>
      </c>
      <c r="E7" s="19" t="s">
        <v>7</v>
      </c>
      <c r="F7" s="19" t="s">
        <v>5</v>
      </c>
      <c r="G7" s="19" t="s">
        <v>0</v>
      </c>
      <c r="H7" s="19" t="s">
        <v>1</v>
      </c>
      <c r="I7" s="19" t="s">
        <v>2</v>
      </c>
      <c r="J7" s="19" t="s">
        <v>3</v>
      </c>
      <c r="K7" s="19" t="s">
        <v>4</v>
      </c>
      <c r="L7" s="19" t="s">
        <v>222</v>
      </c>
      <c r="N7" s="54" t="s">
        <v>466</v>
      </c>
      <c r="O7" s="55" t="s">
        <v>467</v>
      </c>
    </row>
    <row r="8" spans="1:73" ht="109.5" customHeight="1" x14ac:dyDescent="0.2">
      <c r="A8" s="36">
        <v>1</v>
      </c>
      <c r="B8" s="133" t="s">
        <v>299</v>
      </c>
      <c r="C8" s="26" t="s">
        <v>2021</v>
      </c>
      <c r="D8" s="71" t="s">
        <v>2022</v>
      </c>
      <c r="E8" s="26" t="s">
        <v>33</v>
      </c>
      <c r="F8" s="26" t="s">
        <v>2010</v>
      </c>
      <c r="G8" s="36">
        <v>2</v>
      </c>
      <c r="H8" s="36">
        <v>4</v>
      </c>
      <c r="I8" s="36">
        <f t="shared" ref="I8:I38" si="0">G8*H8</f>
        <v>8</v>
      </c>
      <c r="J8" s="36" t="str">
        <f>IF(I8&lt;12,"BAJO",IF(I8&gt;19,"ALTO","MEDIO"))</f>
        <v>BAJO</v>
      </c>
      <c r="K8" s="32" t="str">
        <f>IF(J8="BAJO","El nivel de riesgo bajo no requiere controles adicionales","Favor establezca acá controles adicionales requeridos")</f>
        <v>El nivel de riesgo bajo no requiere controles adicionales</v>
      </c>
      <c r="L8" s="36">
        <f>IF(J8="BAJO",0.1,IF(J8="MEDIO",3,5))</f>
        <v>0.1</v>
      </c>
      <c r="N8" s="26" t="s">
        <v>1249</v>
      </c>
      <c r="O8" s="26" t="s">
        <v>1250</v>
      </c>
      <c r="BT8" s="23">
        <v>1</v>
      </c>
      <c r="BU8" s="23">
        <v>1</v>
      </c>
    </row>
    <row r="9" spans="1:73" ht="71.25" x14ac:dyDescent="0.2">
      <c r="A9" s="36">
        <v>2</v>
      </c>
      <c r="B9" s="133" t="s">
        <v>299</v>
      </c>
      <c r="C9" s="26" t="s">
        <v>1251</v>
      </c>
      <c r="D9" s="71" t="s">
        <v>625</v>
      </c>
      <c r="E9" s="26" t="s">
        <v>33</v>
      </c>
      <c r="F9" s="26" t="s">
        <v>2010</v>
      </c>
      <c r="G9" s="36">
        <v>2</v>
      </c>
      <c r="H9" s="36">
        <v>4</v>
      </c>
      <c r="I9" s="36">
        <f t="shared" si="0"/>
        <v>8</v>
      </c>
      <c r="J9" s="36" t="str">
        <f>IF(I9&lt;12,"BAJO",IF(I9&gt;19,"ALTO","MEDIO"))</f>
        <v>BAJO</v>
      </c>
      <c r="K9" s="32" t="str">
        <f>IF(J9="BAJO","El nivel de riesgo bajo no requiere controles adicionales","Favor establezca acá controles adicionales requeridos")</f>
        <v>El nivel de riesgo bajo no requiere controles adicionales</v>
      </c>
      <c r="L9" s="36">
        <f>IF(J9="BAJO",0.1,IF(J9="MEDIO",3,5))</f>
        <v>0.1</v>
      </c>
      <c r="N9" s="26"/>
      <c r="O9" s="26" t="s">
        <v>575</v>
      </c>
      <c r="BT9" s="23">
        <v>2</v>
      </c>
      <c r="BU9" s="23">
        <v>2</v>
      </c>
    </row>
    <row r="10" spans="1:73" ht="85.5" x14ac:dyDescent="0.2">
      <c r="A10" s="36">
        <v>3</v>
      </c>
      <c r="B10" s="133" t="s">
        <v>299</v>
      </c>
      <c r="C10" s="26" t="s">
        <v>1252</v>
      </c>
      <c r="D10" s="71" t="s">
        <v>1266</v>
      </c>
      <c r="E10" s="26" t="s">
        <v>33</v>
      </c>
      <c r="F10" s="26" t="s">
        <v>2010</v>
      </c>
      <c r="G10" s="36">
        <v>2</v>
      </c>
      <c r="H10" s="36">
        <v>4</v>
      </c>
      <c r="I10" s="36">
        <f t="shared" si="0"/>
        <v>8</v>
      </c>
      <c r="J10" s="36" t="str">
        <f t="shared" ref="J10:J38" si="1">IF(I10&lt;12,"BAJO",IF(I10&gt;19,"ALTO","MEDIO"))</f>
        <v>BAJO</v>
      </c>
      <c r="K10" s="32" t="str">
        <f t="shared" ref="K10:K38" si="2">IF(J10="BAJO","El nivel de riesgo bajo no requiere controles adicionales","Favor establezca acá controles adicionales requeridos")</f>
        <v>El nivel de riesgo bajo no requiere controles adicionales</v>
      </c>
      <c r="L10" s="36">
        <f t="shared" ref="L10:L38" si="3">IF(J10="BAJO",0.1,IF(J10="MEDIO",3,5))</f>
        <v>0.1</v>
      </c>
      <c r="N10" s="26" t="s">
        <v>1249</v>
      </c>
      <c r="O10" s="26" t="s">
        <v>1253</v>
      </c>
    </row>
    <row r="11" spans="1:73" ht="99.75" x14ac:dyDescent="0.2">
      <c r="A11" s="36">
        <v>4</v>
      </c>
      <c r="B11" s="133" t="s">
        <v>299</v>
      </c>
      <c r="C11" s="26" t="s">
        <v>2023</v>
      </c>
      <c r="D11" s="71" t="s">
        <v>1254</v>
      </c>
      <c r="E11" s="26" t="s">
        <v>33</v>
      </c>
      <c r="F11" s="26" t="s">
        <v>2011</v>
      </c>
      <c r="G11" s="36">
        <v>2</v>
      </c>
      <c r="H11" s="36">
        <v>3</v>
      </c>
      <c r="I11" s="36">
        <f t="shared" si="0"/>
        <v>6</v>
      </c>
      <c r="J11" s="36" t="str">
        <f t="shared" si="1"/>
        <v>BAJO</v>
      </c>
      <c r="K11" s="32" t="str">
        <f t="shared" si="2"/>
        <v>El nivel de riesgo bajo no requiere controles adicionales</v>
      </c>
      <c r="L11" s="36">
        <f t="shared" si="3"/>
        <v>0.1</v>
      </c>
      <c r="N11" s="26" t="s">
        <v>1249</v>
      </c>
      <c r="O11" s="26" t="s">
        <v>1255</v>
      </c>
    </row>
    <row r="12" spans="1:73" ht="96.75" customHeight="1" x14ac:dyDescent="0.2">
      <c r="A12" s="36">
        <v>5</v>
      </c>
      <c r="B12" s="133" t="s">
        <v>300</v>
      </c>
      <c r="C12" s="26" t="s">
        <v>1256</v>
      </c>
      <c r="D12" s="71" t="s">
        <v>62</v>
      </c>
      <c r="E12" s="26" t="s">
        <v>33</v>
      </c>
      <c r="F12" s="26" t="s">
        <v>1257</v>
      </c>
      <c r="G12" s="36">
        <v>2</v>
      </c>
      <c r="H12" s="36">
        <v>4</v>
      </c>
      <c r="I12" s="36">
        <f t="shared" si="0"/>
        <v>8</v>
      </c>
      <c r="J12" s="36" t="str">
        <f t="shared" si="1"/>
        <v>BAJO</v>
      </c>
      <c r="K12" s="32" t="str">
        <f t="shared" si="2"/>
        <v>El nivel de riesgo bajo no requiere controles adicionales</v>
      </c>
      <c r="L12" s="36">
        <f t="shared" si="3"/>
        <v>0.1</v>
      </c>
      <c r="M12" s="39"/>
      <c r="N12" s="27"/>
      <c r="O12" s="27" t="s">
        <v>1150</v>
      </c>
    </row>
    <row r="13" spans="1:73" ht="96.75" customHeight="1" x14ac:dyDescent="0.2">
      <c r="A13" s="36">
        <v>6</v>
      </c>
      <c r="B13" s="133" t="s">
        <v>300</v>
      </c>
      <c r="C13" s="26" t="s">
        <v>384</v>
      </c>
      <c r="D13" s="71" t="s">
        <v>70</v>
      </c>
      <c r="E13" s="26" t="s">
        <v>33</v>
      </c>
      <c r="F13" s="26" t="s">
        <v>1257</v>
      </c>
      <c r="G13" s="36">
        <v>2</v>
      </c>
      <c r="H13" s="36">
        <v>4</v>
      </c>
      <c r="I13" s="36">
        <f t="shared" si="0"/>
        <v>8</v>
      </c>
      <c r="J13" s="36" t="str">
        <f t="shared" si="1"/>
        <v>BAJO</v>
      </c>
      <c r="K13" s="32" t="str">
        <f t="shared" si="2"/>
        <v>El nivel de riesgo bajo no requiere controles adicionales</v>
      </c>
      <c r="L13" s="36">
        <f t="shared" si="3"/>
        <v>0.1</v>
      </c>
      <c r="N13" s="26" t="s">
        <v>1249</v>
      </c>
      <c r="O13" s="26" t="s">
        <v>1258</v>
      </c>
    </row>
    <row r="14" spans="1:73" ht="66.75" customHeight="1" x14ac:dyDescent="0.2">
      <c r="A14" s="36">
        <v>7</v>
      </c>
      <c r="B14" s="133" t="s">
        <v>300</v>
      </c>
      <c r="C14" s="26" t="s">
        <v>1259</v>
      </c>
      <c r="D14" s="71" t="s">
        <v>1260</v>
      </c>
      <c r="E14" s="26" t="s">
        <v>33</v>
      </c>
      <c r="F14" s="26" t="s">
        <v>1257</v>
      </c>
      <c r="G14" s="36">
        <v>2</v>
      </c>
      <c r="H14" s="36">
        <v>4</v>
      </c>
      <c r="I14" s="36">
        <f t="shared" si="0"/>
        <v>8</v>
      </c>
      <c r="J14" s="36" t="str">
        <f t="shared" si="1"/>
        <v>BAJO</v>
      </c>
      <c r="K14" s="32" t="str">
        <f t="shared" si="2"/>
        <v>El nivel de riesgo bajo no requiere controles adicionales</v>
      </c>
      <c r="L14" s="36">
        <f t="shared" si="3"/>
        <v>0.1</v>
      </c>
      <c r="N14" s="26"/>
      <c r="O14" s="26" t="s">
        <v>575</v>
      </c>
    </row>
    <row r="15" spans="1:73" ht="76.5" customHeight="1" x14ac:dyDescent="0.2">
      <c r="A15" s="36">
        <v>8</v>
      </c>
      <c r="B15" s="133" t="s">
        <v>300</v>
      </c>
      <c r="C15" s="26" t="s">
        <v>2024</v>
      </c>
      <c r="D15" s="71" t="s">
        <v>70</v>
      </c>
      <c r="E15" s="26" t="s">
        <v>33</v>
      </c>
      <c r="F15" s="26" t="s">
        <v>1257</v>
      </c>
      <c r="G15" s="36">
        <v>2</v>
      </c>
      <c r="H15" s="36">
        <v>4</v>
      </c>
      <c r="I15" s="36">
        <f t="shared" si="0"/>
        <v>8</v>
      </c>
      <c r="J15" s="36" t="str">
        <f t="shared" si="1"/>
        <v>BAJO</v>
      </c>
      <c r="K15" s="32" t="str">
        <f t="shared" si="2"/>
        <v>El nivel de riesgo bajo no requiere controles adicionales</v>
      </c>
      <c r="L15" s="36">
        <f t="shared" si="3"/>
        <v>0.1</v>
      </c>
      <c r="N15" s="26" t="s">
        <v>1249</v>
      </c>
      <c r="O15" s="26" t="s">
        <v>1261</v>
      </c>
    </row>
    <row r="16" spans="1:73" ht="73.5" customHeight="1" x14ac:dyDescent="0.2">
      <c r="A16" s="36">
        <v>9</v>
      </c>
      <c r="B16" s="133" t="s">
        <v>300</v>
      </c>
      <c r="C16" s="26" t="s">
        <v>1262</v>
      </c>
      <c r="D16" s="71" t="s">
        <v>1260</v>
      </c>
      <c r="E16" s="26" t="s">
        <v>33</v>
      </c>
      <c r="F16" s="26" t="s">
        <v>1257</v>
      </c>
      <c r="G16" s="36">
        <v>2</v>
      </c>
      <c r="H16" s="36">
        <v>4</v>
      </c>
      <c r="I16" s="36">
        <f t="shared" si="0"/>
        <v>8</v>
      </c>
      <c r="J16" s="36" t="str">
        <f t="shared" si="1"/>
        <v>BAJO</v>
      </c>
      <c r="K16" s="32" t="str">
        <f t="shared" si="2"/>
        <v>El nivel de riesgo bajo no requiere controles adicionales</v>
      </c>
      <c r="L16" s="36">
        <f t="shared" si="3"/>
        <v>0.1</v>
      </c>
      <c r="N16" s="26"/>
      <c r="O16" s="26" t="s">
        <v>575</v>
      </c>
    </row>
    <row r="17" spans="1:15" ht="85.5" x14ac:dyDescent="0.2">
      <c r="A17" s="36">
        <v>10</v>
      </c>
      <c r="B17" s="133" t="s">
        <v>300</v>
      </c>
      <c r="C17" s="26" t="s">
        <v>2025</v>
      </c>
      <c r="D17" s="71" t="s">
        <v>1266</v>
      </c>
      <c r="E17" s="26" t="s">
        <v>33</v>
      </c>
      <c r="F17" s="26" t="s">
        <v>2012</v>
      </c>
      <c r="G17" s="36">
        <v>2</v>
      </c>
      <c r="H17" s="36">
        <v>4</v>
      </c>
      <c r="I17" s="36">
        <f t="shared" si="0"/>
        <v>8</v>
      </c>
      <c r="J17" s="36" t="str">
        <f t="shared" si="1"/>
        <v>BAJO</v>
      </c>
      <c r="K17" s="32" t="str">
        <f t="shared" si="2"/>
        <v>El nivel de riesgo bajo no requiere controles adicionales</v>
      </c>
      <c r="L17" s="36">
        <f t="shared" si="3"/>
        <v>0.1</v>
      </c>
      <c r="N17" s="26" t="s">
        <v>1249</v>
      </c>
      <c r="O17" s="26" t="s">
        <v>1261</v>
      </c>
    </row>
    <row r="18" spans="1:15" ht="85.5" x14ac:dyDescent="0.2">
      <c r="A18" s="36">
        <v>11</v>
      </c>
      <c r="B18" s="133" t="s">
        <v>300</v>
      </c>
      <c r="C18" s="26" t="s">
        <v>2026</v>
      </c>
      <c r="D18" s="71" t="s">
        <v>70</v>
      </c>
      <c r="E18" s="26" t="s">
        <v>33</v>
      </c>
      <c r="F18" s="26" t="s">
        <v>2012</v>
      </c>
      <c r="G18" s="36">
        <v>2</v>
      </c>
      <c r="H18" s="36">
        <v>4</v>
      </c>
      <c r="I18" s="36">
        <f t="shared" si="0"/>
        <v>8</v>
      </c>
      <c r="J18" s="36" t="str">
        <f t="shared" si="1"/>
        <v>BAJO</v>
      </c>
      <c r="K18" s="32" t="str">
        <f t="shared" si="2"/>
        <v>El nivel de riesgo bajo no requiere controles adicionales</v>
      </c>
      <c r="L18" s="36">
        <f t="shared" si="3"/>
        <v>0.1</v>
      </c>
      <c r="N18" s="26" t="s">
        <v>1249</v>
      </c>
      <c r="O18" s="26" t="s">
        <v>1263</v>
      </c>
    </row>
    <row r="19" spans="1:15" ht="85.5" x14ac:dyDescent="0.2">
      <c r="A19" s="36">
        <v>12</v>
      </c>
      <c r="B19" s="133" t="s">
        <v>301</v>
      </c>
      <c r="C19" s="26" t="s">
        <v>2027</v>
      </c>
      <c r="D19" s="26" t="s">
        <v>70</v>
      </c>
      <c r="E19" s="26" t="s">
        <v>33</v>
      </c>
      <c r="F19" s="26" t="s">
        <v>2013</v>
      </c>
      <c r="G19" s="36">
        <v>2</v>
      </c>
      <c r="H19" s="36">
        <v>4</v>
      </c>
      <c r="I19" s="36">
        <f t="shared" si="0"/>
        <v>8</v>
      </c>
      <c r="J19" s="36" t="str">
        <f t="shared" si="1"/>
        <v>BAJO</v>
      </c>
      <c r="K19" s="32" t="str">
        <f t="shared" si="2"/>
        <v>El nivel de riesgo bajo no requiere controles adicionales</v>
      </c>
      <c r="L19" s="36">
        <f t="shared" si="3"/>
        <v>0.1</v>
      </c>
      <c r="N19" s="26" t="s">
        <v>1249</v>
      </c>
      <c r="O19" s="26" t="s">
        <v>1264</v>
      </c>
    </row>
    <row r="20" spans="1:15" ht="71.25" x14ac:dyDescent="0.2">
      <c r="A20" s="36">
        <v>13</v>
      </c>
      <c r="B20" s="133" t="s">
        <v>301</v>
      </c>
      <c r="C20" s="27" t="s">
        <v>2028</v>
      </c>
      <c r="D20" s="26" t="s">
        <v>62</v>
      </c>
      <c r="E20" s="26" t="s">
        <v>34</v>
      </c>
      <c r="F20" s="26" t="s">
        <v>1265</v>
      </c>
      <c r="G20" s="36">
        <v>2</v>
      </c>
      <c r="H20" s="36">
        <v>4</v>
      </c>
      <c r="I20" s="36">
        <f t="shared" si="0"/>
        <v>8</v>
      </c>
      <c r="J20" s="36" t="str">
        <f t="shared" si="1"/>
        <v>BAJO</v>
      </c>
      <c r="K20" s="32" t="str">
        <f t="shared" si="2"/>
        <v>El nivel de riesgo bajo no requiere controles adicionales</v>
      </c>
      <c r="L20" s="36">
        <f t="shared" si="3"/>
        <v>0.1</v>
      </c>
      <c r="N20" s="26" t="s">
        <v>1249</v>
      </c>
      <c r="O20" s="26" t="s">
        <v>1261</v>
      </c>
    </row>
    <row r="21" spans="1:15" ht="84.75" customHeight="1" x14ac:dyDescent="0.2">
      <c r="A21" s="36">
        <v>14</v>
      </c>
      <c r="B21" s="133" t="s">
        <v>302</v>
      </c>
      <c r="C21" s="27" t="s">
        <v>2029</v>
      </c>
      <c r="D21" s="71" t="s">
        <v>1266</v>
      </c>
      <c r="E21" s="26" t="s">
        <v>35</v>
      </c>
      <c r="F21" s="26" t="s">
        <v>1265</v>
      </c>
      <c r="G21" s="36">
        <v>2</v>
      </c>
      <c r="H21" s="36">
        <v>3</v>
      </c>
      <c r="I21" s="36">
        <f t="shared" si="0"/>
        <v>6</v>
      </c>
      <c r="J21" s="36" t="str">
        <f t="shared" si="1"/>
        <v>BAJO</v>
      </c>
      <c r="K21" s="32" t="str">
        <f t="shared" si="2"/>
        <v>El nivel de riesgo bajo no requiere controles adicionales</v>
      </c>
      <c r="L21" s="36">
        <f t="shared" si="3"/>
        <v>0.1</v>
      </c>
      <c r="N21" s="26" t="s">
        <v>1249</v>
      </c>
      <c r="O21" s="26" t="s">
        <v>1261</v>
      </c>
    </row>
    <row r="22" spans="1:15" s="87" customFormat="1" ht="84.75" customHeight="1" x14ac:dyDescent="0.2">
      <c r="A22" s="36">
        <v>15</v>
      </c>
      <c r="B22" s="133" t="s">
        <v>302</v>
      </c>
      <c r="C22" s="26" t="s">
        <v>2030</v>
      </c>
      <c r="D22" s="71" t="s">
        <v>70</v>
      </c>
      <c r="E22" s="26" t="s">
        <v>35</v>
      </c>
      <c r="F22" s="26" t="s">
        <v>1267</v>
      </c>
      <c r="G22" s="36">
        <v>2</v>
      </c>
      <c r="H22" s="36">
        <v>2</v>
      </c>
      <c r="I22" s="36">
        <f t="shared" si="0"/>
        <v>4</v>
      </c>
      <c r="J22" s="36" t="str">
        <f t="shared" si="1"/>
        <v>BAJO</v>
      </c>
      <c r="K22" s="32" t="str">
        <f t="shared" si="2"/>
        <v>El nivel de riesgo bajo no requiere controles adicionales</v>
      </c>
      <c r="L22" s="36">
        <f t="shared" si="3"/>
        <v>0.1</v>
      </c>
      <c r="M22" s="23"/>
      <c r="N22" s="26" t="s">
        <v>1249</v>
      </c>
      <c r="O22" s="26" t="s">
        <v>1264</v>
      </c>
    </row>
    <row r="23" spans="1:15" ht="53.25" customHeight="1" x14ac:dyDescent="0.2">
      <c r="A23" s="36">
        <v>16</v>
      </c>
      <c r="B23" s="133" t="s">
        <v>302</v>
      </c>
      <c r="C23" s="26" t="s">
        <v>1268</v>
      </c>
      <c r="D23" s="71" t="s">
        <v>625</v>
      </c>
      <c r="E23" s="26" t="s">
        <v>1269</v>
      </c>
      <c r="F23" s="26" t="s">
        <v>1267</v>
      </c>
      <c r="G23" s="36">
        <v>2</v>
      </c>
      <c r="H23" s="36">
        <v>2</v>
      </c>
      <c r="I23" s="36">
        <f t="shared" si="0"/>
        <v>4</v>
      </c>
      <c r="J23" s="36" t="str">
        <f t="shared" si="1"/>
        <v>BAJO</v>
      </c>
      <c r="K23" s="32" t="str">
        <f t="shared" si="2"/>
        <v>El nivel de riesgo bajo no requiere controles adicionales</v>
      </c>
      <c r="L23" s="36">
        <f t="shared" si="3"/>
        <v>0.1</v>
      </c>
      <c r="N23" s="26"/>
      <c r="O23" s="26" t="s">
        <v>575</v>
      </c>
    </row>
    <row r="24" spans="1:15" ht="97.5" customHeight="1" x14ac:dyDescent="0.2">
      <c r="A24" s="36">
        <v>17</v>
      </c>
      <c r="B24" s="133" t="s">
        <v>302</v>
      </c>
      <c r="C24" s="26" t="s">
        <v>2031</v>
      </c>
      <c r="D24" s="71" t="s">
        <v>1266</v>
      </c>
      <c r="E24" s="26" t="s">
        <v>33</v>
      </c>
      <c r="F24" s="26" t="s">
        <v>1265</v>
      </c>
      <c r="G24" s="36">
        <v>2</v>
      </c>
      <c r="H24" s="36">
        <v>3</v>
      </c>
      <c r="I24" s="36">
        <f t="shared" si="0"/>
        <v>6</v>
      </c>
      <c r="J24" s="36" t="str">
        <f t="shared" si="1"/>
        <v>BAJO</v>
      </c>
      <c r="K24" s="32" t="str">
        <f t="shared" si="2"/>
        <v>El nivel de riesgo bajo no requiere controles adicionales</v>
      </c>
      <c r="L24" s="36">
        <f t="shared" si="3"/>
        <v>0.1</v>
      </c>
      <c r="N24" s="26" t="s">
        <v>1249</v>
      </c>
      <c r="O24" s="26" t="s">
        <v>1270</v>
      </c>
    </row>
    <row r="25" spans="1:15" ht="82.5" customHeight="1" x14ac:dyDescent="0.2">
      <c r="A25" s="36">
        <v>18</v>
      </c>
      <c r="B25" s="133" t="s">
        <v>302</v>
      </c>
      <c r="C25" s="26" t="s">
        <v>2032</v>
      </c>
      <c r="D25" s="71" t="s">
        <v>2033</v>
      </c>
      <c r="E25" s="26" t="s">
        <v>33</v>
      </c>
      <c r="F25" s="26" t="s">
        <v>2014</v>
      </c>
      <c r="G25" s="36">
        <v>2</v>
      </c>
      <c r="H25" s="36">
        <v>3</v>
      </c>
      <c r="I25" s="36">
        <f t="shared" si="0"/>
        <v>6</v>
      </c>
      <c r="J25" s="36" t="str">
        <f t="shared" si="1"/>
        <v>BAJO</v>
      </c>
      <c r="K25" s="32" t="str">
        <f t="shared" si="2"/>
        <v>El nivel de riesgo bajo no requiere controles adicionales</v>
      </c>
      <c r="L25" s="36">
        <f t="shared" si="3"/>
        <v>0.1</v>
      </c>
      <c r="N25" s="26" t="s">
        <v>1249</v>
      </c>
      <c r="O25" s="26" t="s">
        <v>1271</v>
      </c>
    </row>
    <row r="26" spans="1:15" ht="74.25" customHeight="1" x14ac:dyDescent="0.2">
      <c r="A26" s="36">
        <v>19</v>
      </c>
      <c r="B26" s="133" t="s">
        <v>302</v>
      </c>
      <c r="C26" s="26" t="s">
        <v>1272</v>
      </c>
      <c r="D26" s="71" t="s">
        <v>1273</v>
      </c>
      <c r="E26" s="26" t="s">
        <v>1274</v>
      </c>
      <c r="F26" s="26" t="s">
        <v>2014</v>
      </c>
      <c r="G26" s="36">
        <v>2</v>
      </c>
      <c r="H26" s="36">
        <v>3</v>
      </c>
      <c r="I26" s="36">
        <f t="shared" si="0"/>
        <v>6</v>
      </c>
      <c r="J26" s="36" t="str">
        <f t="shared" si="1"/>
        <v>BAJO</v>
      </c>
      <c r="K26" s="32" t="str">
        <f t="shared" si="2"/>
        <v>El nivel de riesgo bajo no requiere controles adicionales</v>
      </c>
      <c r="L26" s="36">
        <f t="shared" si="3"/>
        <v>0.1</v>
      </c>
      <c r="N26" s="26"/>
      <c r="O26" s="26" t="s">
        <v>575</v>
      </c>
    </row>
    <row r="27" spans="1:15" ht="128.25" x14ac:dyDescent="0.2">
      <c r="A27" s="36">
        <v>20</v>
      </c>
      <c r="B27" s="133" t="s">
        <v>303</v>
      </c>
      <c r="C27" s="26" t="s">
        <v>386</v>
      </c>
      <c r="D27" s="26" t="s">
        <v>1500</v>
      </c>
      <c r="E27" s="26" t="s">
        <v>33</v>
      </c>
      <c r="F27" s="26" t="s">
        <v>2015</v>
      </c>
      <c r="G27" s="36">
        <v>2</v>
      </c>
      <c r="H27" s="36">
        <v>4</v>
      </c>
      <c r="I27" s="36">
        <f t="shared" si="0"/>
        <v>8</v>
      </c>
      <c r="J27" s="36" t="str">
        <f t="shared" si="1"/>
        <v>BAJO</v>
      </c>
      <c r="K27" s="32" t="str">
        <f t="shared" si="2"/>
        <v>El nivel de riesgo bajo no requiere controles adicionales</v>
      </c>
      <c r="L27" s="36">
        <f t="shared" si="3"/>
        <v>0.1</v>
      </c>
      <c r="N27" s="26" t="s">
        <v>1249</v>
      </c>
      <c r="O27" s="26" t="s">
        <v>1275</v>
      </c>
    </row>
    <row r="28" spans="1:15" ht="128.25" x14ac:dyDescent="0.2">
      <c r="A28" s="36">
        <v>21</v>
      </c>
      <c r="B28" s="133" t="s">
        <v>303</v>
      </c>
      <c r="C28" s="26" t="s">
        <v>2034</v>
      </c>
      <c r="D28" s="26" t="s">
        <v>70</v>
      </c>
      <c r="E28" s="26" t="s">
        <v>33</v>
      </c>
      <c r="F28" s="26" t="s">
        <v>2015</v>
      </c>
      <c r="G28" s="36">
        <v>2</v>
      </c>
      <c r="H28" s="36">
        <v>4</v>
      </c>
      <c r="I28" s="36">
        <f t="shared" si="0"/>
        <v>8</v>
      </c>
      <c r="J28" s="36" t="str">
        <f t="shared" si="1"/>
        <v>BAJO</v>
      </c>
      <c r="K28" s="32" t="str">
        <f t="shared" si="2"/>
        <v>El nivel de riesgo bajo no requiere controles adicionales</v>
      </c>
      <c r="L28" s="36">
        <f t="shared" si="3"/>
        <v>0.1</v>
      </c>
      <c r="N28" s="26" t="s">
        <v>1249</v>
      </c>
      <c r="O28" s="26" t="s">
        <v>1276</v>
      </c>
    </row>
    <row r="29" spans="1:15" ht="85.5" x14ac:dyDescent="0.2">
      <c r="A29" s="36">
        <v>22</v>
      </c>
      <c r="B29" s="133" t="s">
        <v>303</v>
      </c>
      <c r="C29" s="26" t="s">
        <v>1277</v>
      </c>
      <c r="D29" s="26" t="s">
        <v>625</v>
      </c>
      <c r="E29" s="26" t="s">
        <v>1274</v>
      </c>
      <c r="F29" s="26" t="s">
        <v>2015</v>
      </c>
      <c r="G29" s="36">
        <v>2</v>
      </c>
      <c r="H29" s="36">
        <v>4</v>
      </c>
      <c r="I29" s="36">
        <f t="shared" si="0"/>
        <v>8</v>
      </c>
      <c r="J29" s="36" t="str">
        <f t="shared" si="1"/>
        <v>BAJO</v>
      </c>
      <c r="K29" s="32" t="str">
        <f t="shared" si="2"/>
        <v>El nivel de riesgo bajo no requiere controles adicionales</v>
      </c>
      <c r="L29" s="36">
        <f t="shared" si="3"/>
        <v>0.1</v>
      </c>
      <c r="N29" s="26"/>
      <c r="O29" s="26" t="s">
        <v>575</v>
      </c>
    </row>
    <row r="30" spans="1:15" ht="99.75" x14ac:dyDescent="0.2">
      <c r="A30" s="36">
        <v>23</v>
      </c>
      <c r="B30" s="133" t="s">
        <v>303</v>
      </c>
      <c r="C30" s="26" t="s">
        <v>1278</v>
      </c>
      <c r="D30" s="26" t="s">
        <v>70</v>
      </c>
      <c r="E30" s="26" t="s">
        <v>33</v>
      </c>
      <c r="F30" s="26" t="s">
        <v>2014</v>
      </c>
      <c r="G30" s="36">
        <v>2</v>
      </c>
      <c r="H30" s="36">
        <v>4</v>
      </c>
      <c r="I30" s="36">
        <f t="shared" si="0"/>
        <v>8</v>
      </c>
      <c r="J30" s="36" t="str">
        <f t="shared" si="1"/>
        <v>BAJO</v>
      </c>
      <c r="K30" s="32" t="str">
        <f t="shared" si="2"/>
        <v>El nivel de riesgo bajo no requiere controles adicionales</v>
      </c>
      <c r="L30" s="36">
        <f t="shared" si="3"/>
        <v>0.1</v>
      </c>
      <c r="N30" s="26" t="s">
        <v>1249</v>
      </c>
      <c r="O30" s="26" t="s">
        <v>1279</v>
      </c>
    </row>
    <row r="31" spans="1:15" ht="85.5" x14ac:dyDescent="0.2">
      <c r="A31" s="36">
        <v>24</v>
      </c>
      <c r="B31" s="133" t="s">
        <v>303</v>
      </c>
      <c r="C31" s="26" t="s">
        <v>1280</v>
      </c>
      <c r="D31" s="26" t="s">
        <v>625</v>
      </c>
      <c r="E31" s="26" t="s">
        <v>2035</v>
      </c>
      <c r="F31" s="26" t="s">
        <v>2014</v>
      </c>
      <c r="G31" s="36">
        <v>2</v>
      </c>
      <c r="H31" s="36">
        <v>4</v>
      </c>
      <c r="I31" s="36">
        <f t="shared" si="0"/>
        <v>8</v>
      </c>
      <c r="J31" s="36" t="str">
        <f t="shared" si="1"/>
        <v>BAJO</v>
      </c>
      <c r="K31" s="32" t="str">
        <f t="shared" si="2"/>
        <v>El nivel de riesgo bajo no requiere controles adicionales</v>
      </c>
      <c r="L31" s="36">
        <f t="shared" si="3"/>
        <v>0.1</v>
      </c>
      <c r="N31" s="26"/>
      <c r="O31" s="26" t="s">
        <v>575</v>
      </c>
    </row>
    <row r="32" spans="1:15" ht="313.5" x14ac:dyDescent="0.2">
      <c r="A32" s="36">
        <v>25</v>
      </c>
      <c r="B32" s="133" t="s">
        <v>303</v>
      </c>
      <c r="C32" s="26" t="s">
        <v>385</v>
      </c>
      <c r="D32" s="26" t="s">
        <v>1281</v>
      </c>
      <c r="E32" s="27" t="s">
        <v>33</v>
      </c>
      <c r="F32" s="26" t="s">
        <v>2036</v>
      </c>
      <c r="G32" s="36">
        <v>2</v>
      </c>
      <c r="H32" s="36">
        <v>4</v>
      </c>
      <c r="I32" s="36">
        <f t="shared" si="0"/>
        <v>8</v>
      </c>
      <c r="J32" s="36" t="str">
        <f t="shared" si="1"/>
        <v>BAJO</v>
      </c>
      <c r="K32" s="32" t="str">
        <f>IF(J32="BAJO","El nivel de riesgo bajo no requiere controles adicionales","Favor establezca acá controles adicionales requeridos")</f>
        <v>El nivel de riesgo bajo no requiere controles adicionales</v>
      </c>
      <c r="L32" s="36">
        <f t="shared" si="3"/>
        <v>0.1</v>
      </c>
      <c r="N32" s="26" t="s">
        <v>1282</v>
      </c>
      <c r="O32" s="26" t="s">
        <v>1283</v>
      </c>
    </row>
    <row r="33" spans="1:15" ht="327.75" x14ac:dyDescent="0.2">
      <c r="A33" s="36">
        <v>26</v>
      </c>
      <c r="B33" s="133" t="s">
        <v>303</v>
      </c>
      <c r="C33" s="26" t="s">
        <v>2037</v>
      </c>
      <c r="D33" s="26" t="s">
        <v>1500</v>
      </c>
      <c r="E33" s="26" t="s">
        <v>2016</v>
      </c>
      <c r="F33" s="26" t="s">
        <v>2017</v>
      </c>
      <c r="G33" s="36">
        <v>3</v>
      </c>
      <c r="H33" s="36">
        <v>4</v>
      </c>
      <c r="I33" s="36">
        <f t="shared" si="0"/>
        <v>12</v>
      </c>
      <c r="J33" s="36" t="str">
        <f t="shared" si="1"/>
        <v>MEDIO</v>
      </c>
      <c r="K33" s="26" t="s">
        <v>468</v>
      </c>
      <c r="L33" s="36">
        <f t="shared" si="3"/>
        <v>3</v>
      </c>
      <c r="N33" s="26" t="s">
        <v>1284</v>
      </c>
      <c r="O33" s="26" t="s">
        <v>1285</v>
      </c>
    </row>
    <row r="34" spans="1:15" ht="171" x14ac:dyDescent="0.2">
      <c r="A34" s="36">
        <v>27</v>
      </c>
      <c r="B34" s="133" t="s">
        <v>303</v>
      </c>
      <c r="C34" s="26" t="s">
        <v>2038</v>
      </c>
      <c r="D34" s="26" t="s">
        <v>70</v>
      </c>
      <c r="E34" s="26" t="s">
        <v>36</v>
      </c>
      <c r="F34" s="26" t="s">
        <v>2017</v>
      </c>
      <c r="G34" s="36">
        <v>3</v>
      </c>
      <c r="H34" s="36">
        <v>4</v>
      </c>
      <c r="I34" s="36">
        <f t="shared" si="0"/>
        <v>12</v>
      </c>
      <c r="J34" s="36" t="str">
        <f t="shared" si="1"/>
        <v>MEDIO</v>
      </c>
      <c r="K34" s="26" t="s">
        <v>471</v>
      </c>
      <c r="L34" s="36">
        <f t="shared" si="3"/>
        <v>3</v>
      </c>
      <c r="N34" s="26" t="s">
        <v>1249</v>
      </c>
      <c r="O34" s="26" t="s">
        <v>1286</v>
      </c>
    </row>
    <row r="35" spans="1:15" ht="171" x14ac:dyDescent="0.2">
      <c r="A35" s="36">
        <v>28</v>
      </c>
      <c r="B35" s="133" t="s">
        <v>303</v>
      </c>
      <c r="C35" s="26" t="s">
        <v>1287</v>
      </c>
      <c r="D35" s="26" t="s">
        <v>625</v>
      </c>
      <c r="E35" s="26" t="s">
        <v>36</v>
      </c>
      <c r="F35" s="26" t="s">
        <v>2017</v>
      </c>
      <c r="G35" s="36">
        <v>3</v>
      </c>
      <c r="H35" s="36">
        <v>4</v>
      </c>
      <c r="I35" s="36">
        <f t="shared" si="0"/>
        <v>12</v>
      </c>
      <c r="J35" s="36" t="str">
        <f t="shared" si="1"/>
        <v>MEDIO</v>
      </c>
      <c r="K35" s="26" t="s">
        <v>470</v>
      </c>
      <c r="L35" s="36">
        <f t="shared" si="3"/>
        <v>3</v>
      </c>
      <c r="N35" s="26"/>
      <c r="O35" s="26" t="s">
        <v>575</v>
      </c>
    </row>
    <row r="36" spans="1:15" ht="85.5" x14ac:dyDescent="0.2">
      <c r="A36" s="36">
        <v>29</v>
      </c>
      <c r="B36" s="133" t="s">
        <v>387</v>
      </c>
      <c r="C36" s="26" t="s">
        <v>1288</v>
      </c>
      <c r="D36" s="26" t="s">
        <v>1289</v>
      </c>
      <c r="E36" s="26" t="s">
        <v>33</v>
      </c>
      <c r="F36" s="26" t="s">
        <v>2018</v>
      </c>
      <c r="G36" s="36">
        <v>2</v>
      </c>
      <c r="H36" s="36">
        <v>4</v>
      </c>
      <c r="I36" s="36">
        <f t="shared" si="0"/>
        <v>8</v>
      </c>
      <c r="J36" s="36" t="str">
        <f t="shared" si="1"/>
        <v>BAJO</v>
      </c>
      <c r="K36" s="32" t="str">
        <f t="shared" si="2"/>
        <v>El nivel de riesgo bajo no requiere controles adicionales</v>
      </c>
      <c r="L36" s="36">
        <f t="shared" si="3"/>
        <v>0.1</v>
      </c>
      <c r="N36" s="26"/>
      <c r="O36" s="26" t="s">
        <v>1150</v>
      </c>
    </row>
    <row r="37" spans="1:15" ht="99.75" x14ac:dyDescent="0.2">
      <c r="A37" s="36">
        <v>30</v>
      </c>
      <c r="B37" s="133" t="s">
        <v>387</v>
      </c>
      <c r="C37" s="26" t="s">
        <v>2019</v>
      </c>
      <c r="D37" s="26" t="s">
        <v>70</v>
      </c>
      <c r="E37" s="26" t="s">
        <v>33</v>
      </c>
      <c r="F37" s="26" t="s">
        <v>2020</v>
      </c>
      <c r="G37" s="36">
        <v>2</v>
      </c>
      <c r="H37" s="36">
        <v>4</v>
      </c>
      <c r="I37" s="36">
        <f t="shared" si="0"/>
        <v>8</v>
      </c>
      <c r="J37" s="36" t="str">
        <f t="shared" si="1"/>
        <v>BAJO</v>
      </c>
      <c r="K37" s="32" t="str">
        <f t="shared" si="2"/>
        <v>El nivel de riesgo bajo no requiere controles adicionales</v>
      </c>
      <c r="L37" s="36">
        <f t="shared" si="3"/>
        <v>0.1</v>
      </c>
      <c r="N37" s="26"/>
      <c r="O37" s="26" t="s">
        <v>1290</v>
      </c>
    </row>
    <row r="38" spans="1:15" ht="99.75" x14ac:dyDescent="0.2">
      <c r="A38" s="36">
        <v>31</v>
      </c>
      <c r="B38" s="133" t="s">
        <v>387</v>
      </c>
      <c r="C38" s="26" t="s">
        <v>1291</v>
      </c>
      <c r="D38" s="26" t="s">
        <v>625</v>
      </c>
      <c r="E38" s="26" t="s">
        <v>33</v>
      </c>
      <c r="F38" s="26" t="s">
        <v>2020</v>
      </c>
      <c r="G38" s="36">
        <v>2</v>
      </c>
      <c r="H38" s="36">
        <v>4</v>
      </c>
      <c r="I38" s="36">
        <f t="shared" si="0"/>
        <v>8</v>
      </c>
      <c r="J38" s="36" t="str">
        <f t="shared" si="1"/>
        <v>BAJO</v>
      </c>
      <c r="K38" s="32" t="str">
        <f t="shared" si="2"/>
        <v>El nivel de riesgo bajo no requiere controles adicionales</v>
      </c>
      <c r="L38" s="36">
        <f t="shared" si="3"/>
        <v>0.1</v>
      </c>
      <c r="N38" s="26"/>
      <c r="O38" s="26" t="s">
        <v>575</v>
      </c>
    </row>
    <row r="39" spans="1:15" x14ac:dyDescent="0.2">
      <c r="L39" s="23">
        <f>SUM(L8:L38)</f>
        <v>11.799999999999999</v>
      </c>
      <c r="N39" s="23">
        <f>+COUNT(L8:L38)</f>
        <v>31</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 J10:J11 J13 J15 J24:J25 J27:J28 J30 J17:J22 J32:J34 J36">
    <cfRule type="cellIs" dxfId="137" priority="31" stopIfTrue="1" operator="equal">
      <formula>"ALTO"</formula>
    </cfRule>
    <cfRule type="cellIs" dxfId="136" priority="32" stopIfTrue="1" operator="equal">
      <formula>"MEDIO"</formula>
    </cfRule>
    <cfRule type="cellIs" dxfId="135" priority="33" stopIfTrue="1" operator="equal">
      <formula>"BAJO"</formula>
    </cfRule>
  </conditionalFormatting>
  <conditionalFormatting sqref="J9">
    <cfRule type="cellIs" dxfId="134" priority="28" stopIfTrue="1" operator="equal">
      <formula>"ALTO"</formula>
    </cfRule>
    <cfRule type="cellIs" dxfId="133" priority="29" stopIfTrue="1" operator="equal">
      <formula>"MEDIO"</formula>
    </cfRule>
    <cfRule type="cellIs" dxfId="132" priority="30" stopIfTrue="1" operator="equal">
      <formula>"BAJO"</formula>
    </cfRule>
  </conditionalFormatting>
  <conditionalFormatting sqref="J12">
    <cfRule type="cellIs" dxfId="131" priority="25" stopIfTrue="1" operator="equal">
      <formula>"ALTO"</formula>
    </cfRule>
    <cfRule type="cellIs" dxfId="130" priority="26" stopIfTrue="1" operator="equal">
      <formula>"MEDIO"</formula>
    </cfRule>
    <cfRule type="cellIs" dxfId="129" priority="27" stopIfTrue="1" operator="equal">
      <formula>"BAJO"</formula>
    </cfRule>
  </conditionalFormatting>
  <conditionalFormatting sqref="J14">
    <cfRule type="cellIs" dxfId="128" priority="22" stopIfTrue="1" operator="equal">
      <formula>"ALTO"</formula>
    </cfRule>
    <cfRule type="cellIs" dxfId="127" priority="23" stopIfTrue="1" operator="equal">
      <formula>"MEDIO"</formula>
    </cfRule>
    <cfRule type="cellIs" dxfId="126" priority="24" stopIfTrue="1" operator="equal">
      <formula>"BAJO"</formula>
    </cfRule>
  </conditionalFormatting>
  <conditionalFormatting sqref="J16">
    <cfRule type="cellIs" dxfId="125" priority="19" stopIfTrue="1" operator="equal">
      <formula>"ALTO"</formula>
    </cfRule>
    <cfRule type="cellIs" dxfId="124" priority="20" stopIfTrue="1" operator="equal">
      <formula>"MEDIO"</formula>
    </cfRule>
    <cfRule type="cellIs" dxfId="123" priority="21" stopIfTrue="1" operator="equal">
      <formula>"BAJO"</formula>
    </cfRule>
  </conditionalFormatting>
  <conditionalFormatting sqref="J23">
    <cfRule type="cellIs" dxfId="122" priority="16" stopIfTrue="1" operator="equal">
      <formula>"ALTO"</formula>
    </cfRule>
    <cfRule type="cellIs" dxfId="121" priority="17" stopIfTrue="1" operator="equal">
      <formula>"MEDIO"</formula>
    </cfRule>
    <cfRule type="cellIs" dxfId="120" priority="18" stopIfTrue="1" operator="equal">
      <formula>"BAJO"</formula>
    </cfRule>
  </conditionalFormatting>
  <conditionalFormatting sqref="J26">
    <cfRule type="cellIs" dxfId="119" priority="13" stopIfTrue="1" operator="equal">
      <formula>"ALTO"</formula>
    </cfRule>
    <cfRule type="cellIs" dxfId="118" priority="14" stopIfTrue="1" operator="equal">
      <formula>"MEDIO"</formula>
    </cfRule>
    <cfRule type="cellIs" dxfId="117" priority="15" stopIfTrue="1" operator="equal">
      <formula>"BAJO"</formula>
    </cfRule>
  </conditionalFormatting>
  <conditionalFormatting sqref="J29">
    <cfRule type="cellIs" dxfId="116" priority="10" stopIfTrue="1" operator="equal">
      <formula>"ALTO"</formula>
    </cfRule>
    <cfRule type="cellIs" dxfId="115" priority="11" stopIfTrue="1" operator="equal">
      <formula>"MEDIO"</formula>
    </cfRule>
    <cfRule type="cellIs" dxfId="114" priority="12" stopIfTrue="1" operator="equal">
      <formula>"BAJO"</formula>
    </cfRule>
  </conditionalFormatting>
  <conditionalFormatting sqref="J31">
    <cfRule type="cellIs" dxfId="113" priority="7" stopIfTrue="1" operator="equal">
      <formula>"ALTO"</formula>
    </cfRule>
    <cfRule type="cellIs" dxfId="112" priority="8" stopIfTrue="1" operator="equal">
      <formula>"MEDIO"</formula>
    </cfRule>
    <cfRule type="cellIs" dxfId="111" priority="9" stopIfTrue="1" operator="equal">
      <formula>"BAJO"</formula>
    </cfRule>
  </conditionalFormatting>
  <conditionalFormatting sqref="J35">
    <cfRule type="cellIs" dxfId="110" priority="4" stopIfTrue="1" operator="equal">
      <formula>"ALTO"</formula>
    </cfRule>
    <cfRule type="cellIs" dxfId="109" priority="5" stopIfTrue="1" operator="equal">
      <formula>"MEDIO"</formula>
    </cfRule>
    <cfRule type="cellIs" dxfId="108" priority="6" stopIfTrue="1" operator="equal">
      <formula>"BAJO"</formula>
    </cfRule>
  </conditionalFormatting>
  <conditionalFormatting sqref="J37:J38">
    <cfRule type="cellIs" dxfId="107" priority="1" stopIfTrue="1" operator="equal">
      <formula>"ALTO"</formula>
    </cfRule>
    <cfRule type="cellIs" dxfId="106" priority="2" stopIfTrue="1" operator="equal">
      <formula>"MEDIO"</formula>
    </cfRule>
    <cfRule type="cellIs" dxfId="105" priority="3" stopIfTrue="1" operator="equal">
      <formula>"BAJO"</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topLeftCell="E9" zoomScale="71" zoomScaleNormal="71" zoomScaleSheetLayoutView="75" workbookViewId="0">
      <selection activeCell="N12" sqref="N12"/>
    </sheetView>
  </sheetViews>
  <sheetFormatPr baseColWidth="10" defaultColWidth="11.42578125" defaultRowHeight="14.25" x14ac:dyDescent="0.2"/>
  <cols>
    <col min="1" max="1" width="7.5703125" style="23" customWidth="1"/>
    <col min="2" max="2" width="27.28515625" style="23" customWidth="1"/>
    <col min="3" max="3" width="70.42578125" style="23" customWidth="1"/>
    <col min="4" max="4" width="35.42578125" style="107" customWidth="1"/>
    <col min="5" max="5" width="42.85546875" style="23" customWidth="1"/>
    <col min="6" max="6" width="51.140625" style="77" customWidth="1"/>
    <col min="7" max="8" width="18.85546875" style="42" customWidth="1"/>
    <col min="9" max="9" width="18.85546875" style="23" customWidth="1"/>
    <col min="10" max="10" width="19.5703125" style="23" customWidth="1"/>
    <col min="11" max="11" width="60" style="23" customWidth="1"/>
    <col min="12" max="12" width="11.42578125" style="23"/>
    <col min="13" max="13" width="3.5703125" style="23" customWidth="1"/>
    <col min="14" max="14" width="67" style="23" customWidth="1"/>
    <col min="15" max="15" width="51.7109375" style="23" customWidth="1"/>
    <col min="16" max="16384" width="11.42578125" style="23"/>
  </cols>
  <sheetData>
    <row r="1" spans="1:15" ht="31.5" customHeight="1" thickBot="1" x14ac:dyDescent="0.25">
      <c r="B1" s="176" t="s">
        <v>10</v>
      </c>
      <c r="C1" s="177"/>
      <c r="D1" s="177"/>
      <c r="E1" s="177"/>
      <c r="F1" s="177"/>
      <c r="G1" s="177"/>
      <c r="H1" s="177"/>
      <c r="I1" s="177"/>
      <c r="J1" s="177"/>
      <c r="K1" s="205"/>
      <c r="L1" s="205"/>
    </row>
    <row r="2" spans="1:15" ht="27" customHeight="1" thickTop="1" x14ac:dyDescent="0.2">
      <c r="B2" s="206" t="s">
        <v>220</v>
      </c>
      <c r="C2" s="207"/>
      <c r="D2" s="207"/>
      <c r="E2" s="207"/>
      <c r="F2" s="207"/>
      <c r="G2" s="207"/>
      <c r="H2" s="207"/>
      <c r="I2" s="207"/>
      <c r="J2" s="207"/>
      <c r="K2" s="205"/>
      <c r="L2" s="205"/>
    </row>
    <row r="3" spans="1:15" ht="45.75" customHeight="1" x14ac:dyDescent="0.2">
      <c r="B3" s="208" t="s">
        <v>11</v>
      </c>
      <c r="C3" s="209"/>
      <c r="D3" s="190" t="s">
        <v>12</v>
      </c>
      <c r="E3" s="191"/>
      <c r="F3" s="191"/>
      <c r="G3" s="191"/>
      <c r="H3" s="191"/>
      <c r="I3" s="189"/>
      <c r="J3" s="43" t="s">
        <v>208</v>
      </c>
      <c r="K3" s="205"/>
      <c r="L3" s="205"/>
    </row>
    <row r="4" spans="1:15" ht="26.25" customHeight="1" thickBot="1" x14ac:dyDescent="0.25">
      <c r="B4" s="210" t="s">
        <v>209</v>
      </c>
      <c r="C4" s="211"/>
      <c r="D4" s="194" t="s">
        <v>221</v>
      </c>
      <c r="E4" s="195"/>
      <c r="F4" s="195"/>
      <c r="G4" s="195"/>
      <c r="H4" s="195"/>
      <c r="I4" s="193"/>
      <c r="J4" s="44" t="s">
        <v>1506</v>
      </c>
      <c r="K4" s="205"/>
      <c r="L4" s="205"/>
    </row>
    <row r="5" spans="1:15" ht="80.25" customHeight="1" thickTop="1" x14ac:dyDescent="0.2">
      <c r="B5" s="199" t="s">
        <v>13</v>
      </c>
      <c r="C5" s="200"/>
      <c r="D5" s="201" t="s">
        <v>14</v>
      </c>
      <c r="E5" s="202"/>
      <c r="F5" s="45" t="s">
        <v>15</v>
      </c>
      <c r="G5" s="203" t="s">
        <v>204</v>
      </c>
      <c r="H5" s="203"/>
      <c r="I5" s="46" t="s">
        <v>16</v>
      </c>
      <c r="J5" s="204" t="s">
        <v>260</v>
      </c>
      <c r="K5" s="204"/>
      <c r="L5" s="204"/>
      <c r="N5" s="52" t="s">
        <v>1505</v>
      </c>
      <c r="O5" s="53">
        <v>44316</v>
      </c>
    </row>
    <row r="6" spans="1:15" ht="6" customHeight="1" thickBot="1" x14ac:dyDescent="0.25"/>
    <row r="7" spans="1:15" ht="60" x14ac:dyDescent="0.2">
      <c r="B7" s="134" t="s">
        <v>6</v>
      </c>
      <c r="C7" s="135" t="s">
        <v>8</v>
      </c>
      <c r="D7" s="134" t="s">
        <v>9</v>
      </c>
      <c r="E7" s="136" t="s">
        <v>7</v>
      </c>
      <c r="F7" s="136" t="s">
        <v>5</v>
      </c>
      <c r="G7" s="136" t="s">
        <v>0</v>
      </c>
      <c r="H7" s="136" t="s">
        <v>1</v>
      </c>
      <c r="I7" s="136" t="s">
        <v>2</v>
      </c>
      <c r="J7" s="136" t="s">
        <v>3</v>
      </c>
      <c r="K7" s="136" t="s">
        <v>4</v>
      </c>
      <c r="L7" s="136" t="s">
        <v>222</v>
      </c>
      <c r="N7" s="54" t="s">
        <v>466</v>
      </c>
      <c r="O7" s="55" t="s">
        <v>467</v>
      </c>
    </row>
    <row r="8" spans="1:15" ht="179.25" customHeight="1" x14ac:dyDescent="0.2">
      <c r="A8" s="35">
        <v>1</v>
      </c>
      <c r="B8" s="36" t="s">
        <v>272</v>
      </c>
      <c r="C8" s="26" t="s">
        <v>2039</v>
      </c>
      <c r="D8" s="26" t="s">
        <v>463</v>
      </c>
      <c r="E8" s="26" t="s">
        <v>20</v>
      </c>
      <c r="F8" s="26" t="s">
        <v>2040</v>
      </c>
      <c r="G8" s="36">
        <v>3</v>
      </c>
      <c r="H8" s="36">
        <v>4</v>
      </c>
      <c r="I8" s="36">
        <f t="shared" ref="I8:I11" si="0">G8*H8</f>
        <v>12</v>
      </c>
      <c r="J8" s="36" t="str">
        <f>IF(I8&lt;12,"BAJO",IF(I8&gt;19,"ALTO","MEDIO"))</f>
        <v>MEDIO</v>
      </c>
      <c r="K8" s="26" t="s">
        <v>471</v>
      </c>
      <c r="L8" s="36">
        <f>IF(J8="BAJO",0.1,IF(J8="MEDIO",3,5))</f>
        <v>3</v>
      </c>
      <c r="N8" s="71" t="s">
        <v>1292</v>
      </c>
      <c r="O8" s="71" t="s">
        <v>1293</v>
      </c>
    </row>
    <row r="9" spans="1:15" ht="97.5" customHeight="1" x14ac:dyDescent="0.2">
      <c r="A9" s="35">
        <v>2</v>
      </c>
      <c r="B9" s="36" t="s">
        <v>272</v>
      </c>
      <c r="C9" s="26" t="s">
        <v>389</v>
      </c>
      <c r="D9" s="26" t="s">
        <v>2041</v>
      </c>
      <c r="E9" s="26" t="s">
        <v>20</v>
      </c>
      <c r="F9" s="26" t="s">
        <v>2040</v>
      </c>
      <c r="G9" s="36">
        <v>3</v>
      </c>
      <c r="H9" s="36">
        <v>4</v>
      </c>
      <c r="I9" s="36">
        <f t="shared" si="0"/>
        <v>12</v>
      </c>
      <c r="J9" s="36" t="str">
        <f t="shared" ref="J9:J11" si="1">IF(I9&lt;12,"BAJO",IF(I9&gt;19,"ALTO","MEDIO"))</f>
        <v>MEDIO</v>
      </c>
      <c r="K9" s="26" t="s">
        <v>468</v>
      </c>
      <c r="L9" s="36">
        <f t="shared" ref="L9:L11" si="2">IF(J9="BAJO",0.1,IF(J9="MEDIO",3,5))</f>
        <v>3</v>
      </c>
      <c r="N9" s="71" t="s">
        <v>1292</v>
      </c>
      <c r="O9" s="71" t="s">
        <v>1294</v>
      </c>
    </row>
    <row r="10" spans="1:15" ht="90.75" customHeight="1" x14ac:dyDescent="0.2">
      <c r="A10" s="35">
        <v>3</v>
      </c>
      <c r="B10" s="36" t="s">
        <v>272</v>
      </c>
      <c r="C10" s="26" t="s">
        <v>2042</v>
      </c>
      <c r="D10" s="26" t="s">
        <v>463</v>
      </c>
      <c r="E10" s="26" t="s">
        <v>19</v>
      </c>
      <c r="F10" s="26" t="s">
        <v>2040</v>
      </c>
      <c r="G10" s="36">
        <v>1</v>
      </c>
      <c r="H10" s="36">
        <v>4</v>
      </c>
      <c r="I10" s="36">
        <f t="shared" si="0"/>
        <v>4</v>
      </c>
      <c r="J10" s="36" t="str">
        <f t="shared" si="1"/>
        <v>BAJO</v>
      </c>
      <c r="K10" s="32" t="str">
        <f t="shared" ref="K10:K11" si="3">IF(J10="BAJO","El nivel de riesgo es bajo y no se requieren controles adicionales","Favor establezca acá controles adicionales requeridos")</f>
        <v>El nivel de riesgo es bajo y no se requieren controles adicionales</v>
      </c>
      <c r="L10" s="36">
        <f>IF(J10="BAJO",0.1,IF(J10="MEDIO",3,5))</f>
        <v>0.1</v>
      </c>
      <c r="N10" s="71" t="s">
        <v>1292</v>
      </c>
      <c r="O10" s="71" t="s">
        <v>1293</v>
      </c>
    </row>
    <row r="11" spans="1:15" ht="102" customHeight="1" x14ac:dyDescent="0.2">
      <c r="A11" s="35">
        <v>4</v>
      </c>
      <c r="B11" s="36" t="s">
        <v>272</v>
      </c>
      <c r="C11" s="26" t="s">
        <v>2043</v>
      </c>
      <c r="D11" s="26" t="s">
        <v>390</v>
      </c>
      <c r="E11" s="26" t="s">
        <v>19</v>
      </c>
      <c r="F11" s="26" t="s">
        <v>2040</v>
      </c>
      <c r="G11" s="36">
        <v>1</v>
      </c>
      <c r="H11" s="36">
        <v>4</v>
      </c>
      <c r="I11" s="36">
        <f t="shared" si="0"/>
        <v>4</v>
      </c>
      <c r="J11" s="36" t="str">
        <f t="shared" si="1"/>
        <v>BAJO</v>
      </c>
      <c r="K11" s="32" t="str">
        <f t="shared" si="3"/>
        <v>El nivel de riesgo es bajo y no se requieren controles adicionales</v>
      </c>
      <c r="L11" s="36">
        <f t="shared" si="2"/>
        <v>0.1</v>
      </c>
      <c r="N11" s="71" t="s">
        <v>1292</v>
      </c>
      <c r="O11" s="71" t="s">
        <v>1294</v>
      </c>
    </row>
    <row r="12" spans="1:15" x14ac:dyDescent="0.2">
      <c r="L12" s="23">
        <f>SUM(L8:L11)</f>
        <v>6.1999999999999993</v>
      </c>
      <c r="N12" s="23">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104" priority="1" stopIfTrue="1" operator="equal">
      <formula>"ALTO"</formula>
    </cfRule>
    <cfRule type="cellIs" dxfId="103" priority="2" stopIfTrue="1" operator="equal">
      <formula>"MEDIO"</formula>
    </cfRule>
    <cfRule type="cellIs" dxfId="102" priority="3" stopIfTrue="1" operator="equal">
      <formula>"BAJO"</formula>
    </cfRule>
  </conditionalFormatting>
  <pageMargins left="0.7" right="0.7" top="0.75" bottom="0.75" header="0.3" footer="0.3"/>
  <pageSetup scale="89" orientation="portrait" r:id="rId1"/>
  <colBreaks count="1" manualBreakCount="1">
    <brk id="10" max="11"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3"/>
  <sheetViews>
    <sheetView topLeftCell="F20" zoomScale="73" zoomScaleNormal="73" workbookViewId="0">
      <selection activeCell="N24" sqref="N24"/>
    </sheetView>
  </sheetViews>
  <sheetFormatPr baseColWidth="10" defaultRowHeight="14.25" x14ac:dyDescent="0.2"/>
  <cols>
    <col min="1" max="1" width="11.42578125" style="23"/>
    <col min="2" max="2" width="31.5703125" style="107" customWidth="1"/>
    <col min="3" max="3" width="59.85546875" style="23" customWidth="1"/>
    <col min="4" max="4" width="33.140625" style="77" customWidth="1"/>
    <col min="5" max="5" width="42.85546875" style="23" customWidth="1"/>
    <col min="6" max="6" width="72" style="23" customWidth="1"/>
    <col min="7" max="9" width="18.85546875" style="23" customWidth="1"/>
    <col min="10" max="10" width="21.85546875" style="23" customWidth="1"/>
    <col min="11" max="11" width="61.28515625" style="23" customWidth="1"/>
    <col min="12" max="12" width="11.42578125" style="23"/>
    <col min="13" max="13" width="3.7109375" style="23" customWidth="1"/>
    <col min="14" max="14" width="70.7109375" style="23" customWidth="1"/>
    <col min="15" max="15" width="76.42578125" style="23" customWidth="1"/>
    <col min="16" max="16384" width="11.42578125" style="23"/>
  </cols>
  <sheetData>
    <row r="1" spans="1:73" ht="31.5" customHeight="1" thickBot="1" x14ac:dyDescent="0.25">
      <c r="B1" s="176" t="s">
        <v>10</v>
      </c>
      <c r="C1" s="177"/>
      <c r="D1" s="177"/>
      <c r="E1" s="177"/>
      <c r="F1" s="177"/>
      <c r="G1" s="177"/>
      <c r="H1" s="177"/>
      <c r="I1" s="177"/>
      <c r="J1" s="177"/>
      <c r="K1" s="205"/>
      <c r="L1" s="205"/>
    </row>
    <row r="2" spans="1:73" ht="27" customHeight="1" thickTop="1" x14ac:dyDescent="0.2">
      <c r="B2" s="206" t="s">
        <v>220</v>
      </c>
      <c r="C2" s="207"/>
      <c r="D2" s="207"/>
      <c r="E2" s="207"/>
      <c r="F2" s="207"/>
      <c r="G2" s="207"/>
      <c r="H2" s="207"/>
      <c r="I2" s="207"/>
      <c r="J2" s="207"/>
      <c r="K2" s="205"/>
      <c r="L2" s="205"/>
    </row>
    <row r="3" spans="1:73" ht="45.75" customHeight="1" x14ac:dyDescent="0.2">
      <c r="B3" s="208" t="s">
        <v>11</v>
      </c>
      <c r="C3" s="209"/>
      <c r="D3" s="190" t="s">
        <v>12</v>
      </c>
      <c r="E3" s="191"/>
      <c r="F3" s="191"/>
      <c r="G3" s="191"/>
      <c r="H3" s="191"/>
      <c r="I3" s="189"/>
      <c r="J3" s="43" t="s">
        <v>208</v>
      </c>
      <c r="K3" s="205"/>
      <c r="L3" s="205"/>
    </row>
    <row r="4" spans="1:73" ht="26.25" customHeight="1" thickBot="1" x14ac:dyDescent="0.25">
      <c r="B4" s="210" t="s">
        <v>209</v>
      </c>
      <c r="C4" s="211"/>
      <c r="D4" s="194" t="s">
        <v>221</v>
      </c>
      <c r="E4" s="195"/>
      <c r="F4" s="195"/>
      <c r="G4" s="195"/>
      <c r="H4" s="195"/>
      <c r="I4" s="193"/>
      <c r="J4" s="44" t="s">
        <v>1506</v>
      </c>
      <c r="K4" s="205"/>
      <c r="L4" s="205"/>
    </row>
    <row r="5" spans="1:73" ht="72.75" customHeight="1" thickTop="1" x14ac:dyDescent="0.2">
      <c r="B5" s="199" t="s">
        <v>13</v>
      </c>
      <c r="C5" s="200"/>
      <c r="D5" s="201" t="s">
        <v>14</v>
      </c>
      <c r="E5" s="202"/>
      <c r="F5" s="45" t="s">
        <v>15</v>
      </c>
      <c r="G5" s="203" t="s">
        <v>97</v>
      </c>
      <c r="H5" s="203"/>
      <c r="I5" s="46" t="s">
        <v>16</v>
      </c>
      <c r="J5" s="217" t="s">
        <v>398</v>
      </c>
      <c r="K5" s="217"/>
      <c r="L5" s="217"/>
      <c r="N5" s="52" t="s">
        <v>1505</v>
      </c>
      <c r="O5" s="53">
        <v>44316</v>
      </c>
    </row>
    <row r="6" spans="1:73" ht="5.25" customHeight="1" x14ac:dyDescent="0.2">
      <c r="B6" s="45"/>
      <c r="C6" s="47"/>
      <c r="D6" s="48"/>
      <c r="E6" s="49"/>
      <c r="F6" s="45"/>
      <c r="G6" s="50"/>
      <c r="H6" s="50"/>
      <c r="I6" s="46"/>
      <c r="J6" s="51"/>
      <c r="K6" s="51"/>
      <c r="L6" s="51"/>
    </row>
    <row r="7" spans="1:73" ht="60" x14ac:dyDescent="0.2">
      <c r="B7" s="19" t="s">
        <v>6</v>
      </c>
      <c r="C7" s="19" t="s">
        <v>8</v>
      </c>
      <c r="D7" s="19" t="s">
        <v>9</v>
      </c>
      <c r="E7" s="19" t="s">
        <v>7</v>
      </c>
      <c r="F7" s="19" t="s">
        <v>5</v>
      </c>
      <c r="G7" s="19" t="s">
        <v>0</v>
      </c>
      <c r="H7" s="19" t="s">
        <v>1</v>
      </c>
      <c r="I7" s="19" t="s">
        <v>2</v>
      </c>
      <c r="J7" s="19" t="s">
        <v>3</v>
      </c>
      <c r="K7" s="19" t="s">
        <v>3</v>
      </c>
      <c r="L7" s="19" t="s">
        <v>222</v>
      </c>
      <c r="N7" s="54" t="s">
        <v>466</v>
      </c>
      <c r="O7" s="55" t="s">
        <v>467</v>
      </c>
    </row>
    <row r="8" spans="1:73" ht="193.5" customHeight="1" x14ac:dyDescent="0.2">
      <c r="A8" s="35">
        <v>1</v>
      </c>
      <c r="B8" s="50" t="s">
        <v>53</v>
      </c>
      <c r="C8" s="71" t="s">
        <v>396</v>
      </c>
      <c r="D8" s="50" t="s">
        <v>908</v>
      </c>
      <c r="E8" s="71" t="s">
        <v>277</v>
      </c>
      <c r="F8" s="71" t="s">
        <v>2090</v>
      </c>
      <c r="G8" s="36">
        <v>2</v>
      </c>
      <c r="H8" s="36">
        <v>5</v>
      </c>
      <c r="I8" s="36">
        <f t="shared" ref="I8:I22" si="0">G8*H8</f>
        <v>10</v>
      </c>
      <c r="J8" s="36" t="str">
        <f t="shared" ref="J8:J22" si="1">IF(I8&lt;12,"BAJO",IF(I8&gt;19,"ALTO","MEDIO"))</f>
        <v>BAJO</v>
      </c>
      <c r="K8" s="26" t="str">
        <f>IF(J8="BAJO","El nivel de riesgo bajo no requiere controles adicionales","Favor establezca acá controles adicionales requeridos")</f>
        <v>El nivel de riesgo bajo no requiere controles adicionales</v>
      </c>
      <c r="L8" s="114">
        <f t="shared" ref="L8:L22" si="2">IF(J8="BAJO",0.1,IF(J8="MEDIO",3,5))</f>
        <v>0.1</v>
      </c>
      <c r="N8" s="26" t="s">
        <v>1344</v>
      </c>
      <c r="O8" s="26" t="s">
        <v>1345</v>
      </c>
      <c r="P8" s="63"/>
      <c r="BT8" s="23">
        <v>1</v>
      </c>
      <c r="BU8" s="23">
        <v>1</v>
      </c>
    </row>
    <row r="9" spans="1:73" ht="193.5" customHeight="1" x14ac:dyDescent="0.2">
      <c r="A9" s="35">
        <v>2</v>
      </c>
      <c r="B9" s="50" t="s">
        <v>53</v>
      </c>
      <c r="C9" s="71" t="s">
        <v>397</v>
      </c>
      <c r="D9" s="50" t="s">
        <v>2091</v>
      </c>
      <c r="E9" s="71" t="s">
        <v>277</v>
      </c>
      <c r="F9" s="71" t="s">
        <v>2092</v>
      </c>
      <c r="G9" s="36">
        <v>2</v>
      </c>
      <c r="H9" s="36">
        <v>5</v>
      </c>
      <c r="I9" s="36">
        <f t="shared" si="0"/>
        <v>10</v>
      </c>
      <c r="J9" s="36" t="str">
        <f t="shared" si="1"/>
        <v>BAJO</v>
      </c>
      <c r="K9" s="26" t="str">
        <f t="shared" ref="K9:K22" si="3">IF(J9="BAJO","El nivel de riesgo bajo no requiere controles adicionales","Favor establezca acá controles adicionales requeridos")</f>
        <v>El nivel de riesgo bajo no requiere controles adicionales</v>
      </c>
      <c r="L9" s="114">
        <f t="shared" si="2"/>
        <v>0.1</v>
      </c>
      <c r="N9" s="26" t="s">
        <v>1346</v>
      </c>
      <c r="O9" s="26" t="s">
        <v>1345</v>
      </c>
      <c r="P9" s="63"/>
      <c r="BT9" s="23">
        <v>2</v>
      </c>
      <c r="BU9" s="23">
        <v>2</v>
      </c>
    </row>
    <row r="10" spans="1:73" ht="202.5" customHeight="1" x14ac:dyDescent="0.2">
      <c r="A10" s="35">
        <v>3</v>
      </c>
      <c r="B10" s="28" t="s">
        <v>53</v>
      </c>
      <c r="C10" s="27" t="s">
        <v>250</v>
      </c>
      <c r="D10" s="28" t="s">
        <v>2093</v>
      </c>
      <c r="E10" s="27" t="s">
        <v>277</v>
      </c>
      <c r="F10" s="71" t="s">
        <v>2090</v>
      </c>
      <c r="G10" s="28">
        <v>2</v>
      </c>
      <c r="H10" s="28">
        <v>5</v>
      </c>
      <c r="I10" s="28">
        <f>G10*H10</f>
        <v>10</v>
      </c>
      <c r="J10" s="28" t="str">
        <f t="shared" si="1"/>
        <v>BAJO</v>
      </c>
      <c r="K10" s="27" t="str">
        <f>IF(J10="BAJO","El nivel de riesgo bajo no requiere controles adicionales","Favor establezca acá controles adicionales requeridos")</f>
        <v>El nivel de riesgo bajo no requiere controles adicionales</v>
      </c>
      <c r="L10" s="86">
        <f>IF(J10="BAJO",0.1,IF(J10="MEDIO",3,5))</f>
        <v>0.1</v>
      </c>
      <c r="M10" s="39"/>
      <c r="N10" s="27" t="s">
        <v>1347</v>
      </c>
      <c r="O10" s="26" t="s">
        <v>1348</v>
      </c>
      <c r="P10" s="63"/>
      <c r="BT10" s="23">
        <v>2</v>
      </c>
      <c r="BU10" s="23">
        <v>2</v>
      </c>
    </row>
    <row r="11" spans="1:73" ht="117" customHeight="1" x14ac:dyDescent="0.2">
      <c r="A11" s="35">
        <v>4</v>
      </c>
      <c r="B11" s="50" t="s">
        <v>54</v>
      </c>
      <c r="C11" s="71" t="s">
        <v>2094</v>
      </c>
      <c r="D11" s="50" t="s">
        <v>2095</v>
      </c>
      <c r="E11" s="71" t="s">
        <v>277</v>
      </c>
      <c r="F11" s="71" t="s">
        <v>251</v>
      </c>
      <c r="G11" s="36">
        <v>2</v>
      </c>
      <c r="H11" s="36">
        <v>5</v>
      </c>
      <c r="I11" s="36">
        <f t="shared" si="0"/>
        <v>10</v>
      </c>
      <c r="J11" s="36" t="str">
        <f t="shared" si="1"/>
        <v>BAJO</v>
      </c>
      <c r="K11" s="26" t="str">
        <f t="shared" si="3"/>
        <v>El nivel de riesgo bajo no requiere controles adicionales</v>
      </c>
      <c r="L11" s="114">
        <f t="shared" si="2"/>
        <v>0.1</v>
      </c>
      <c r="N11" s="26" t="s">
        <v>2096</v>
      </c>
      <c r="O11" s="26" t="s">
        <v>1349</v>
      </c>
      <c r="P11" s="63"/>
    </row>
    <row r="12" spans="1:73" ht="99.75" x14ac:dyDescent="0.2">
      <c r="A12" s="35">
        <v>5</v>
      </c>
      <c r="B12" s="50" t="s">
        <v>54</v>
      </c>
      <c r="C12" s="71" t="s">
        <v>2097</v>
      </c>
      <c r="D12" s="50" t="s">
        <v>70</v>
      </c>
      <c r="E12" s="71" t="s">
        <v>277</v>
      </c>
      <c r="F12" s="71" t="s">
        <v>251</v>
      </c>
      <c r="G12" s="36">
        <v>2</v>
      </c>
      <c r="H12" s="36">
        <v>5</v>
      </c>
      <c r="I12" s="36">
        <f t="shared" si="0"/>
        <v>10</v>
      </c>
      <c r="J12" s="36" t="str">
        <f t="shared" si="1"/>
        <v>BAJO</v>
      </c>
      <c r="K12" s="26" t="str">
        <f t="shared" si="3"/>
        <v>El nivel de riesgo bajo no requiere controles adicionales</v>
      </c>
      <c r="L12" s="114">
        <f t="shared" si="2"/>
        <v>0.1</v>
      </c>
      <c r="N12" s="26" t="s">
        <v>2096</v>
      </c>
      <c r="O12" s="26" t="s">
        <v>1350</v>
      </c>
      <c r="P12" s="63"/>
    </row>
    <row r="13" spans="1:73" ht="71.25" x14ac:dyDescent="0.2">
      <c r="A13" s="35">
        <v>6</v>
      </c>
      <c r="B13" s="50" t="s">
        <v>54</v>
      </c>
      <c r="C13" s="71" t="s">
        <v>2088</v>
      </c>
      <c r="D13" s="50" t="s">
        <v>1071</v>
      </c>
      <c r="E13" s="71" t="s">
        <v>277</v>
      </c>
      <c r="F13" s="71" t="s">
        <v>251</v>
      </c>
      <c r="G13" s="36">
        <v>2</v>
      </c>
      <c r="H13" s="36">
        <v>5</v>
      </c>
      <c r="I13" s="36">
        <f t="shared" si="0"/>
        <v>10</v>
      </c>
      <c r="J13" s="36" t="str">
        <f t="shared" si="1"/>
        <v>BAJO</v>
      </c>
      <c r="K13" s="26" t="str">
        <f t="shared" si="3"/>
        <v>El nivel de riesgo bajo no requiere controles adicionales</v>
      </c>
      <c r="L13" s="114">
        <f t="shared" si="2"/>
        <v>0.1</v>
      </c>
      <c r="N13" s="26"/>
      <c r="O13" s="26" t="s">
        <v>1351</v>
      </c>
      <c r="P13" s="63"/>
    </row>
    <row r="14" spans="1:73" ht="99.75" x14ac:dyDescent="0.2">
      <c r="A14" s="35">
        <v>7</v>
      </c>
      <c r="B14" s="50" t="s">
        <v>54</v>
      </c>
      <c r="C14" s="71" t="s">
        <v>2098</v>
      </c>
      <c r="D14" s="50" t="s">
        <v>2095</v>
      </c>
      <c r="E14" s="71" t="s">
        <v>277</v>
      </c>
      <c r="F14" s="71" t="s">
        <v>251</v>
      </c>
      <c r="G14" s="36">
        <v>2</v>
      </c>
      <c r="H14" s="36">
        <v>5</v>
      </c>
      <c r="I14" s="36">
        <f t="shared" si="0"/>
        <v>10</v>
      </c>
      <c r="J14" s="36" t="str">
        <f t="shared" si="1"/>
        <v>BAJO</v>
      </c>
      <c r="K14" s="26" t="str">
        <f t="shared" si="3"/>
        <v>El nivel de riesgo bajo no requiere controles adicionales</v>
      </c>
      <c r="L14" s="114">
        <f t="shared" si="2"/>
        <v>0.1</v>
      </c>
      <c r="N14" s="26" t="s">
        <v>2096</v>
      </c>
      <c r="O14" s="26" t="s">
        <v>1352</v>
      </c>
      <c r="P14" s="63"/>
    </row>
    <row r="15" spans="1:73" ht="96.75" customHeight="1" x14ac:dyDescent="0.2">
      <c r="A15" s="35">
        <v>8</v>
      </c>
      <c r="B15" s="50" t="s">
        <v>54</v>
      </c>
      <c r="C15" s="71" t="s">
        <v>1353</v>
      </c>
      <c r="D15" s="50" t="s">
        <v>1071</v>
      </c>
      <c r="E15" s="71" t="s">
        <v>277</v>
      </c>
      <c r="F15" s="71" t="s">
        <v>251</v>
      </c>
      <c r="G15" s="36">
        <v>2</v>
      </c>
      <c r="H15" s="36">
        <v>5</v>
      </c>
      <c r="I15" s="36">
        <f t="shared" si="0"/>
        <v>10</v>
      </c>
      <c r="J15" s="36" t="str">
        <f t="shared" si="1"/>
        <v>BAJO</v>
      </c>
      <c r="K15" s="26" t="str">
        <f t="shared" si="3"/>
        <v>El nivel de riesgo bajo no requiere controles adicionales</v>
      </c>
      <c r="L15" s="114">
        <f t="shared" si="2"/>
        <v>0.1</v>
      </c>
      <c r="N15" s="26"/>
      <c r="O15" s="26" t="s">
        <v>1351</v>
      </c>
      <c r="P15" s="63"/>
    </row>
    <row r="16" spans="1:73" ht="114" x14ac:dyDescent="0.2">
      <c r="A16" s="35">
        <v>9</v>
      </c>
      <c r="B16" s="50" t="s">
        <v>54</v>
      </c>
      <c r="C16" s="71" t="s">
        <v>2099</v>
      </c>
      <c r="D16" s="50" t="s">
        <v>2100</v>
      </c>
      <c r="E16" s="71" t="s">
        <v>277</v>
      </c>
      <c r="F16" s="71" t="s">
        <v>251</v>
      </c>
      <c r="G16" s="36">
        <v>2</v>
      </c>
      <c r="H16" s="36">
        <v>5</v>
      </c>
      <c r="I16" s="36">
        <f t="shared" si="0"/>
        <v>10</v>
      </c>
      <c r="J16" s="36" t="str">
        <f t="shared" si="1"/>
        <v>BAJO</v>
      </c>
      <c r="K16" s="26" t="str">
        <f t="shared" si="3"/>
        <v>El nivel de riesgo bajo no requiere controles adicionales</v>
      </c>
      <c r="L16" s="114">
        <f t="shared" si="2"/>
        <v>0.1</v>
      </c>
      <c r="N16" s="26" t="s">
        <v>2101</v>
      </c>
      <c r="O16" s="26" t="s">
        <v>1352</v>
      </c>
      <c r="P16" s="63"/>
    </row>
    <row r="17" spans="1:16" ht="163.5" customHeight="1" x14ac:dyDescent="0.2">
      <c r="A17" s="35">
        <v>10</v>
      </c>
      <c r="B17" s="50" t="s">
        <v>54</v>
      </c>
      <c r="C17" s="71" t="s">
        <v>2102</v>
      </c>
      <c r="D17" s="50" t="s">
        <v>2095</v>
      </c>
      <c r="E17" s="71" t="s">
        <v>277</v>
      </c>
      <c r="F17" s="71" t="s">
        <v>252</v>
      </c>
      <c r="G17" s="36">
        <v>3</v>
      </c>
      <c r="H17" s="36">
        <v>5</v>
      </c>
      <c r="I17" s="36">
        <f t="shared" si="0"/>
        <v>15</v>
      </c>
      <c r="J17" s="36" t="str">
        <f t="shared" si="1"/>
        <v>MEDIO</v>
      </c>
      <c r="K17" s="26" t="s">
        <v>468</v>
      </c>
      <c r="L17" s="114">
        <f t="shared" si="2"/>
        <v>3</v>
      </c>
      <c r="N17" s="26" t="s">
        <v>2103</v>
      </c>
      <c r="O17" s="26" t="s">
        <v>1352</v>
      </c>
      <c r="P17" s="63"/>
    </row>
    <row r="18" spans="1:16" ht="171" x14ac:dyDescent="0.2">
      <c r="A18" s="35">
        <v>11</v>
      </c>
      <c r="B18" s="50" t="s">
        <v>54</v>
      </c>
      <c r="C18" s="71" t="s">
        <v>2089</v>
      </c>
      <c r="D18" s="50" t="s">
        <v>2104</v>
      </c>
      <c r="E18" s="71" t="s">
        <v>277</v>
      </c>
      <c r="F18" s="71" t="s">
        <v>252</v>
      </c>
      <c r="G18" s="36">
        <v>3</v>
      </c>
      <c r="H18" s="36">
        <v>5</v>
      </c>
      <c r="I18" s="36">
        <f t="shared" si="0"/>
        <v>15</v>
      </c>
      <c r="J18" s="36" t="str">
        <f t="shared" si="1"/>
        <v>MEDIO</v>
      </c>
      <c r="K18" s="26" t="s">
        <v>471</v>
      </c>
      <c r="L18" s="114">
        <f t="shared" si="2"/>
        <v>3</v>
      </c>
      <c r="N18" s="26" t="s">
        <v>2105</v>
      </c>
      <c r="O18" s="26" t="s">
        <v>1354</v>
      </c>
      <c r="P18" s="63"/>
    </row>
    <row r="19" spans="1:16" ht="156.75" x14ac:dyDescent="0.2">
      <c r="A19" s="35">
        <v>12</v>
      </c>
      <c r="B19" s="50" t="s">
        <v>54</v>
      </c>
      <c r="C19" s="71" t="s">
        <v>1355</v>
      </c>
      <c r="D19" s="50" t="s">
        <v>1071</v>
      </c>
      <c r="E19" s="71" t="s">
        <v>277</v>
      </c>
      <c r="F19" s="71" t="s">
        <v>252</v>
      </c>
      <c r="G19" s="36">
        <v>3</v>
      </c>
      <c r="H19" s="36">
        <v>5</v>
      </c>
      <c r="I19" s="36">
        <f t="shared" si="0"/>
        <v>15</v>
      </c>
      <c r="J19" s="36" t="str">
        <f t="shared" si="1"/>
        <v>MEDIO</v>
      </c>
      <c r="K19" s="26" t="s">
        <v>470</v>
      </c>
      <c r="L19" s="114">
        <f t="shared" si="2"/>
        <v>3</v>
      </c>
      <c r="N19" s="26"/>
      <c r="O19" s="26" t="s">
        <v>1354</v>
      </c>
      <c r="P19" s="63"/>
    </row>
    <row r="20" spans="1:16" ht="71.25" x14ac:dyDescent="0.2">
      <c r="A20" s="35">
        <v>13</v>
      </c>
      <c r="B20" s="50" t="s">
        <v>54</v>
      </c>
      <c r="C20" s="71" t="s">
        <v>2106</v>
      </c>
      <c r="D20" s="50" t="s">
        <v>2095</v>
      </c>
      <c r="E20" s="71" t="s">
        <v>277</v>
      </c>
      <c r="F20" s="71" t="s">
        <v>253</v>
      </c>
      <c r="G20" s="36">
        <v>2</v>
      </c>
      <c r="H20" s="36">
        <v>5</v>
      </c>
      <c r="I20" s="36">
        <f t="shared" si="0"/>
        <v>10</v>
      </c>
      <c r="J20" s="36" t="str">
        <f t="shared" si="1"/>
        <v>BAJO</v>
      </c>
      <c r="K20" s="26" t="str">
        <f t="shared" si="3"/>
        <v>El nivel de riesgo bajo no requiere controles adicionales</v>
      </c>
      <c r="L20" s="114">
        <f t="shared" si="2"/>
        <v>0.1</v>
      </c>
      <c r="N20" s="26" t="s">
        <v>2107</v>
      </c>
      <c r="O20" s="26" t="s">
        <v>1352</v>
      </c>
      <c r="P20" s="63"/>
    </row>
    <row r="21" spans="1:16" ht="142.5" x14ac:dyDescent="0.2">
      <c r="A21" s="35">
        <v>14</v>
      </c>
      <c r="B21" s="50" t="s">
        <v>54</v>
      </c>
      <c r="C21" s="71" t="s">
        <v>2108</v>
      </c>
      <c r="D21" s="50" t="s">
        <v>2109</v>
      </c>
      <c r="E21" s="71" t="s">
        <v>277</v>
      </c>
      <c r="F21" s="71" t="s">
        <v>1358</v>
      </c>
      <c r="G21" s="36">
        <v>2</v>
      </c>
      <c r="H21" s="36">
        <v>5</v>
      </c>
      <c r="I21" s="36">
        <f t="shared" si="0"/>
        <v>10</v>
      </c>
      <c r="J21" s="36" t="str">
        <f t="shared" si="1"/>
        <v>BAJO</v>
      </c>
      <c r="K21" s="26" t="str">
        <f t="shared" si="3"/>
        <v>El nivel de riesgo bajo no requiere controles adicionales</v>
      </c>
      <c r="L21" s="114">
        <f t="shared" si="2"/>
        <v>0.1</v>
      </c>
      <c r="N21" s="26" t="s">
        <v>2110</v>
      </c>
      <c r="O21" s="26" t="s">
        <v>1359</v>
      </c>
      <c r="P21" s="63"/>
    </row>
    <row r="22" spans="1:16" ht="71.25" x14ac:dyDescent="0.2">
      <c r="A22" s="35">
        <v>15</v>
      </c>
      <c r="B22" s="50" t="s">
        <v>54</v>
      </c>
      <c r="C22" s="71" t="s">
        <v>1356</v>
      </c>
      <c r="D22" s="50" t="s">
        <v>1357</v>
      </c>
      <c r="E22" s="71" t="s">
        <v>277</v>
      </c>
      <c r="F22" s="71" t="s">
        <v>1358</v>
      </c>
      <c r="G22" s="36">
        <v>2</v>
      </c>
      <c r="H22" s="36">
        <v>5</v>
      </c>
      <c r="I22" s="36">
        <f t="shared" si="0"/>
        <v>10</v>
      </c>
      <c r="J22" s="36" t="str">
        <f t="shared" si="1"/>
        <v>BAJO</v>
      </c>
      <c r="K22" s="26" t="str">
        <f t="shared" si="3"/>
        <v>El nivel de riesgo bajo no requiere controles adicionales</v>
      </c>
      <c r="L22" s="114">
        <f t="shared" si="2"/>
        <v>0.1</v>
      </c>
      <c r="N22" s="26"/>
      <c r="O22" s="26" t="s">
        <v>1359</v>
      </c>
      <c r="P22" s="63"/>
    </row>
    <row r="23" spans="1:16" x14ac:dyDescent="0.2">
      <c r="L23" s="23">
        <f>SUM(L8:L22)</f>
        <v>10.199999999999999</v>
      </c>
      <c r="N23" s="63">
        <f>+COUNT(L8:L22)</f>
        <v>15</v>
      </c>
      <c r="O23" s="63"/>
      <c r="P23" s="63"/>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2 J14 J16:J18 J20:J21">
    <cfRule type="cellIs" dxfId="101" priority="13" stopIfTrue="1" operator="equal">
      <formula>"ALTO"</formula>
    </cfRule>
    <cfRule type="cellIs" dxfId="100" priority="14" stopIfTrue="1" operator="equal">
      <formula>"MEDIO"</formula>
    </cfRule>
    <cfRule type="cellIs" dxfId="99" priority="15" stopIfTrue="1" operator="equal">
      <formula>"BAJO"</formula>
    </cfRule>
  </conditionalFormatting>
  <conditionalFormatting sqref="J13">
    <cfRule type="cellIs" dxfId="98" priority="10" stopIfTrue="1" operator="equal">
      <formula>"ALTO"</formula>
    </cfRule>
    <cfRule type="cellIs" dxfId="97" priority="11" stopIfTrue="1" operator="equal">
      <formula>"MEDIO"</formula>
    </cfRule>
    <cfRule type="cellIs" dxfId="96" priority="12" stopIfTrue="1" operator="equal">
      <formula>"BAJO"</formula>
    </cfRule>
  </conditionalFormatting>
  <conditionalFormatting sqref="J15">
    <cfRule type="cellIs" dxfId="95" priority="7" stopIfTrue="1" operator="equal">
      <formula>"ALTO"</formula>
    </cfRule>
    <cfRule type="cellIs" dxfId="94" priority="8" stopIfTrue="1" operator="equal">
      <formula>"MEDIO"</formula>
    </cfRule>
    <cfRule type="cellIs" dxfId="93" priority="9" stopIfTrue="1" operator="equal">
      <formula>"BAJO"</formula>
    </cfRule>
  </conditionalFormatting>
  <conditionalFormatting sqref="J19">
    <cfRule type="cellIs" dxfId="92" priority="4" stopIfTrue="1" operator="equal">
      <formula>"ALTO"</formula>
    </cfRule>
    <cfRule type="cellIs" dxfId="91" priority="5" stopIfTrue="1" operator="equal">
      <formula>"MEDIO"</formula>
    </cfRule>
    <cfRule type="cellIs" dxfId="90" priority="6" stopIfTrue="1" operator="equal">
      <formula>"BAJO"</formula>
    </cfRule>
  </conditionalFormatting>
  <conditionalFormatting sqref="J22">
    <cfRule type="cellIs" dxfId="89" priority="1" stopIfTrue="1" operator="equal">
      <formula>"ALTO"</formula>
    </cfRule>
    <cfRule type="cellIs" dxfId="88" priority="2" stopIfTrue="1" operator="equal">
      <formula>"MEDIO"</formula>
    </cfRule>
    <cfRule type="cellIs" dxfId="87"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[3]Instructivo!#REF!</xm:f>
          </x14:formula1>
          <xm:sqref>C4:D4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opLeftCell="A9" zoomScale="37" zoomScaleNormal="37" workbookViewId="0">
      <selection activeCell="D14" sqref="D14"/>
    </sheetView>
  </sheetViews>
  <sheetFormatPr baseColWidth="10" defaultRowHeight="14.25" x14ac:dyDescent="0.2"/>
  <cols>
    <col min="1" max="1" width="8" style="23" customWidth="1"/>
    <col min="2" max="2" width="25.140625" style="23" customWidth="1"/>
    <col min="3" max="3" width="63.7109375" style="23" customWidth="1"/>
    <col min="4" max="4" width="25.5703125" style="23" customWidth="1"/>
    <col min="5" max="5" width="34.5703125" style="23" customWidth="1"/>
    <col min="6" max="6" width="65" style="23" customWidth="1"/>
    <col min="7" max="7" width="15.85546875" style="23" customWidth="1"/>
    <col min="8" max="8" width="12.42578125" style="23" customWidth="1"/>
    <col min="9" max="9" width="15.42578125" style="23" customWidth="1"/>
    <col min="10" max="10" width="14.7109375" style="23" customWidth="1"/>
    <col min="11" max="11" width="48.7109375" style="23" customWidth="1"/>
    <col min="12" max="12" width="10.140625" style="23" customWidth="1"/>
    <col min="13" max="13" width="3.140625" style="23" customWidth="1"/>
    <col min="14" max="14" width="52.42578125" style="23" customWidth="1"/>
    <col min="15" max="15" width="47.140625" style="23" customWidth="1"/>
    <col min="16" max="16384" width="11.42578125" style="23"/>
  </cols>
  <sheetData>
    <row r="1" spans="1:15" ht="15.75" thickBot="1" x14ac:dyDescent="0.25">
      <c r="B1" s="176" t="s">
        <v>10</v>
      </c>
      <c r="C1" s="177"/>
      <c r="D1" s="177"/>
      <c r="E1" s="177"/>
      <c r="F1" s="177"/>
      <c r="G1" s="177"/>
      <c r="H1" s="177"/>
      <c r="I1" s="177"/>
      <c r="J1" s="177"/>
      <c r="K1" s="205"/>
      <c r="L1" s="205"/>
      <c r="M1" s="93"/>
      <c r="N1" s="93"/>
    </row>
    <row r="2" spans="1:15" ht="15.75" thickTop="1" x14ac:dyDescent="0.2">
      <c r="B2" s="206" t="s">
        <v>220</v>
      </c>
      <c r="C2" s="207"/>
      <c r="D2" s="207"/>
      <c r="E2" s="207"/>
      <c r="F2" s="207"/>
      <c r="G2" s="207"/>
      <c r="H2" s="207"/>
      <c r="I2" s="207"/>
      <c r="J2" s="207"/>
      <c r="K2" s="205"/>
      <c r="L2" s="205"/>
      <c r="M2" s="93"/>
      <c r="N2" s="93"/>
    </row>
    <row r="3" spans="1:15" ht="15" x14ac:dyDescent="0.2">
      <c r="B3" s="208" t="s">
        <v>11</v>
      </c>
      <c r="C3" s="209"/>
      <c r="D3" s="190" t="s">
        <v>12</v>
      </c>
      <c r="E3" s="191"/>
      <c r="F3" s="191"/>
      <c r="G3" s="191"/>
      <c r="H3" s="191"/>
      <c r="I3" s="189"/>
      <c r="J3" s="43" t="s">
        <v>208</v>
      </c>
      <c r="K3" s="205"/>
      <c r="L3" s="205"/>
      <c r="M3" s="93"/>
      <c r="N3" s="93"/>
    </row>
    <row r="4" spans="1:15" ht="15" thickBot="1" x14ac:dyDescent="0.25">
      <c r="B4" s="210" t="s">
        <v>209</v>
      </c>
      <c r="C4" s="211"/>
      <c r="D4" s="194" t="s">
        <v>221</v>
      </c>
      <c r="E4" s="195"/>
      <c r="F4" s="195"/>
      <c r="G4" s="195"/>
      <c r="H4" s="195"/>
      <c r="I4" s="193"/>
      <c r="J4" s="44" t="s">
        <v>1506</v>
      </c>
      <c r="K4" s="205"/>
      <c r="L4" s="205"/>
      <c r="M4" s="93"/>
      <c r="N4" s="93"/>
    </row>
    <row r="5" spans="1:15" ht="81.75" customHeight="1" thickTop="1" x14ac:dyDescent="0.2">
      <c r="B5" s="199" t="s">
        <v>13</v>
      </c>
      <c r="C5" s="200"/>
      <c r="D5" s="201" t="s">
        <v>14</v>
      </c>
      <c r="E5" s="202"/>
      <c r="F5" s="45" t="s">
        <v>15</v>
      </c>
      <c r="G5" s="203" t="s">
        <v>268</v>
      </c>
      <c r="H5" s="203"/>
      <c r="I5" s="46" t="s">
        <v>16</v>
      </c>
      <c r="J5" s="204" t="s">
        <v>269</v>
      </c>
      <c r="K5" s="204"/>
      <c r="L5" s="204"/>
      <c r="M5" s="93"/>
      <c r="N5" s="52" t="s">
        <v>1505</v>
      </c>
      <c r="O5" s="53">
        <v>44316</v>
      </c>
    </row>
    <row r="6" spans="1:15" ht="5.25" customHeight="1" x14ac:dyDescent="0.2">
      <c r="B6" s="232"/>
      <c r="C6" s="232"/>
      <c r="D6" s="232"/>
      <c r="E6" s="232"/>
      <c r="F6" s="232"/>
      <c r="G6" s="232"/>
      <c r="H6" s="232"/>
      <c r="I6" s="232"/>
      <c r="J6" s="232"/>
      <c r="K6" s="232"/>
      <c r="L6" s="232"/>
    </row>
    <row r="7" spans="1:15" ht="87" customHeight="1" x14ac:dyDescent="0.2">
      <c r="B7" s="22" t="s">
        <v>6</v>
      </c>
      <c r="C7" s="22" t="s">
        <v>8</v>
      </c>
      <c r="D7" s="22" t="s">
        <v>9</v>
      </c>
      <c r="E7" s="22" t="s">
        <v>24</v>
      </c>
      <c r="F7" s="22" t="s">
        <v>5</v>
      </c>
      <c r="G7" s="22" t="s">
        <v>0</v>
      </c>
      <c r="H7" s="22" t="s">
        <v>1</v>
      </c>
      <c r="I7" s="22" t="s">
        <v>2</v>
      </c>
      <c r="J7" s="22" t="s">
        <v>3</v>
      </c>
      <c r="K7" s="137" t="s">
        <v>4</v>
      </c>
      <c r="L7" s="22" t="s">
        <v>222</v>
      </c>
      <c r="M7" s="107"/>
      <c r="N7" s="54" t="s">
        <v>466</v>
      </c>
      <c r="O7" s="55" t="s">
        <v>467</v>
      </c>
    </row>
    <row r="8" spans="1:15" ht="84" customHeight="1" x14ac:dyDescent="0.2">
      <c r="A8" s="35">
        <v>1</v>
      </c>
      <c r="B8" s="36" t="s">
        <v>316</v>
      </c>
      <c r="C8" s="26" t="s">
        <v>1360</v>
      </c>
      <c r="D8" s="72" t="s">
        <v>2111</v>
      </c>
      <c r="E8" s="26" t="s">
        <v>420</v>
      </c>
      <c r="F8" s="26" t="s">
        <v>2120</v>
      </c>
      <c r="G8" s="36">
        <v>2</v>
      </c>
      <c r="H8" s="36">
        <v>3</v>
      </c>
      <c r="I8" s="36">
        <f t="shared" ref="I8:I16" si="0">G8*H8</f>
        <v>6</v>
      </c>
      <c r="J8" s="36" t="str">
        <f>IF(I8&lt;12,"BAJO",IF(I8&gt;19,"ALTO","MEDIO"))</f>
        <v>BAJO</v>
      </c>
      <c r="K8" s="32" t="str">
        <f>IF(J10="BAJO","El nivel de riesgo es bajo y no se requieren controles adicionales","Favor establezca acá controles adicionales requeridos")</f>
        <v>El nivel de riesgo es bajo y no se requieren controles adicionales</v>
      </c>
      <c r="L8" s="36">
        <f>IF(J8="BAJO",0.1,IF(J8="MEDIO",3,5))</f>
        <v>0.1</v>
      </c>
      <c r="N8" s="26" t="s">
        <v>1361</v>
      </c>
      <c r="O8" s="26" t="s">
        <v>2112</v>
      </c>
    </row>
    <row r="9" spans="1:15" ht="114" x14ac:dyDescent="0.2">
      <c r="A9" s="35">
        <v>2</v>
      </c>
      <c r="B9" s="36" t="s">
        <v>316</v>
      </c>
      <c r="C9" s="26" t="s">
        <v>1362</v>
      </c>
      <c r="D9" s="72" t="s">
        <v>2113</v>
      </c>
      <c r="E9" s="26" t="s">
        <v>420</v>
      </c>
      <c r="F9" s="26" t="s">
        <v>1363</v>
      </c>
      <c r="G9" s="36">
        <v>2</v>
      </c>
      <c r="H9" s="36">
        <v>3</v>
      </c>
      <c r="I9" s="36">
        <f t="shared" si="0"/>
        <v>6</v>
      </c>
      <c r="J9" s="36" t="str">
        <f t="shared" ref="J9:J16" si="1">IF(I9&lt;12,"BAJO",IF(I9&gt;19,"ALTO","MEDIO"))</f>
        <v>BAJO</v>
      </c>
      <c r="K9" s="32" t="str">
        <f>IF(J11="BAJO","El nivel de riesgo es bajo y no se requieren controles adicionales","Favor establezca acá controles adicionales requeridos")</f>
        <v>El nivel de riesgo es bajo y no se requieren controles adicionales</v>
      </c>
      <c r="L9" s="36">
        <f t="shared" ref="L9:L16" si="2">IF(J9="BAJO",0.1,IF(J9="MEDIO",3,5))</f>
        <v>0.1</v>
      </c>
      <c r="N9" s="26" t="s">
        <v>1361</v>
      </c>
      <c r="O9" s="26" t="s">
        <v>2112</v>
      </c>
    </row>
    <row r="10" spans="1:15" ht="114" x14ac:dyDescent="0.2">
      <c r="A10" s="35">
        <v>3</v>
      </c>
      <c r="B10" s="36" t="s">
        <v>316</v>
      </c>
      <c r="C10" s="26" t="s">
        <v>1364</v>
      </c>
      <c r="D10" s="72" t="s">
        <v>2114</v>
      </c>
      <c r="E10" s="138" t="s">
        <v>420</v>
      </c>
      <c r="F10" s="26" t="s">
        <v>1363</v>
      </c>
      <c r="G10" s="36">
        <v>2</v>
      </c>
      <c r="H10" s="36">
        <v>3</v>
      </c>
      <c r="I10" s="36">
        <f t="shared" si="0"/>
        <v>6</v>
      </c>
      <c r="J10" s="36" t="str">
        <f t="shared" si="1"/>
        <v>BAJO</v>
      </c>
      <c r="K10" s="32" t="str">
        <f>IF(J11="BAJO","El nivel de riesgo es bajo y no se requieren controles adicionales","Favor establezca acá controles adicionales requeridos")</f>
        <v>El nivel de riesgo es bajo y no se requieren controles adicionales</v>
      </c>
      <c r="L10" s="36">
        <f t="shared" si="2"/>
        <v>0.1</v>
      </c>
      <c r="N10" s="26" t="s">
        <v>1361</v>
      </c>
      <c r="O10" s="26" t="s">
        <v>2112</v>
      </c>
    </row>
    <row r="11" spans="1:15" ht="128.25" x14ac:dyDescent="0.2">
      <c r="A11" s="35">
        <v>4</v>
      </c>
      <c r="B11" s="36" t="s">
        <v>317</v>
      </c>
      <c r="C11" s="26" t="s">
        <v>1365</v>
      </c>
      <c r="D11" s="72" t="s">
        <v>2111</v>
      </c>
      <c r="E11" s="138" t="s">
        <v>21</v>
      </c>
      <c r="F11" s="26" t="s">
        <v>1366</v>
      </c>
      <c r="G11" s="36">
        <v>2</v>
      </c>
      <c r="H11" s="36">
        <v>5</v>
      </c>
      <c r="I11" s="36">
        <f t="shared" si="0"/>
        <v>10</v>
      </c>
      <c r="J11" s="36" t="str">
        <f t="shared" si="1"/>
        <v>BAJO</v>
      </c>
      <c r="K11" s="26" t="str">
        <f>IF(J11="BAJO","El nivel de riesgo es bajo y no se requieren controles adicionales","Favor establezca acá controles adicionales requeridos")</f>
        <v>El nivel de riesgo es bajo y no se requieren controles adicionales</v>
      </c>
      <c r="L11" s="36">
        <f t="shared" si="2"/>
        <v>0.1</v>
      </c>
      <c r="N11" s="26" t="s">
        <v>1361</v>
      </c>
      <c r="O11" s="26" t="s">
        <v>2112</v>
      </c>
    </row>
    <row r="12" spans="1:15" ht="138" customHeight="1" x14ac:dyDescent="0.2">
      <c r="A12" s="35">
        <v>5</v>
      </c>
      <c r="B12" s="36" t="s">
        <v>317</v>
      </c>
      <c r="C12" s="26" t="s">
        <v>1367</v>
      </c>
      <c r="D12" s="72" t="s">
        <v>2115</v>
      </c>
      <c r="E12" s="138" t="s">
        <v>21</v>
      </c>
      <c r="F12" s="26" t="s">
        <v>2116</v>
      </c>
      <c r="G12" s="36">
        <v>2</v>
      </c>
      <c r="H12" s="36">
        <v>5</v>
      </c>
      <c r="I12" s="36">
        <f t="shared" si="0"/>
        <v>10</v>
      </c>
      <c r="J12" s="36" t="str">
        <f t="shared" si="1"/>
        <v>BAJO</v>
      </c>
      <c r="K12" s="26" t="str">
        <f>IF(J12="BAJO","El nivel de riesgo es bajo y no se requieren controles adicionales","Favor establezca acá controles adicionales requeridos")</f>
        <v>El nivel de riesgo es bajo y no se requieren controles adicionales</v>
      </c>
      <c r="L12" s="36">
        <f t="shared" si="2"/>
        <v>0.1</v>
      </c>
      <c r="N12" s="26" t="s">
        <v>1361</v>
      </c>
      <c r="O12" s="26" t="s">
        <v>2117</v>
      </c>
    </row>
    <row r="13" spans="1:15" ht="142.5" x14ac:dyDescent="0.2">
      <c r="A13" s="35">
        <v>6</v>
      </c>
      <c r="B13" s="36" t="s">
        <v>317</v>
      </c>
      <c r="C13" s="26" t="s">
        <v>1368</v>
      </c>
      <c r="D13" s="72" t="s">
        <v>62</v>
      </c>
      <c r="E13" s="138" t="s">
        <v>21</v>
      </c>
      <c r="F13" s="26" t="s">
        <v>1369</v>
      </c>
      <c r="G13" s="36">
        <v>2</v>
      </c>
      <c r="H13" s="36">
        <v>5</v>
      </c>
      <c r="I13" s="36">
        <f t="shared" si="0"/>
        <v>10</v>
      </c>
      <c r="J13" s="36" t="str">
        <f t="shared" si="1"/>
        <v>BAJO</v>
      </c>
      <c r="K13" s="32" t="str">
        <f t="shared" ref="K13:K16" si="3">IF(J13="BAJO","El nivel de riesgo es bajo y no se requieren controles adicionales","Favor establezca acá controles adicionales requeridos")</f>
        <v>El nivel de riesgo es bajo y no se requieren controles adicionales</v>
      </c>
      <c r="L13" s="36">
        <f t="shared" si="2"/>
        <v>0.1</v>
      </c>
      <c r="N13" s="26" t="s">
        <v>1361</v>
      </c>
      <c r="O13" s="26" t="s">
        <v>1370</v>
      </c>
    </row>
    <row r="14" spans="1:15" ht="156.75" x14ac:dyDescent="0.2">
      <c r="A14" s="35">
        <v>7</v>
      </c>
      <c r="B14" s="36" t="s">
        <v>421</v>
      </c>
      <c r="C14" s="26" t="s">
        <v>1371</v>
      </c>
      <c r="D14" s="72" t="s">
        <v>2111</v>
      </c>
      <c r="E14" s="138" t="s">
        <v>21</v>
      </c>
      <c r="F14" s="26" t="s">
        <v>2118</v>
      </c>
      <c r="G14" s="36">
        <v>2</v>
      </c>
      <c r="H14" s="36">
        <v>3</v>
      </c>
      <c r="I14" s="36">
        <f t="shared" si="0"/>
        <v>6</v>
      </c>
      <c r="J14" s="36" t="str">
        <f t="shared" si="1"/>
        <v>BAJO</v>
      </c>
      <c r="K14" s="32" t="str">
        <f t="shared" si="3"/>
        <v>El nivel de riesgo es bajo y no se requieren controles adicionales</v>
      </c>
      <c r="L14" s="36">
        <f t="shared" si="2"/>
        <v>0.1</v>
      </c>
      <c r="N14" s="26" t="s">
        <v>1361</v>
      </c>
      <c r="O14" s="26" t="s">
        <v>2119</v>
      </c>
    </row>
    <row r="15" spans="1:15" ht="156.75" x14ac:dyDescent="0.2">
      <c r="A15" s="35">
        <v>8</v>
      </c>
      <c r="B15" s="36" t="s">
        <v>421</v>
      </c>
      <c r="C15" s="26" t="s">
        <v>1372</v>
      </c>
      <c r="D15" s="72" t="s">
        <v>1373</v>
      </c>
      <c r="E15" s="138" t="s">
        <v>21</v>
      </c>
      <c r="F15" s="26" t="s">
        <v>2118</v>
      </c>
      <c r="G15" s="36">
        <v>2</v>
      </c>
      <c r="H15" s="36">
        <v>3</v>
      </c>
      <c r="I15" s="36">
        <f t="shared" si="0"/>
        <v>6</v>
      </c>
      <c r="J15" s="36" t="str">
        <f t="shared" si="1"/>
        <v>BAJO</v>
      </c>
      <c r="K15" s="32" t="str">
        <f t="shared" si="3"/>
        <v>El nivel de riesgo es bajo y no se requieren controles adicionales</v>
      </c>
      <c r="L15" s="36">
        <f t="shared" si="2"/>
        <v>0.1</v>
      </c>
      <c r="N15" s="26" t="s">
        <v>1361</v>
      </c>
      <c r="O15" s="26" t="s">
        <v>2119</v>
      </c>
    </row>
    <row r="16" spans="1:15" ht="156.75" x14ac:dyDescent="0.2">
      <c r="A16" s="35">
        <v>9</v>
      </c>
      <c r="B16" s="36" t="s">
        <v>421</v>
      </c>
      <c r="C16" s="26" t="s">
        <v>454</v>
      </c>
      <c r="D16" s="72" t="s">
        <v>1720</v>
      </c>
      <c r="E16" s="138" t="s">
        <v>20</v>
      </c>
      <c r="F16" s="26" t="s">
        <v>2118</v>
      </c>
      <c r="G16" s="36">
        <v>3</v>
      </c>
      <c r="H16" s="36">
        <v>3</v>
      </c>
      <c r="I16" s="36">
        <f t="shared" si="0"/>
        <v>9</v>
      </c>
      <c r="J16" s="36" t="str">
        <f t="shared" si="1"/>
        <v>BAJO</v>
      </c>
      <c r="K16" s="32" t="str">
        <f t="shared" si="3"/>
        <v>El nivel de riesgo es bajo y no se requieren controles adicionales</v>
      </c>
      <c r="L16" s="36">
        <f t="shared" si="2"/>
        <v>0.1</v>
      </c>
      <c r="N16" s="26" t="s">
        <v>1361</v>
      </c>
      <c r="O16" s="26" t="s">
        <v>2119</v>
      </c>
    </row>
    <row r="17" spans="4:14" x14ac:dyDescent="0.2">
      <c r="D17" s="107"/>
      <c r="E17" s="107"/>
      <c r="L17" s="23">
        <f>SUM(L8:L16)</f>
        <v>0.89999999999999991</v>
      </c>
      <c r="M17" s="39"/>
      <c r="N17" s="39">
        <f>COUNT(L8:L16)</f>
        <v>9</v>
      </c>
    </row>
  </sheetData>
  <mergeCells count="12">
    <mergeCell ref="B5:C5"/>
    <mergeCell ref="D5:E5"/>
    <mergeCell ref="G5:H5"/>
    <mergeCell ref="J5:L5"/>
    <mergeCell ref="B6:L6"/>
    <mergeCell ref="B1:J1"/>
    <mergeCell ref="K1:L4"/>
    <mergeCell ref="B2:J2"/>
    <mergeCell ref="B3:C3"/>
    <mergeCell ref="D3:I3"/>
    <mergeCell ref="B4:C4"/>
    <mergeCell ref="D4:I4"/>
  </mergeCells>
  <conditionalFormatting sqref="J8:J16">
    <cfRule type="cellIs" dxfId="86" priority="1" stopIfTrue="1" operator="equal">
      <formula>"ALTO"</formula>
    </cfRule>
    <cfRule type="cellIs" dxfId="85" priority="2" stopIfTrue="1" operator="equal">
      <formula>"MEDIO"</formula>
    </cfRule>
    <cfRule type="cellIs" dxfId="84" priority="3" stopIfTrue="1" operator="equal">
      <formula>"BAJO"</formula>
    </cfRule>
  </conditionalFormatting>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opLeftCell="A44" zoomScale="55" zoomScaleNormal="55" workbookViewId="0">
      <selection activeCell="A49" sqref="A49"/>
    </sheetView>
  </sheetViews>
  <sheetFormatPr baseColWidth="10" defaultColWidth="11.42578125" defaultRowHeight="14.25" x14ac:dyDescent="0.25"/>
  <cols>
    <col min="1" max="1" width="11.42578125" style="42"/>
    <col min="2" max="2" width="29.140625" style="42" customWidth="1"/>
    <col min="3" max="3" width="62" style="42" customWidth="1"/>
    <col min="4" max="4" width="29.7109375" style="42" customWidth="1"/>
    <col min="5" max="5" width="42.85546875" style="42" customWidth="1"/>
    <col min="6" max="6" width="73.7109375" style="42" customWidth="1"/>
    <col min="7" max="9" width="18.85546875" style="42" customWidth="1"/>
    <col min="10" max="10" width="19.42578125" style="42" customWidth="1"/>
    <col min="11" max="11" width="46.85546875" style="42" customWidth="1"/>
    <col min="12" max="12" width="11.42578125" style="42"/>
    <col min="13" max="13" width="3.42578125" style="42" customWidth="1"/>
    <col min="14" max="14" width="89.5703125" style="42" customWidth="1"/>
    <col min="15" max="15" width="62.5703125" style="42" customWidth="1"/>
    <col min="16" max="16384" width="11.42578125" style="42"/>
  </cols>
  <sheetData>
    <row r="1" spans="1:15" ht="23.25" customHeight="1" thickBot="1" x14ac:dyDescent="0.3">
      <c r="B1" s="176" t="s">
        <v>10</v>
      </c>
      <c r="C1" s="177"/>
      <c r="D1" s="177"/>
      <c r="E1" s="177"/>
      <c r="F1" s="177"/>
      <c r="G1" s="177"/>
      <c r="H1" s="177"/>
      <c r="I1" s="177"/>
      <c r="J1" s="177"/>
      <c r="K1" s="205"/>
      <c r="L1" s="205"/>
    </row>
    <row r="2" spans="1:15" ht="27" customHeight="1" thickTop="1" x14ac:dyDescent="0.25">
      <c r="B2" s="206" t="s">
        <v>220</v>
      </c>
      <c r="C2" s="207"/>
      <c r="D2" s="207"/>
      <c r="E2" s="207"/>
      <c r="F2" s="207"/>
      <c r="G2" s="207"/>
      <c r="H2" s="207"/>
      <c r="I2" s="207"/>
      <c r="J2" s="207"/>
      <c r="K2" s="205"/>
      <c r="L2" s="205"/>
    </row>
    <row r="3" spans="1:15" ht="21" customHeight="1" x14ac:dyDescent="0.25">
      <c r="B3" s="208" t="s">
        <v>11</v>
      </c>
      <c r="C3" s="209"/>
      <c r="D3" s="190" t="s">
        <v>12</v>
      </c>
      <c r="E3" s="191"/>
      <c r="F3" s="191"/>
      <c r="G3" s="191"/>
      <c r="H3" s="191"/>
      <c r="I3" s="189"/>
      <c r="J3" s="43" t="s">
        <v>208</v>
      </c>
      <c r="K3" s="205"/>
      <c r="L3" s="205"/>
    </row>
    <row r="4" spans="1:15" ht="26.25" customHeight="1" thickBot="1" x14ac:dyDescent="0.3">
      <c r="B4" s="210" t="s">
        <v>209</v>
      </c>
      <c r="C4" s="211"/>
      <c r="D4" s="194" t="s">
        <v>221</v>
      </c>
      <c r="E4" s="195"/>
      <c r="F4" s="195"/>
      <c r="G4" s="195"/>
      <c r="H4" s="195"/>
      <c r="I4" s="193"/>
      <c r="J4" s="44" t="s">
        <v>1506</v>
      </c>
      <c r="K4" s="205"/>
      <c r="L4" s="205"/>
    </row>
    <row r="5" spans="1:15" ht="78.75" customHeight="1" thickTop="1" x14ac:dyDescent="0.25">
      <c r="B5" s="199" t="s">
        <v>13</v>
      </c>
      <c r="C5" s="200"/>
      <c r="D5" s="201" t="s">
        <v>14</v>
      </c>
      <c r="E5" s="202"/>
      <c r="F5" s="45" t="s">
        <v>15</v>
      </c>
      <c r="G5" s="203" t="s">
        <v>199</v>
      </c>
      <c r="H5" s="203"/>
      <c r="I5" s="46" t="s">
        <v>16</v>
      </c>
      <c r="J5" s="204" t="s">
        <v>453</v>
      </c>
      <c r="K5" s="204"/>
      <c r="L5" s="204"/>
      <c r="N5" s="52" t="s">
        <v>1505</v>
      </c>
      <c r="O5" s="53">
        <v>44316</v>
      </c>
    </row>
    <row r="6" spans="1:15" ht="4.5" customHeight="1" x14ac:dyDescent="0.2">
      <c r="B6" s="45"/>
      <c r="C6" s="47"/>
      <c r="D6" s="48"/>
      <c r="E6" s="49"/>
      <c r="F6" s="45"/>
      <c r="G6" s="50"/>
      <c r="H6" s="50"/>
      <c r="I6" s="46"/>
      <c r="J6" s="51"/>
      <c r="K6" s="51"/>
      <c r="L6" s="51"/>
      <c r="N6" s="23"/>
      <c r="O6" s="23"/>
    </row>
    <row r="7" spans="1:15" ht="72" customHeight="1" x14ac:dyDescent="0.25">
      <c r="B7" s="22" t="s">
        <v>6</v>
      </c>
      <c r="C7" s="22" t="s">
        <v>8</v>
      </c>
      <c r="D7" s="22" t="s">
        <v>9</v>
      </c>
      <c r="E7" s="22" t="s">
        <v>24</v>
      </c>
      <c r="F7" s="22" t="s">
        <v>5</v>
      </c>
      <c r="G7" s="22" t="s">
        <v>0</v>
      </c>
      <c r="H7" s="22" t="s">
        <v>1</v>
      </c>
      <c r="I7" s="22" t="s">
        <v>2</v>
      </c>
      <c r="J7" s="22" t="s">
        <v>3</v>
      </c>
      <c r="K7" s="22" t="s">
        <v>4</v>
      </c>
      <c r="L7" s="22" t="s">
        <v>222</v>
      </c>
      <c r="N7" s="54" t="s">
        <v>466</v>
      </c>
      <c r="O7" s="55" t="s">
        <v>467</v>
      </c>
    </row>
    <row r="8" spans="1:15" ht="256.5" x14ac:dyDescent="0.2">
      <c r="A8" s="35">
        <v>1</v>
      </c>
      <c r="B8" s="36" t="s">
        <v>212</v>
      </c>
      <c r="C8" s="26" t="s">
        <v>431</v>
      </c>
      <c r="D8" s="32" t="s">
        <v>2078</v>
      </c>
      <c r="E8" s="61" t="s">
        <v>276</v>
      </c>
      <c r="F8" s="26" t="s">
        <v>2079</v>
      </c>
      <c r="G8" s="36">
        <v>3</v>
      </c>
      <c r="H8" s="36">
        <v>3</v>
      </c>
      <c r="I8" s="36">
        <f t="shared" ref="I8:I48" si="0">G8*H8</f>
        <v>9</v>
      </c>
      <c r="J8" s="36" t="str">
        <f t="shared" ref="J8:J48" si="1">IF(I8&lt;12,"BAJO",IF(I8&gt;19,"ALTO","MEDIO"))</f>
        <v>BAJO</v>
      </c>
      <c r="K8" s="26" t="str">
        <f t="shared" ref="K8:K48" si="2">IF(J8="BAJO","El nivel de riesgo es bajo y no se requieren controles adicionales","Favor establezca acá controles adicionales requeridos")</f>
        <v>El nivel de riesgo es bajo y no se requieren controles adicionales</v>
      </c>
      <c r="L8" s="114">
        <f>IF(J8="BAJO",0.1,IF(J8="MEDIO",3,5))</f>
        <v>0.1</v>
      </c>
      <c r="M8" s="23"/>
      <c r="N8" s="27" t="s">
        <v>1295</v>
      </c>
      <c r="O8" s="27" t="s">
        <v>1296</v>
      </c>
    </row>
    <row r="9" spans="1:15" ht="346.5" customHeight="1" x14ac:dyDescent="0.2">
      <c r="A9" s="35">
        <v>2</v>
      </c>
      <c r="B9" s="36" t="s">
        <v>212</v>
      </c>
      <c r="C9" s="26" t="s">
        <v>432</v>
      </c>
      <c r="D9" s="32" t="s">
        <v>70</v>
      </c>
      <c r="E9" s="61" t="s">
        <v>276</v>
      </c>
      <c r="F9" s="26" t="s">
        <v>2080</v>
      </c>
      <c r="G9" s="36">
        <v>3</v>
      </c>
      <c r="H9" s="36">
        <v>3</v>
      </c>
      <c r="I9" s="36">
        <f>G9*H9</f>
        <v>9</v>
      </c>
      <c r="J9" s="36" t="str">
        <f>IF(I9&lt;12,"BAJO",IF(I9&gt;19,"ALTO","MEDIO"))</f>
        <v>BAJO</v>
      </c>
      <c r="K9" s="26" t="str">
        <f>IF(J9="BAJO","El nivel de riesgo es bajo y no se requieren controles adicionales","Favor establezca acá controles adicionales requeridos")</f>
        <v>El nivel de riesgo es bajo y no se requieren controles adicionales</v>
      </c>
      <c r="L9" s="114">
        <f>IF(J9="BAJO",0.1,IF(J9="MEDIO",3,5))</f>
        <v>0.1</v>
      </c>
      <c r="M9" s="23"/>
      <c r="N9" s="27" t="s">
        <v>1295</v>
      </c>
      <c r="O9" s="27" t="s">
        <v>1297</v>
      </c>
    </row>
    <row r="10" spans="1:15" ht="213.75" x14ac:dyDescent="0.2">
      <c r="A10" s="35">
        <v>3</v>
      </c>
      <c r="B10" s="36" t="s">
        <v>212</v>
      </c>
      <c r="C10" s="26" t="s">
        <v>1298</v>
      </c>
      <c r="D10" s="32" t="s">
        <v>625</v>
      </c>
      <c r="E10" s="61" t="s">
        <v>276</v>
      </c>
      <c r="F10" s="26" t="s">
        <v>2044</v>
      </c>
      <c r="G10" s="36">
        <v>3</v>
      </c>
      <c r="H10" s="36">
        <v>3</v>
      </c>
      <c r="I10" s="36">
        <f>G10*H10</f>
        <v>9</v>
      </c>
      <c r="J10" s="36" t="str">
        <f>IF(I10&lt;12,"BAJO",IF(I10&gt;19,"ALTO","MEDIO"))</f>
        <v>BAJO</v>
      </c>
      <c r="K10" s="26" t="str">
        <f>IF(J10="BAJO","El nivel de riesgo es bajo y no se requieren controles adicionales","Favor establezca acá controles adicionales requeridos")</f>
        <v>El nivel de riesgo es bajo y no se requieren controles adicionales</v>
      </c>
      <c r="L10" s="114">
        <f>IF(J10="BAJO",0.1,IF(J10="MEDIO",3,5))</f>
        <v>0.1</v>
      </c>
      <c r="M10" s="23"/>
      <c r="N10" s="27"/>
      <c r="O10" s="27" t="s">
        <v>1299</v>
      </c>
    </row>
    <row r="11" spans="1:15" ht="228" x14ac:dyDescent="0.2">
      <c r="A11" s="35">
        <v>4</v>
      </c>
      <c r="B11" s="28" t="s">
        <v>212</v>
      </c>
      <c r="C11" s="26" t="s">
        <v>1300</v>
      </c>
      <c r="D11" s="24" t="s">
        <v>70</v>
      </c>
      <c r="E11" s="25" t="s">
        <v>27</v>
      </c>
      <c r="F11" s="26" t="s">
        <v>2045</v>
      </c>
      <c r="G11" s="28">
        <v>3</v>
      </c>
      <c r="H11" s="28">
        <v>3</v>
      </c>
      <c r="I11" s="28">
        <f t="shared" si="0"/>
        <v>9</v>
      </c>
      <c r="J11" s="28" t="str">
        <f t="shared" si="1"/>
        <v>BAJO</v>
      </c>
      <c r="K11" s="27" t="str">
        <f t="shared" si="2"/>
        <v>El nivel de riesgo es bajo y no se requieren controles adicionales</v>
      </c>
      <c r="L11" s="86">
        <f t="shared" ref="L11:L48" si="3">IF(J11="BAJO",0.1,IF(J11="MEDIO",3,5))</f>
        <v>0.1</v>
      </c>
      <c r="M11" s="23"/>
      <c r="N11" s="27" t="s">
        <v>1301</v>
      </c>
      <c r="O11" s="27" t="s">
        <v>1302</v>
      </c>
    </row>
    <row r="12" spans="1:15" ht="253.5" customHeight="1" x14ac:dyDescent="0.2">
      <c r="A12" s="35">
        <v>5</v>
      </c>
      <c r="B12" s="28" t="s">
        <v>212</v>
      </c>
      <c r="C12" s="26" t="s">
        <v>2081</v>
      </c>
      <c r="D12" s="24" t="s">
        <v>2082</v>
      </c>
      <c r="E12" s="25" t="s">
        <v>2046</v>
      </c>
      <c r="F12" s="26" t="s">
        <v>2047</v>
      </c>
      <c r="G12" s="28">
        <v>3</v>
      </c>
      <c r="H12" s="28">
        <v>3</v>
      </c>
      <c r="I12" s="28">
        <f t="shared" si="0"/>
        <v>9</v>
      </c>
      <c r="J12" s="28" t="str">
        <f t="shared" si="1"/>
        <v>BAJO</v>
      </c>
      <c r="K12" s="27" t="str">
        <f t="shared" si="2"/>
        <v>El nivel de riesgo es bajo y no se requieren controles adicionales</v>
      </c>
      <c r="L12" s="86">
        <f t="shared" si="3"/>
        <v>0.1</v>
      </c>
      <c r="M12" s="23"/>
      <c r="N12" s="27" t="s">
        <v>1301</v>
      </c>
      <c r="O12" s="27" t="s">
        <v>1303</v>
      </c>
    </row>
    <row r="13" spans="1:15" ht="187.5" customHeight="1" x14ac:dyDescent="0.2">
      <c r="A13" s="35">
        <v>6</v>
      </c>
      <c r="B13" s="28" t="s">
        <v>212</v>
      </c>
      <c r="C13" s="26" t="s">
        <v>1304</v>
      </c>
      <c r="D13" s="24" t="s">
        <v>625</v>
      </c>
      <c r="E13" s="25" t="s">
        <v>27</v>
      </c>
      <c r="F13" s="26" t="s">
        <v>2048</v>
      </c>
      <c r="G13" s="28">
        <v>3</v>
      </c>
      <c r="H13" s="28">
        <v>3</v>
      </c>
      <c r="I13" s="28">
        <f>G13*H13</f>
        <v>9</v>
      </c>
      <c r="J13" s="28" t="str">
        <f>IF(I13&lt;12,"BAJO",IF(I13&gt;19,"ALTO","MEDIO"))</f>
        <v>BAJO</v>
      </c>
      <c r="K13" s="27" t="str">
        <f>IF(J13="BAJO","El nivel de riesgo es bajo y no se requieren controles adicionales","Favor establezca acá controles adicionales requeridos")</f>
        <v>El nivel de riesgo es bajo y no se requieren controles adicionales</v>
      </c>
      <c r="L13" s="86">
        <f>IF(J13="BAJO",0.1,IF(J13="MEDIO",3,5))</f>
        <v>0.1</v>
      </c>
      <c r="M13" s="23"/>
      <c r="N13" s="27"/>
      <c r="O13" s="27" t="s">
        <v>1299</v>
      </c>
    </row>
    <row r="14" spans="1:15" ht="285" x14ac:dyDescent="0.2">
      <c r="A14" s="35">
        <v>7</v>
      </c>
      <c r="B14" s="36" t="s">
        <v>212</v>
      </c>
      <c r="C14" s="26" t="s">
        <v>2050</v>
      </c>
      <c r="D14" s="32" t="s">
        <v>2082</v>
      </c>
      <c r="E14" s="61" t="s">
        <v>21</v>
      </c>
      <c r="F14" s="26" t="s">
        <v>2049</v>
      </c>
      <c r="G14" s="36">
        <v>3</v>
      </c>
      <c r="H14" s="36">
        <v>3</v>
      </c>
      <c r="I14" s="36">
        <f t="shared" si="0"/>
        <v>9</v>
      </c>
      <c r="J14" s="36" t="str">
        <f t="shared" si="1"/>
        <v>BAJO</v>
      </c>
      <c r="K14" s="27" t="str">
        <f t="shared" si="2"/>
        <v>El nivel de riesgo es bajo y no se requieren controles adicionales</v>
      </c>
      <c r="L14" s="114">
        <f t="shared" si="3"/>
        <v>0.1</v>
      </c>
      <c r="M14" s="23"/>
      <c r="N14" s="27" t="s">
        <v>1305</v>
      </c>
      <c r="O14" s="27" t="s">
        <v>1306</v>
      </c>
    </row>
    <row r="15" spans="1:15" ht="285" x14ac:dyDescent="0.2">
      <c r="A15" s="35">
        <v>8</v>
      </c>
      <c r="B15" s="36" t="s">
        <v>212</v>
      </c>
      <c r="C15" s="26" t="s">
        <v>433</v>
      </c>
      <c r="D15" s="32" t="s">
        <v>70</v>
      </c>
      <c r="E15" s="61" t="s">
        <v>276</v>
      </c>
      <c r="F15" s="26" t="s">
        <v>2064</v>
      </c>
      <c r="G15" s="36">
        <v>2</v>
      </c>
      <c r="H15" s="36">
        <v>5</v>
      </c>
      <c r="I15" s="36">
        <f t="shared" si="0"/>
        <v>10</v>
      </c>
      <c r="J15" s="36" t="str">
        <f t="shared" si="1"/>
        <v>BAJO</v>
      </c>
      <c r="K15" s="26" t="str">
        <f t="shared" si="2"/>
        <v>El nivel de riesgo es bajo y no se requieren controles adicionales</v>
      </c>
      <c r="L15" s="114">
        <f t="shared" si="3"/>
        <v>0.1</v>
      </c>
      <c r="M15" s="23"/>
      <c r="N15" s="27" t="s">
        <v>1305</v>
      </c>
      <c r="O15" s="27" t="s">
        <v>1307</v>
      </c>
    </row>
    <row r="16" spans="1:15" ht="199.5" x14ac:dyDescent="0.2">
      <c r="A16" s="35">
        <v>9</v>
      </c>
      <c r="B16" s="36" t="s">
        <v>212</v>
      </c>
      <c r="C16" s="26" t="s">
        <v>1308</v>
      </c>
      <c r="D16" s="32" t="s">
        <v>625</v>
      </c>
      <c r="E16" s="61" t="s">
        <v>276</v>
      </c>
      <c r="F16" s="26" t="s">
        <v>2051</v>
      </c>
      <c r="G16" s="36">
        <v>2</v>
      </c>
      <c r="H16" s="36">
        <v>5</v>
      </c>
      <c r="I16" s="36">
        <f t="shared" si="0"/>
        <v>10</v>
      </c>
      <c r="J16" s="36" t="str">
        <f>IF(I16&lt;12,"BAJO",IF(I16&gt;19,"ALTO","MEDIO"))</f>
        <v>BAJO</v>
      </c>
      <c r="K16" s="26" t="str">
        <f>IF(J16="BAJO","El nivel de riesgo es bajo y no se requieren controles adicionales","Favor establezca acá controles adicionales requeridos")</f>
        <v>El nivel de riesgo es bajo y no se requieren controles adicionales</v>
      </c>
      <c r="L16" s="114">
        <f>IF(J16="BAJO",0.1,IF(J16="MEDIO",3,5))</f>
        <v>0.1</v>
      </c>
      <c r="M16" s="23"/>
      <c r="N16" s="27"/>
      <c r="O16" s="27" t="s">
        <v>1299</v>
      </c>
    </row>
    <row r="17" spans="1:15" ht="285" x14ac:dyDescent="0.2">
      <c r="A17" s="35">
        <v>10</v>
      </c>
      <c r="B17" s="28" t="s">
        <v>212</v>
      </c>
      <c r="C17" s="27" t="s">
        <v>2083</v>
      </c>
      <c r="D17" s="24" t="s">
        <v>2082</v>
      </c>
      <c r="E17" s="25" t="s">
        <v>21</v>
      </c>
      <c r="F17" s="27" t="s">
        <v>2052</v>
      </c>
      <c r="G17" s="28">
        <v>2</v>
      </c>
      <c r="H17" s="28">
        <v>5</v>
      </c>
      <c r="I17" s="28">
        <f t="shared" si="0"/>
        <v>10</v>
      </c>
      <c r="J17" s="28" t="str">
        <f t="shared" si="1"/>
        <v>BAJO</v>
      </c>
      <c r="K17" s="27" t="str">
        <f t="shared" si="2"/>
        <v>El nivel de riesgo es bajo y no se requieren controles adicionales</v>
      </c>
      <c r="L17" s="86">
        <f t="shared" si="3"/>
        <v>0.1</v>
      </c>
      <c r="M17" s="23"/>
      <c r="N17" s="27" t="s">
        <v>1305</v>
      </c>
      <c r="O17" s="27" t="s">
        <v>1309</v>
      </c>
    </row>
    <row r="18" spans="1:15" ht="297.75" customHeight="1" x14ac:dyDescent="0.2">
      <c r="A18" s="35">
        <v>11</v>
      </c>
      <c r="B18" s="28" t="s">
        <v>212</v>
      </c>
      <c r="C18" s="27" t="s">
        <v>2084</v>
      </c>
      <c r="D18" s="24" t="s">
        <v>70</v>
      </c>
      <c r="E18" s="25" t="s">
        <v>21</v>
      </c>
      <c r="F18" s="27" t="s">
        <v>2065</v>
      </c>
      <c r="G18" s="28">
        <v>2</v>
      </c>
      <c r="H18" s="28">
        <v>5</v>
      </c>
      <c r="I18" s="28">
        <f t="shared" si="0"/>
        <v>10</v>
      </c>
      <c r="J18" s="28" t="str">
        <f t="shared" si="1"/>
        <v>BAJO</v>
      </c>
      <c r="K18" s="27" t="str">
        <f t="shared" si="2"/>
        <v>El nivel de riesgo es bajo y no se requieren controles adicionales</v>
      </c>
      <c r="L18" s="86">
        <f t="shared" si="3"/>
        <v>0.1</v>
      </c>
      <c r="M18" s="23"/>
      <c r="N18" s="27" t="s">
        <v>1310</v>
      </c>
      <c r="O18" s="27" t="s">
        <v>1311</v>
      </c>
    </row>
    <row r="19" spans="1:15" ht="156.75" x14ac:dyDescent="0.2">
      <c r="A19" s="35">
        <v>12</v>
      </c>
      <c r="B19" s="28" t="s">
        <v>212</v>
      </c>
      <c r="C19" s="27" t="s">
        <v>1312</v>
      </c>
      <c r="D19" s="24" t="s">
        <v>625</v>
      </c>
      <c r="E19" s="25" t="s">
        <v>21</v>
      </c>
      <c r="F19" s="27" t="s">
        <v>2063</v>
      </c>
      <c r="G19" s="28">
        <v>2</v>
      </c>
      <c r="H19" s="28">
        <v>5</v>
      </c>
      <c r="I19" s="28">
        <f t="shared" si="0"/>
        <v>10</v>
      </c>
      <c r="J19" s="28" t="str">
        <f>IF(I19&lt;12,"BAJO",IF(I19&gt;19,"ALTO","MEDIO"))</f>
        <v>BAJO</v>
      </c>
      <c r="K19" s="27" t="str">
        <f>IF(J19="BAJO","El nivel de riesgo es bajo y no se requieren controles adicionales","Favor establezca acá controles adicionales requeridos")</f>
        <v>El nivel de riesgo es bajo y no se requieren controles adicionales</v>
      </c>
      <c r="L19" s="86">
        <f>IF(J19="BAJO",0.1,IF(J19="MEDIO",3,5))</f>
        <v>0.1</v>
      </c>
      <c r="M19" s="23"/>
      <c r="N19" s="27"/>
      <c r="O19" s="27" t="s">
        <v>1299</v>
      </c>
    </row>
    <row r="20" spans="1:15" ht="185.25" x14ac:dyDescent="0.2">
      <c r="A20" s="35">
        <v>13</v>
      </c>
      <c r="B20" s="28" t="s">
        <v>212</v>
      </c>
      <c r="C20" s="27" t="s">
        <v>434</v>
      </c>
      <c r="D20" s="24" t="s">
        <v>62</v>
      </c>
      <c r="E20" s="25" t="s">
        <v>20</v>
      </c>
      <c r="F20" s="24" t="s">
        <v>2053</v>
      </c>
      <c r="G20" s="28">
        <v>2</v>
      </c>
      <c r="H20" s="28">
        <v>4</v>
      </c>
      <c r="I20" s="28">
        <f t="shared" si="0"/>
        <v>8</v>
      </c>
      <c r="J20" s="28" t="str">
        <f t="shared" si="1"/>
        <v>BAJO</v>
      </c>
      <c r="K20" s="27" t="str">
        <f t="shared" si="2"/>
        <v>El nivel de riesgo es bajo y no se requieren controles adicionales</v>
      </c>
      <c r="L20" s="86">
        <f t="shared" si="3"/>
        <v>0.1</v>
      </c>
      <c r="M20" s="23"/>
      <c r="N20" s="27" t="s">
        <v>1313</v>
      </c>
      <c r="O20" s="27" t="s">
        <v>1314</v>
      </c>
    </row>
    <row r="21" spans="1:15" ht="185.25" x14ac:dyDescent="0.2">
      <c r="A21" s="35">
        <v>14</v>
      </c>
      <c r="B21" s="28" t="s">
        <v>212</v>
      </c>
      <c r="C21" s="27" t="s">
        <v>435</v>
      </c>
      <c r="D21" s="24" t="s">
        <v>70</v>
      </c>
      <c r="E21" s="25" t="s">
        <v>20</v>
      </c>
      <c r="F21" s="24" t="s">
        <v>2053</v>
      </c>
      <c r="G21" s="28">
        <v>2</v>
      </c>
      <c r="H21" s="28">
        <v>4</v>
      </c>
      <c r="I21" s="28">
        <f t="shared" si="0"/>
        <v>8</v>
      </c>
      <c r="J21" s="28" t="str">
        <f t="shared" si="1"/>
        <v>BAJO</v>
      </c>
      <c r="K21" s="27" t="str">
        <f t="shared" si="2"/>
        <v>El nivel de riesgo es bajo y no se requieren controles adicionales</v>
      </c>
      <c r="L21" s="86">
        <f t="shared" si="3"/>
        <v>0.1</v>
      </c>
      <c r="M21" s="23"/>
      <c r="N21" s="27" t="s">
        <v>1313</v>
      </c>
      <c r="O21" s="27" t="s">
        <v>1315</v>
      </c>
    </row>
    <row r="22" spans="1:15" ht="140.25" customHeight="1" x14ac:dyDescent="0.2">
      <c r="A22" s="35">
        <v>15</v>
      </c>
      <c r="B22" s="28" t="s">
        <v>212</v>
      </c>
      <c r="C22" s="27" t="s">
        <v>1316</v>
      </c>
      <c r="D22" s="24" t="s">
        <v>625</v>
      </c>
      <c r="E22" s="25" t="s">
        <v>20</v>
      </c>
      <c r="F22" s="24" t="s">
        <v>2054</v>
      </c>
      <c r="G22" s="28">
        <v>2</v>
      </c>
      <c r="H22" s="28">
        <v>4</v>
      </c>
      <c r="I22" s="28">
        <f t="shared" si="0"/>
        <v>8</v>
      </c>
      <c r="J22" s="28" t="str">
        <f>IF(I22&lt;12,"BAJO",IF(I22&gt;19,"ALTO","MEDIO"))</f>
        <v>BAJO</v>
      </c>
      <c r="K22" s="27" t="str">
        <f>IF(J22="BAJO","El nivel de riesgo es bajo y no se requieren controles adicionales","Favor establezca acá controles adicionales requeridos")</f>
        <v>El nivel de riesgo es bajo y no se requieren controles adicionales</v>
      </c>
      <c r="L22" s="86">
        <f>IF(J22="BAJO",0.1,IF(J22="MEDIO",3,5))</f>
        <v>0.1</v>
      </c>
      <c r="M22" s="23"/>
      <c r="N22" s="27"/>
      <c r="O22" s="27" t="s">
        <v>1299</v>
      </c>
    </row>
    <row r="23" spans="1:15" ht="140.25" customHeight="1" x14ac:dyDescent="0.2">
      <c r="A23" s="35">
        <v>16</v>
      </c>
      <c r="B23" s="28" t="s">
        <v>212</v>
      </c>
      <c r="C23" s="27" t="s">
        <v>436</v>
      </c>
      <c r="D23" s="24" t="s">
        <v>70</v>
      </c>
      <c r="E23" s="25" t="s">
        <v>276</v>
      </c>
      <c r="F23" s="27" t="s">
        <v>2055</v>
      </c>
      <c r="G23" s="28">
        <v>2</v>
      </c>
      <c r="H23" s="28">
        <v>4</v>
      </c>
      <c r="I23" s="28">
        <f t="shared" si="0"/>
        <v>8</v>
      </c>
      <c r="J23" s="28" t="str">
        <f t="shared" si="1"/>
        <v>BAJO</v>
      </c>
      <c r="K23" s="27" t="str">
        <f t="shared" si="2"/>
        <v>El nivel de riesgo es bajo y no se requieren controles adicionales</v>
      </c>
      <c r="L23" s="86">
        <f t="shared" si="3"/>
        <v>0.1</v>
      </c>
      <c r="M23" s="23"/>
      <c r="N23" s="27" t="s">
        <v>1317</v>
      </c>
      <c r="O23" s="27" t="s">
        <v>1318</v>
      </c>
    </row>
    <row r="24" spans="1:15" ht="140.25" customHeight="1" x14ac:dyDescent="0.2">
      <c r="A24" s="35">
        <v>17</v>
      </c>
      <c r="B24" s="28" t="s">
        <v>212</v>
      </c>
      <c r="C24" s="27" t="s">
        <v>1319</v>
      </c>
      <c r="D24" s="24" t="s">
        <v>625</v>
      </c>
      <c r="E24" s="25" t="s">
        <v>276</v>
      </c>
      <c r="F24" s="27" t="s">
        <v>2056</v>
      </c>
      <c r="G24" s="28">
        <v>2</v>
      </c>
      <c r="H24" s="28">
        <v>4</v>
      </c>
      <c r="I24" s="28">
        <f t="shared" si="0"/>
        <v>8</v>
      </c>
      <c r="J24" s="28" t="str">
        <f>IF(I24&lt;12,"BAJO",IF(I24&gt;19,"ALTO","MEDIO"))</f>
        <v>BAJO</v>
      </c>
      <c r="K24" s="27" t="str">
        <f>IF(J24="BAJO","El nivel de riesgo es bajo y no se requieren controles adicionales","Favor establezca acá controles adicionales requeridos")</f>
        <v>El nivel de riesgo es bajo y no se requieren controles adicionales</v>
      </c>
      <c r="L24" s="86">
        <f>IF(J24="BAJO",0.1,IF(J24="MEDIO",3,5))</f>
        <v>0.1</v>
      </c>
      <c r="M24" s="23"/>
      <c r="N24" s="27"/>
      <c r="O24" s="27" t="s">
        <v>1299</v>
      </c>
    </row>
    <row r="25" spans="1:15" ht="140.25" customHeight="1" x14ac:dyDescent="0.2">
      <c r="A25" s="35">
        <v>18</v>
      </c>
      <c r="B25" s="28" t="s">
        <v>212</v>
      </c>
      <c r="C25" s="27" t="s">
        <v>437</v>
      </c>
      <c r="D25" s="24" t="s">
        <v>2085</v>
      </c>
      <c r="E25" s="25" t="s">
        <v>276</v>
      </c>
      <c r="F25" s="27" t="s">
        <v>2057</v>
      </c>
      <c r="G25" s="28">
        <v>2</v>
      </c>
      <c r="H25" s="28">
        <v>4</v>
      </c>
      <c r="I25" s="28">
        <f t="shared" si="0"/>
        <v>8</v>
      </c>
      <c r="J25" s="28" t="str">
        <f t="shared" si="1"/>
        <v>BAJO</v>
      </c>
      <c r="K25" s="27" t="str">
        <f t="shared" si="2"/>
        <v>El nivel de riesgo es bajo y no se requieren controles adicionales</v>
      </c>
      <c r="L25" s="86">
        <f t="shared" si="3"/>
        <v>0.1</v>
      </c>
      <c r="M25" s="23"/>
      <c r="N25" s="27" t="s">
        <v>1317</v>
      </c>
      <c r="O25" s="27" t="s">
        <v>1320</v>
      </c>
    </row>
    <row r="26" spans="1:15" ht="140.25" customHeight="1" x14ac:dyDescent="0.2">
      <c r="A26" s="35">
        <v>19</v>
      </c>
      <c r="B26" s="36" t="s">
        <v>39</v>
      </c>
      <c r="C26" s="26" t="s">
        <v>438</v>
      </c>
      <c r="D26" s="32" t="s">
        <v>2086</v>
      </c>
      <c r="E26" s="61" t="s">
        <v>439</v>
      </c>
      <c r="F26" s="32" t="s">
        <v>2058</v>
      </c>
      <c r="G26" s="36">
        <v>2</v>
      </c>
      <c r="H26" s="36">
        <v>3</v>
      </c>
      <c r="I26" s="36">
        <f t="shared" si="0"/>
        <v>6</v>
      </c>
      <c r="J26" s="36" t="str">
        <f t="shared" si="1"/>
        <v>BAJO</v>
      </c>
      <c r="K26" s="26" t="str">
        <f t="shared" si="2"/>
        <v>El nivel de riesgo es bajo y no se requieren controles adicionales</v>
      </c>
      <c r="L26" s="114">
        <f t="shared" si="3"/>
        <v>0.1</v>
      </c>
      <c r="M26" s="23"/>
      <c r="N26" s="27" t="s">
        <v>1321</v>
      </c>
      <c r="O26" s="27" t="s">
        <v>1322</v>
      </c>
    </row>
    <row r="27" spans="1:15" ht="156.75" x14ac:dyDescent="0.2">
      <c r="A27" s="35">
        <v>20</v>
      </c>
      <c r="B27" s="36" t="s">
        <v>39</v>
      </c>
      <c r="C27" s="26" t="s">
        <v>440</v>
      </c>
      <c r="D27" s="32" t="s">
        <v>70</v>
      </c>
      <c r="E27" s="61" t="s">
        <v>439</v>
      </c>
      <c r="F27" s="32" t="s">
        <v>2066</v>
      </c>
      <c r="G27" s="36">
        <v>2</v>
      </c>
      <c r="H27" s="36">
        <v>3</v>
      </c>
      <c r="I27" s="36">
        <f t="shared" si="0"/>
        <v>6</v>
      </c>
      <c r="J27" s="36" t="str">
        <f t="shared" si="1"/>
        <v>BAJO</v>
      </c>
      <c r="K27" s="26" t="str">
        <f t="shared" si="2"/>
        <v>El nivel de riesgo es bajo y no se requieren controles adicionales</v>
      </c>
      <c r="L27" s="114">
        <f t="shared" si="3"/>
        <v>0.1</v>
      </c>
      <c r="M27" s="23"/>
      <c r="N27" s="27" t="s">
        <v>1321</v>
      </c>
      <c r="O27" s="27" t="s">
        <v>1323</v>
      </c>
    </row>
    <row r="28" spans="1:15" ht="140.25" customHeight="1" x14ac:dyDescent="0.2">
      <c r="A28" s="35">
        <v>21</v>
      </c>
      <c r="B28" s="36" t="s">
        <v>39</v>
      </c>
      <c r="C28" s="26" t="s">
        <v>1324</v>
      </c>
      <c r="D28" s="32" t="s">
        <v>625</v>
      </c>
      <c r="E28" s="61" t="s">
        <v>439</v>
      </c>
      <c r="F28" s="32" t="s">
        <v>2059</v>
      </c>
      <c r="G28" s="36">
        <v>2</v>
      </c>
      <c r="H28" s="36">
        <v>3</v>
      </c>
      <c r="I28" s="36">
        <f>G28*H28</f>
        <v>6</v>
      </c>
      <c r="J28" s="36" t="str">
        <f>IF(I28&lt;12,"BAJO",IF(I28&gt;19,"ALTO","MEDIO"))</f>
        <v>BAJO</v>
      </c>
      <c r="K28" s="26" t="str">
        <f>IF(J28="BAJO","El nivel de riesgo es bajo y no se requieren controles adicionales","Favor establezca acá controles adicionales requeridos")</f>
        <v>El nivel de riesgo es bajo y no se requieren controles adicionales</v>
      </c>
      <c r="L28" s="114">
        <f>IF(J28="BAJO",0.1,IF(J28="MEDIO",3,5))</f>
        <v>0.1</v>
      </c>
      <c r="M28" s="23"/>
      <c r="N28" s="27"/>
      <c r="O28" s="27" t="s">
        <v>1299</v>
      </c>
    </row>
    <row r="29" spans="1:15" ht="140.25" customHeight="1" x14ac:dyDescent="0.2">
      <c r="A29" s="35">
        <v>22</v>
      </c>
      <c r="B29" s="28" t="s">
        <v>39</v>
      </c>
      <c r="C29" s="26" t="s">
        <v>441</v>
      </c>
      <c r="D29" s="24" t="s">
        <v>2086</v>
      </c>
      <c r="E29" s="25" t="s">
        <v>21</v>
      </c>
      <c r="F29" s="32" t="s">
        <v>2060</v>
      </c>
      <c r="G29" s="28">
        <v>2</v>
      </c>
      <c r="H29" s="28">
        <v>3</v>
      </c>
      <c r="I29" s="28">
        <f t="shared" si="0"/>
        <v>6</v>
      </c>
      <c r="J29" s="28" t="str">
        <f t="shared" si="1"/>
        <v>BAJO</v>
      </c>
      <c r="K29" s="27" t="str">
        <f t="shared" si="2"/>
        <v>El nivel de riesgo es bajo y no se requieren controles adicionales</v>
      </c>
      <c r="L29" s="86">
        <f t="shared" si="3"/>
        <v>0.1</v>
      </c>
      <c r="M29" s="23"/>
      <c r="N29" s="27" t="s">
        <v>1325</v>
      </c>
      <c r="O29" s="27" t="s">
        <v>1326</v>
      </c>
    </row>
    <row r="30" spans="1:15" ht="140.25" customHeight="1" x14ac:dyDescent="0.2">
      <c r="A30" s="35">
        <v>23</v>
      </c>
      <c r="B30" s="36" t="s">
        <v>39</v>
      </c>
      <c r="C30" s="26" t="s">
        <v>1327</v>
      </c>
      <c r="D30" s="32" t="s">
        <v>70</v>
      </c>
      <c r="E30" s="61" t="s">
        <v>21</v>
      </c>
      <c r="F30" s="32" t="s">
        <v>2067</v>
      </c>
      <c r="G30" s="36">
        <v>2</v>
      </c>
      <c r="H30" s="36">
        <v>3</v>
      </c>
      <c r="I30" s="36">
        <f t="shared" si="0"/>
        <v>6</v>
      </c>
      <c r="J30" s="36" t="str">
        <f t="shared" si="1"/>
        <v>BAJO</v>
      </c>
      <c r="K30" s="26" t="str">
        <f t="shared" si="2"/>
        <v>El nivel de riesgo es bajo y no se requieren controles adicionales</v>
      </c>
      <c r="L30" s="114">
        <f t="shared" si="3"/>
        <v>0.1</v>
      </c>
      <c r="M30" s="23"/>
      <c r="N30" s="27" t="s">
        <v>1325</v>
      </c>
      <c r="O30" s="27" t="s">
        <v>1328</v>
      </c>
    </row>
    <row r="31" spans="1:15" ht="140.25" customHeight="1" x14ac:dyDescent="0.25">
      <c r="A31" s="35">
        <v>24</v>
      </c>
      <c r="B31" s="36" t="s">
        <v>39</v>
      </c>
      <c r="C31" s="26" t="s">
        <v>1329</v>
      </c>
      <c r="D31" s="32" t="s">
        <v>625</v>
      </c>
      <c r="E31" s="61" t="s">
        <v>21</v>
      </c>
      <c r="F31" s="32" t="s">
        <v>2087</v>
      </c>
      <c r="G31" s="36">
        <v>2</v>
      </c>
      <c r="H31" s="36">
        <v>3</v>
      </c>
      <c r="I31" s="36">
        <f>G31*H31</f>
        <v>6</v>
      </c>
      <c r="J31" s="36" t="str">
        <f>IF(I31&lt;12,"BAJO",IF(I31&gt;19,"ALTO","MEDIO"))</f>
        <v>BAJO</v>
      </c>
      <c r="K31" s="26" t="str">
        <f>IF(J31="BAJO","El nivel de riesgo es bajo y no se requieren controles adicionales","Favor establezca acá controles adicionales requeridos")</f>
        <v>El nivel de riesgo es bajo y no se requieren controles adicionales</v>
      </c>
      <c r="L31" s="114">
        <f t="shared" si="3"/>
        <v>0.1</v>
      </c>
      <c r="M31" s="27"/>
      <c r="N31" s="27"/>
      <c r="O31" s="27" t="s">
        <v>1299</v>
      </c>
    </row>
    <row r="32" spans="1:15" ht="140.25" customHeight="1" x14ac:dyDescent="0.2">
      <c r="A32" s="35">
        <v>25</v>
      </c>
      <c r="B32" s="28" t="s">
        <v>297</v>
      </c>
      <c r="C32" s="26" t="s">
        <v>442</v>
      </c>
      <c r="D32" s="24" t="s">
        <v>62</v>
      </c>
      <c r="E32" s="25" t="s">
        <v>443</v>
      </c>
      <c r="F32" s="24" t="s">
        <v>2061</v>
      </c>
      <c r="G32" s="28">
        <v>3</v>
      </c>
      <c r="H32" s="28">
        <v>3</v>
      </c>
      <c r="I32" s="28">
        <f t="shared" si="0"/>
        <v>9</v>
      </c>
      <c r="J32" s="28" t="str">
        <f t="shared" si="1"/>
        <v>BAJO</v>
      </c>
      <c r="K32" s="27" t="str">
        <f t="shared" si="2"/>
        <v>El nivel de riesgo es bajo y no se requieren controles adicionales</v>
      </c>
      <c r="L32" s="86">
        <f t="shared" si="3"/>
        <v>0.1</v>
      </c>
      <c r="M32" s="23"/>
      <c r="N32" s="27" t="s">
        <v>1330</v>
      </c>
      <c r="O32" s="27" t="s">
        <v>1331</v>
      </c>
    </row>
    <row r="33" spans="1:15" ht="140.25" customHeight="1" x14ac:dyDescent="0.2">
      <c r="A33" s="35">
        <v>26</v>
      </c>
      <c r="B33" s="36" t="s">
        <v>297</v>
      </c>
      <c r="C33" s="26" t="s">
        <v>444</v>
      </c>
      <c r="D33" s="32" t="s">
        <v>70</v>
      </c>
      <c r="E33" s="61" t="s">
        <v>443</v>
      </c>
      <c r="F33" s="24" t="s">
        <v>2068</v>
      </c>
      <c r="G33" s="36">
        <v>3</v>
      </c>
      <c r="H33" s="36">
        <v>3</v>
      </c>
      <c r="I33" s="36">
        <f t="shared" si="0"/>
        <v>9</v>
      </c>
      <c r="J33" s="36" t="str">
        <f t="shared" si="1"/>
        <v>BAJO</v>
      </c>
      <c r="K33" s="26" t="str">
        <f t="shared" si="2"/>
        <v>El nivel de riesgo es bajo y no se requieren controles adicionales</v>
      </c>
      <c r="L33" s="114">
        <f t="shared" si="3"/>
        <v>0.1</v>
      </c>
      <c r="M33" s="23"/>
      <c r="N33" s="27" t="s">
        <v>1330</v>
      </c>
      <c r="O33" s="27" t="s">
        <v>1323</v>
      </c>
    </row>
    <row r="34" spans="1:15" ht="140.25" customHeight="1" x14ac:dyDescent="0.2">
      <c r="A34" s="35">
        <v>27</v>
      </c>
      <c r="B34" s="36" t="s">
        <v>297</v>
      </c>
      <c r="C34" s="26" t="s">
        <v>1332</v>
      </c>
      <c r="D34" s="32" t="s">
        <v>625</v>
      </c>
      <c r="E34" s="61" t="s">
        <v>443</v>
      </c>
      <c r="F34" s="24" t="s">
        <v>2062</v>
      </c>
      <c r="G34" s="36">
        <v>3</v>
      </c>
      <c r="H34" s="36">
        <v>3</v>
      </c>
      <c r="I34" s="36">
        <f>G34*H34</f>
        <v>9</v>
      </c>
      <c r="J34" s="36" t="str">
        <f>IF(I34&lt;12,"BAJO",IF(I34&gt;19,"ALTO","MEDIO"))</f>
        <v>BAJO</v>
      </c>
      <c r="K34" s="26" t="str">
        <f>IF(J34="BAJO","El nivel de riesgo es bajo y no se requieren controles adicionales","Favor establezca acá controles adicionales requeridos")</f>
        <v>El nivel de riesgo es bajo y no se requieren controles adicionales</v>
      </c>
      <c r="L34" s="114">
        <f>IF(J34="BAJO",0.1,IF(J34="MEDIO",3,5))</f>
        <v>0.1</v>
      </c>
      <c r="M34" s="23"/>
      <c r="N34" s="27"/>
      <c r="O34" s="27" t="s">
        <v>1299</v>
      </c>
    </row>
    <row r="35" spans="1:15" ht="140.25" customHeight="1" x14ac:dyDescent="0.2">
      <c r="A35" s="35">
        <v>28</v>
      </c>
      <c r="B35" s="36" t="s">
        <v>297</v>
      </c>
      <c r="C35" s="26" t="s">
        <v>152</v>
      </c>
      <c r="D35" s="32" t="s">
        <v>62</v>
      </c>
      <c r="E35" s="61" t="s">
        <v>21</v>
      </c>
      <c r="F35" s="24" t="s">
        <v>2061</v>
      </c>
      <c r="G35" s="36">
        <v>3</v>
      </c>
      <c r="H35" s="36">
        <v>3</v>
      </c>
      <c r="I35" s="36">
        <f t="shared" si="0"/>
        <v>9</v>
      </c>
      <c r="J35" s="36" t="str">
        <f t="shared" si="1"/>
        <v>BAJO</v>
      </c>
      <c r="K35" s="26" t="str">
        <f t="shared" si="2"/>
        <v>El nivel de riesgo es bajo y no se requieren controles adicionales</v>
      </c>
      <c r="L35" s="114">
        <f t="shared" si="3"/>
        <v>0.1</v>
      </c>
      <c r="M35" s="23"/>
      <c r="N35" s="27" t="s">
        <v>1330</v>
      </c>
      <c r="O35" s="27" t="s">
        <v>1333</v>
      </c>
    </row>
    <row r="36" spans="1:15" ht="166.5" customHeight="1" x14ac:dyDescent="0.2">
      <c r="A36" s="35">
        <v>29</v>
      </c>
      <c r="B36" s="36" t="s">
        <v>297</v>
      </c>
      <c r="C36" s="26" t="s">
        <v>153</v>
      </c>
      <c r="D36" s="32" t="s">
        <v>70</v>
      </c>
      <c r="E36" s="61" t="s">
        <v>21</v>
      </c>
      <c r="F36" s="24" t="s">
        <v>2070</v>
      </c>
      <c r="G36" s="36">
        <v>3</v>
      </c>
      <c r="H36" s="36">
        <v>3</v>
      </c>
      <c r="I36" s="36">
        <f t="shared" si="0"/>
        <v>9</v>
      </c>
      <c r="J36" s="36" t="str">
        <f t="shared" si="1"/>
        <v>BAJO</v>
      </c>
      <c r="K36" s="26" t="str">
        <f t="shared" si="2"/>
        <v>El nivel de riesgo es bajo y no se requieren controles adicionales</v>
      </c>
      <c r="L36" s="114">
        <f t="shared" si="3"/>
        <v>0.1</v>
      </c>
      <c r="M36" s="23"/>
      <c r="N36" s="27" t="s">
        <v>1330</v>
      </c>
      <c r="O36" s="27" t="s">
        <v>1323</v>
      </c>
    </row>
    <row r="37" spans="1:15" ht="128.25" x14ac:dyDescent="0.2">
      <c r="A37" s="35">
        <v>30</v>
      </c>
      <c r="B37" s="36" t="s">
        <v>297</v>
      </c>
      <c r="C37" s="26" t="s">
        <v>1334</v>
      </c>
      <c r="D37" s="32" t="s">
        <v>625</v>
      </c>
      <c r="E37" s="61" t="s">
        <v>21</v>
      </c>
      <c r="F37" s="24" t="s">
        <v>2071</v>
      </c>
      <c r="G37" s="36">
        <v>3</v>
      </c>
      <c r="H37" s="36">
        <v>3</v>
      </c>
      <c r="I37" s="36">
        <f>G37*H37</f>
        <v>9</v>
      </c>
      <c r="J37" s="36" t="str">
        <f>IF(I37&lt;12,"BAJO",IF(I37&gt;19,"ALTO","MEDIO"))</f>
        <v>BAJO</v>
      </c>
      <c r="K37" s="26" t="str">
        <f>IF(J37="BAJO","El nivel de riesgo es bajo y no se requieren controles adicionales","Favor establezca acá controles adicionales requeridos")</f>
        <v>El nivel de riesgo es bajo y no se requieren controles adicionales</v>
      </c>
      <c r="L37" s="114">
        <f>IF(J37="BAJO",0.1,IF(J37="MEDIO",3,5))</f>
        <v>0.1</v>
      </c>
      <c r="M37" s="23"/>
      <c r="N37" s="27"/>
      <c r="O37" s="27" t="s">
        <v>1299</v>
      </c>
    </row>
    <row r="38" spans="1:15" ht="114" x14ac:dyDescent="0.2">
      <c r="A38" s="35">
        <v>31</v>
      </c>
      <c r="B38" s="36" t="s">
        <v>297</v>
      </c>
      <c r="C38" s="26" t="s">
        <v>445</v>
      </c>
      <c r="D38" s="32" t="s">
        <v>62</v>
      </c>
      <c r="E38" s="61" t="s">
        <v>19</v>
      </c>
      <c r="F38" s="24" t="s">
        <v>2061</v>
      </c>
      <c r="G38" s="36">
        <v>3</v>
      </c>
      <c r="H38" s="36">
        <v>3</v>
      </c>
      <c r="I38" s="36">
        <f t="shared" si="0"/>
        <v>9</v>
      </c>
      <c r="J38" s="36" t="str">
        <f t="shared" si="1"/>
        <v>BAJO</v>
      </c>
      <c r="K38" s="26" t="str">
        <f t="shared" si="2"/>
        <v>El nivel de riesgo es bajo y no se requieren controles adicionales</v>
      </c>
      <c r="L38" s="114">
        <f t="shared" si="3"/>
        <v>0.1</v>
      </c>
      <c r="M38" s="23"/>
      <c r="N38" s="27" t="s">
        <v>1330</v>
      </c>
      <c r="O38" s="27" t="s">
        <v>1331</v>
      </c>
    </row>
    <row r="39" spans="1:15" ht="173.25" customHeight="1" x14ac:dyDescent="0.2">
      <c r="A39" s="35">
        <v>32</v>
      </c>
      <c r="B39" s="36" t="s">
        <v>297</v>
      </c>
      <c r="C39" s="26" t="s">
        <v>446</v>
      </c>
      <c r="D39" s="32" t="s">
        <v>70</v>
      </c>
      <c r="E39" s="61" t="s">
        <v>19</v>
      </c>
      <c r="F39" s="24" t="s">
        <v>2069</v>
      </c>
      <c r="G39" s="36">
        <v>3</v>
      </c>
      <c r="H39" s="36">
        <v>3</v>
      </c>
      <c r="I39" s="36">
        <f>G39*H39</f>
        <v>9</v>
      </c>
      <c r="J39" s="36" t="str">
        <f>IF(I39&lt;12,"BAJO",IF(I39&gt;19,"ALTO","MEDIO"))</f>
        <v>BAJO</v>
      </c>
      <c r="K39" s="26" t="str">
        <f>IF(J39="BAJO","El nivel de riesgo es bajo y no se requieren controles adicionales","Favor establezca acá controles adicionales requeridos")</f>
        <v>El nivel de riesgo es bajo y no se requieren controles adicionales</v>
      </c>
      <c r="L39" s="114">
        <f>IF(J39="BAJO",0.1,IF(J39="MEDIO",3,5))</f>
        <v>0.1</v>
      </c>
      <c r="M39" s="23"/>
      <c r="N39" s="27" t="s">
        <v>1330</v>
      </c>
      <c r="O39" s="27" t="s">
        <v>1323</v>
      </c>
    </row>
    <row r="40" spans="1:15" ht="128.25" x14ac:dyDescent="0.2">
      <c r="A40" s="35">
        <v>33</v>
      </c>
      <c r="B40" s="36" t="s">
        <v>297</v>
      </c>
      <c r="C40" s="26" t="s">
        <v>1335</v>
      </c>
      <c r="D40" s="32" t="s">
        <v>625</v>
      </c>
      <c r="E40" s="61" t="s">
        <v>19</v>
      </c>
      <c r="F40" s="24" t="s">
        <v>2071</v>
      </c>
      <c r="G40" s="36">
        <v>3</v>
      </c>
      <c r="H40" s="36">
        <v>3</v>
      </c>
      <c r="I40" s="36">
        <f t="shared" si="0"/>
        <v>9</v>
      </c>
      <c r="J40" s="36" t="str">
        <f t="shared" si="1"/>
        <v>BAJO</v>
      </c>
      <c r="K40" s="26" t="str">
        <f t="shared" si="2"/>
        <v>El nivel de riesgo es bajo y no se requieren controles adicionales</v>
      </c>
      <c r="L40" s="114">
        <f t="shared" si="3"/>
        <v>0.1</v>
      </c>
      <c r="M40" s="23"/>
      <c r="N40" s="27"/>
      <c r="O40" s="27" t="s">
        <v>1299</v>
      </c>
    </row>
    <row r="41" spans="1:15" ht="114" x14ac:dyDescent="0.2">
      <c r="A41" s="35">
        <v>34</v>
      </c>
      <c r="B41" s="36" t="s">
        <v>297</v>
      </c>
      <c r="C41" s="26" t="s">
        <v>447</v>
      </c>
      <c r="D41" s="32" t="s">
        <v>62</v>
      </c>
      <c r="E41" s="61" t="s">
        <v>21</v>
      </c>
      <c r="F41" s="24" t="s">
        <v>2061</v>
      </c>
      <c r="G41" s="36">
        <v>3</v>
      </c>
      <c r="H41" s="36">
        <v>3</v>
      </c>
      <c r="I41" s="36">
        <f t="shared" si="0"/>
        <v>9</v>
      </c>
      <c r="J41" s="36" t="str">
        <f t="shared" si="1"/>
        <v>BAJO</v>
      </c>
      <c r="K41" s="26" t="str">
        <f t="shared" si="2"/>
        <v>El nivel de riesgo es bajo y no se requieren controles adicionales</v>
      </c>
      <c r="L41" s="114">
        <f t="shared" si="3"/>
        <v>0.1</v>
      </c>
      <c r="M41" s="23"/>
      <c r="N41" s="27" t="s">
        <v>1330</v>
      </c>
      <c r="O41" s="27" t="s">
        <v>1331</v>
      </c>
    </row>
    <row r="42" spans="1:15" ht="128.25" x14ac:dyDescent="0.2">
      <c r="A42" s="35">
        <v>35</v>
      </c>
      <c r="B42" s="36" t="s">
        <v>297</v>
      </c>
      <c r="C42" s="26" t="s">
        <v>448</v>
      </c>
      <c r="D42" s="32" t="s">
        <v>70</v>
      </c>
      <c r="E42" s="61" t="s">
        <v>21</v>
      </c>
      <c r="F42" s="24" t="s">
        <v>2072</v>
      </c>
      <c r="G42" s="36">
        <v>3</v>
      </c>
      <c r="H42" s="36">
        <v>3</v>
      </c>
      <c r="I42" s="36">
        <f t="shared" si="0"/>
        <v>9</v>
      </c>
      <c r="J42" s="36" t="str">
        <f t="shared" si="1"/>
        <v>BAJO</v>
      </c>
      <c r="K42" s="26" t="str">
        <f t="shared" si="2"/>
        <v>El nivel de riesgo es bajo y no se requieren controles adicionales</v>
      </c>
      <c r="L42" s="114">
        <f t="shared" si="3"/>
        <v>0.1</v>
      </c>
      <c r="M42" s="23"/>
      <c r="N42" s="27" t="s">
        <v>1330</v>
      </c>
      <c r="O42" s="27" t="s">
        <v>1323</v>
      </c>
    </row>
    <row r="43" spans="1:15" ht="128.25" x14ac:dyDescent="0.2">
      <c r="A43" s="35">
        <v>36</v>
      </c>
      <c r="B43" s="36" t="s">
        <v>297</v>
      </c>
      <c r="C43" s="26" t="s">
        <v>1336</v>
      </c>
      <c r="D43" s="32" t="s">
        <v>625</v>
      </c>
      <c r="E43" s="61" t="s">
        <v>1337</v>
      </c>
      <c r="F43" s="24" t="s">
        <v>2073</v>
      </c>
      <c r="G43" s="36">
        <v>3</v>
      </c>
      <c r="H43" s="36">
        <v>3</v>
      </c>
      <c r="I43" s="36">
        <f>G43*H43</f>
        <v>9</v>
      </c>
      <c r="J43" s="36" t="str">
        <f>IF(I43&lt;12,"BAJO",IF(I43&gt;19,"ALTO","MEDIO"))</f>
        <v>BAJO</v>
      </c>
      <c r="K43" s="26" t="str">
        <f>IF(J43="BAJO","El nivel de riesgo es bajo y no se requieren controles adicionales","Favor establezca acá controles adicionales requeridos")</f>
        <v>El nivel de riesgo es bajo y no se requieren controles adicionales</v>
      </c>
      <c r="L43" s="114">
        <f>IF(J43="BAJO",0.1,IF(J43="MEDIO",3,5))</f>
        <v>0.1</v>
      </c>
      <c r="M43" s="23"/>
      <c r="N43" s="27"/>
      <c r="O43" s="27" t="s">
        <v>1299</v>
      </c>
    </row>
    <row r="44" spans="1:15" ht="128.25" x14ac:dyDescent="0.2">
      <c r="A44" s="35">
        <v>37</v>
      </c>
      <c r="B44" s="36" t="s">
        <v>297</v>
      </c>
      <c r="C44" s="26" t="s">
        <v>449</v>
      </c>
      <c r="D44" s="32" t="s">
        <v>62</v>
      </c>
      <c r="E44" s="61" t="s">
        <v>21</v>
      </c>
      <c r="F44" s="24" t="s">
        <v>2074</v>
      </c>
      <c r="G44" s="36">
        <v>3</v>
      </c>
      <c r="H44" s="36">
        <v>3</v>
      </c>
      <c r="I44" s="36">
        <f t="shared" si="0"/>
        <v>9</v>
      </c>
      <c r="J44" s="36" t="str">
        <f t="shared" si="1"/>
        <v>BAJO</v>
      </c>
      <c r="K44" s="26" t="str">
        <f t="shared" si="2"/>
        <v>El nivel de riesgo es bajo y no se requieren controles adicionales</v>
      </c>
      <c r="L44" s="114">
        <f t="shared" si="3"/>
        <v>0.1</v>
      </c>
      <c r="M44" s="23"/>
      <c r="N44" s="27" t="s">
        <v>1330</v>
      </c>
      <c r="O44" s="27" t="s">
        <v>1331</v>
      </c>
    </row>
    <row r="45" spans="1:15" ht="142.5" customHeight="1" x14ac:dyDescent="0.2">
      <c r="A45" s="35">
        <v>38</v>
      </c>
      <c r="B45" s="36" t="s">
        <v>297</v>
      </c>
      <c r="C45" s="26" t="s">
        <v>450</v>
      </c>
      <c r="D45" s="32" t="s">
        <v>70</v>
      </c>
      <c r="E45" s="61" t="s">
        <v>21</v>
      </c>
      <c r="F45" s="24" t="s">
        <v>2070</v>
      </c>
      <c r="G45" s="36">
        <v>3</v>
      </c>
      <c r="H45" s="36">
        <v>3</v>
      </c>
      <c r="I45" s="36">
        <f t="shared" si="0"/>
        <v>9</v>
      </c>
      <c r="J45" s="36" t="str">
        <f t="shared" si="1"/>
        <v>BAJO</v>
      </c>
      <c r="K45" s="26" t="str">
        <f t="shared" si="2"/>
        <v>El nivel de riesgo es bajo y no se requieren controles adicionales</v>
      </c>
      <c r="L45" s="114">
        <f t="shared" si="3"/>
        <v>0.1</v>
      </c>
      <c r="M45" s="23"/>
      <c r="N45" s="27" t="s">
        <v>1330</v>
      </c>
      <c r="O45" s="27" t="s">
        <v>1323</v>
      </c>
    </row>
    <row r="46" spans="1:15" ht="128.25" x14ac:dyDescent="0.2">
      <c r="A46" s="35">
        <v>39</v>
      </c>
      <c r="B46" s="36" t="s">
        <v>297</v>
      </c>
      <c r="C46" s="26" t="s">
        <v>1338</v>
      </c>
      <c r="D46" s="32" t="s">
        <v>625</v>
      </c>
      <c r="E46" s="61" t="s">
        <v>1337</v>
      </c>
      <c r="F46" s="24" t="s">
        <v>2075</v>
      </c>
      <c r="G46" s="36">
        <v>3</v>
      </c>
      <c r="H46" s="36">
        <v>3</v>
      </c>
      <c r="I46" s="36">
        <f>G46*H46</f>
        <v>9</v>
      </c>
      <c r="J46" s="36" t="str">
        <f>IF(I46&lt;12,"BAJO",IF(I46&gt;19,"ALTO","MEDIO"))</f>
        <v>BAJO</v>
      </c>
      <c r="K46" s="26" t="str">
        <f>IF(J46="BAJO","El nivel de riesgo es bajo y no se requieren controles adicionales","Favor establezca acá controles adicionales requeridos")</f>
        <v>El nivel de riesgo es bajo y no se requieren controles adicionales</v>
      </c>
      <c r="L46" s="114">
        <f>IF(J46="BAJO",0.1,IF(J46="MEDIO",3,5))</f>
        <v>0.1</v>
      </c>
      <c r="M46" s="23"/>
      <c r="N46" s="27"/>
      <c r="O46" s="27" t="s">
        <v>1299</v>
      </c>
    </row>
    <row r="47" spans="1:15" ht="99.75" x14ac:dyDescent="0.2">
      <c r="A47" s="35">
        <v>40</v>
      </c>
      <c r="B47" s="28" t="s">
        <v>298</v>
      </c>
      <c r="C47" s="27" t="s">
        <v>451</v>
      </c>
      <c r="D47" s="24" t="s">
        <v>62</v>
      </c>
      <c r="E47" s="25" t="s">
        <v>20</v>
      </c>
      <c r="F47" s="24" t="s">
        <v>2076</v>
      </c>
      <c r="G47" s="28">
        <v>3</v>
      </c>
      <c r="H47" s="28">
        <v>3</v>
      </c>
      <c r="I47" s="28">
        <f t="shared" si="0"/>
        <v>9</v>
      </c>
      <c r="J47" s="28" t="str">
        <f t="shared" si="1"/>
        <v>BAJO</v>
      </c>
      <c r="K47" s="27" t="str">
        <f t="shared" si="2"/>
        <v>El nivel de riesgo es bajo y no se requieren controles adicionales</v>
      </c>
      <c r="L47" s="86">
        <f t="shared" si="3"/>
        <v>0.1</v>
      </c>
      <c r="M47" s="23"/>
      <c r="N47" s="27" t="s">
        <v>1339</v>
      </c>
      <c r="O47" s="27" t="s">
        <v>1340</v>
      </c>
    </row>
    <row r="48" spans="1:15" ht="99.75" x14ac:dyDescent="0.2">
      <c r="A48" s="35">
        <v>41</v>
      </c>
      <c r="B48" s="28" t="s">
        <v>298</v>
      </c>
      <c r="C48" s="27" t="s">
        <v>452</v>
      </c>
      <c r="D48" s="24" t="s">
        <v>70</v>
      </c>
      <c r="E48" s="25" t="s">
        <v>20</v>
      </c>
      <c r="F48" s="24" t="s">
        <v>2077</v>
      </c>
      <c r="G48" s="28">
        <v>2</v>
      </c>
      <c r="H48" s="28">
        <v>3</v>
      </c>
      <c r="I48" s="28">
        <f t="shared" si="0"/>
        <v>6</v>
      </c>
      <c r="J48" s="28" t="str">
        <f t="shared" si="1"/>
        <v>BAJO</v>
      </c>
      <c r="K48" s="27" t="str">
        <f t="shared" si="2"/>
        <v>El nivel de riesgo es bajo y no se requieren controles adicionales</v>
      </c>
      <c r="L48" s="86">
        <f t="shared" si="3"/>
        <v>0.1</v>
      </c>
      <c r="M48" s="23"/>
      <c r="N48" s="27" t="s">
        <v>1339</v>
      </c>
      <c r="O48" s="27" t="s">
        <v>1341</v>
      </c>
    </row>
    <row r="49" spans="1:15" ht="99.75" x14ac:dyDescent="0.2">
      <c r="A49" s="35">
        <v>42</v>
      </c>
      <c r="B49" s="28" t="s">
        <v>298</v>
      </c>
      <c r="C49" s="27" t="s">
        <v>1342</v>
      </c>
      <c r="D49" s="24" t="s">
        <v>625</v>
      </c>
      <c r="E49" s="25" t="s">
        <v>1343</v>
      </c>
      <c r="F49" s="24" t="s">
        <v>2076</v>
      </c>
      <c r="G49" s="28">
        <v>2</v>
      </c>
      <c r="H49" s="28">
        <v>3</v>
      </c>
      <c r="I49" s="28">
        <f>G49*H49</f>
        <v>6</v>
      </c>
      <c r="J49" s="28" t="str">
        <f>IF(I49&lt;12,"BAJO",IF(I49&gt;19,"ALTO","MEDIO"))</f>
        <v>BAJO</v>
      </c>
      <c r="K49" s="27" t="str">
        <f>IF(J49="BAJO","El nivel de riesgo es bajo y no se requieren controles adicionales","Favor establezca acá controles adicionales requeridos")</f>
        <v>El nivel de riesgo es bajo y no se requieren controles adicionales</v>
      </c>
      <c r="L49" s="86">
        <f>IF(J49="BAJO",0.1,IF(J49="MEDIO",3,5))</f>
        <v>0.1</v>
      </c>
      <c r="M49" s="23"/>
      <c r="N49" s="27"/>
      <c r="O49" s="27" t="s">
        <v>1299</v>
      </c>
    </row>
    <row r="50" spans="1:15" x14ac:dyDescent="0.25">
      <c r="L50" s="42">
        <f>SUM(L8:L49)</f>
        <v>4.2000000000000011</v>
      </c>
      <c r="N50" s="63">
        <f>+COUNT(L8:L49)</f>
        <v>42</v>
      </c>
      <c r="O50" s="63"/>
    </row>
    <row r="51" spans="1:15" x14ac:dyDescent="0.25">
      <c r="L51" s="166"/>
    </row>
  </sheetData>
  <autoFilter ref="A7:L50"/>
  <dataConsolidate/>
  <mergeCells count="11">
    <mergeCell ref="B5:C5"/>
    <mergeCell ref="D5:E5"/>
    <mergeCell ref="G5:H5"/>
    <mergeCell ref="J5:L5"/>
    <mergeCell ref="B1:J1"/>
    <mergeCell ref="K1:L4"/>
    <mergeCell ref="B2:J2"/>
    <mergeCell ref="B3:C3"/>
    <mergeCell ref="D3:I3"/>
    <mergeCell ref="B4:C4"/>
    <mergeCell ref="D4:I4"/>
  </mergeCells>
  <conditionalFormatting sqref="J21 J38 J40:J42 J44:J45 J47:J48 J25:J27">
    <cfRule type="cellIs" dxfId="83" priority="43" stopIfTrue="1" operator="equal">
      <formula>"ALTO"</formula>
    </cfRule>
    <cfRule type="cellIs" dxfId="82" priority="44" stopIfTrue="1" operator="equal">
      <formula>"MEDIO"</formula>
    </cfRule>
    <cfRule type="cellIs" dxfId="81" priority="45" stopIfTrue="1" operator="equal">
      <formula>"BAJO"</formula>
    </cfRule>
  </conditionalFormatting>
  <conditionalFormatting sqref="J8 J11:J12 J23 J14:J15 J17:J18 J29:J30 J32:J33 J35:J36">
    <cfRule type="cellIs" dxfId="80" priority="52" stopIfTrue="1" operator="equal">
      <formula>"ALTO"</formula>
    </cfRule>
    <cfRule type="cellIs" dxfId="79" priority="53" stopIfTrue="1" operator="equal">
      <formula>"MEDIO"</formula>
    </cfRule>
    <cfRule type="cellIs" dxfId="78" priority="54" stopIfTrue="1" operator="equal">
      <formula>"BAJO"</formula>
    </cfRule>
  </conditionalFormatting>
  <conditionalFormatting sqref="J9">
    <cfRule type="cellIs" dxfId="77" priority="49" stopIfTrue="1" operator="equal">
      <formula>"ALTO"</formula>
    </cfRule>
    <cfRule type="cellIs" dxfId="76" priority="50" stopIfTrue="1" operator="equal">
      <formula>"MEDIO"</formula>
    </cfRule>
    <cfRule type="cellIs" dxfId="75" priority="51" stopIfTrue="1" operator="equal">
      <formula>"BAJO"</formula>
    </cfRule>
  </conditionalFormatting>
  <conditionalFormatting sqref="J20">
    <cfRule type="cellIs" dxfId="74" priority="46" stopIfTrue="1" operator="equal">
      <formula>"ALTO"</formula>
    </cfRule>
    <cfRule type="cellIs" dxfId="73" priority="47" stopIfTrue="1" operator="equal">
      <formula>"MEDIO"</formula>
    </cfRule>
    <cfRule type="cellIs" dxfId="72" priority="48" stopIfTrue="1" operator="equal">
      <formula>"BAJO"</formula>
    </cfRule>
  </conditionalFormatting>
  <conditionalFormatting sqref="J10">
    <cfRule type="cellIs" dxfId="71" priority="40" stopIfTrue="1" operator="equal">
      <formula>"ALTO"</formula>
    </cfRule>
    <cfRule type="cellIs" dxfId="70" priority="41" stopIfTrue="1" operator="equal">
      <formula>"MEDIO"</formula>
    </cfRule>
    <cfRule type="cellIs" dxfId="69" priority="42" stopIfTrue="1" operator="equal">
      <formula>"BAJO"</formula>
    </cfRule>
  </conditionalFormatting>
  <conditionalFormatting sqref="J13">
    <cfRule type="cellIs" dxfId="68" priority="37" stopIfTrue="1" operator="equal">
      <formula>"ALTO"</formula>
    </cfRule>
    <cfRule type="cellIs" dxfId="67" priority="38" stopIfTrue="1" operator="equal">
      <formula>"MEDIO"</formula>
    </cfRule>
    <cfRule type="cellIs" dxfId="66" priority="39" stopIfTrue="1" operator="equal">
      <formula>"BAJO"</formula>
    </cfRule>
  </conditionalFormatting>
  <conditionalFormatting sqref="J16">
    <cfRule type="cellIs" dxfId="65" priority="34" stopIfTrue="1" operator="equal">
      <formula>"ALTO"</formula>
    </cfRule>
    <cfRule type="cellIs" dxfId="64" priority="35" stopIfTrue="1" operator="equal">
      <formula>"MEDIO"</formula>
    </cfRule>
    <cfRule type="cellIs" dxfId="63" priority="36" stopIfTrue="1" operator="equal">
      <formula>"BAJO"</formula>
    </cfRule>
  </conditionalFormatting>
  <conditionalFormatting sqref="J19">
    <cfRule type="cellIs" dxfId="62" priority="31" stopIfTrue="1" operator="equal">
      <formula>"ALTO"</formula>
    </cfRule>
    <cfRule type="cellIs" dxfId="61" priority="32" stopIfTrue="1" operator="equal">
      <formula>"MEDIO"</formula>
    </cfRule>
    <cfRule type="cellIs" dxfId="60" priority="33" stopIfTrue="1" operator="equal">
      <formula>"BAJO"</formula>
    </cfRule>
  </conditionalFormatting>
  <conditionalFormatting sqref="J22">
    <cfRule type="cellIs" dxfId="59" priority="28" stopIfTrue="1" operator="equal">
      <formula>"ALTO"</formula>
    </cfRule>
    <cfRule type="cellIs" dxfId="58" priority="29" stopIfTrue="1" operator="equal">
      <formula>"MEDIO"</formula>
    </cfRule>
    <cfRule type="cellIs" dxfId="57" priority="30" stopIfTrue="1" operator="equal">
      <formula>"BAJO"</formula>
    </cfRule>
  </conditionalFormatting>
  <conditionalFormatting sqref="J24">
    <cfRule type="cellIs" dxfId="56" priority="25" stopIfTrue="1" operator="equal">
      <formula>"ALTO"</formula>
    </cfRule>
    <cfRule type="cellIs" dxfId="55" priority="26" stopIfTrue="1" operator="equal">
      <formula>"MEDIO"</formula>
    </cfRule>
    <cfRule type="cellIs" dxfId="54" priority="27" stopIfTrue="1" operator="equal">
      <formula>"BAJO"</formula>
    </cfRule>
  </conditionalFormatting>
  <conditionalFormatting sqref="J28">
    <cfRule type="cellIs" dxfId="53" priority="22" stopIfTrue="1" operator="equal">
      <formula>"ALTO"</formula>
    </cfRule>
    <cfRule type="cellIs" dxfId="52" priority="23" stopIfTrue="1" operator="equal">
      <formula>"MEDIO"</formula>
    </cfRule>
    <cfRule type="cellIs" dxfId="51" priority="24" stopIfTrue="1" operator="equal">
      <formula>"BAJO"</formula>
    </cfRule>
  </conditionalFormatting>
  <conditionalFormatting sqref="J31">
    <cfRule type="cellIs" dxfId="50" priority="19" stopIfTrue="1" operator="equal">
      <formula>"ALTO"</formula>
    </cfRule>
    <cfRule type="cellIs" dxfId="49" priority="20" stopIfTrue="1" operator="equal">
      <formula>"MEDIO"</formula>
    </cfRule>
    <cfRule type="cellIs" dxfId="48" priority="21" stopIfTrue="1" operator="equal">
      <formula>"BAJO"</formula>
    </cfRule>
  </conditionalFormatting>
  <conditionalFormatting sqref="J34">
    <cfRule type="cellIs" dxfId="47" priority="16" stopIfTrue="1" operator="equal">
      <formula>"ALTO"</formula>
    </cfRule>
    <cfRule type="cellIs" dxfId="46" priority="17" stopIfTrue="1" operator="equal">
      <formula>"MEDIO"</formula>
    </cfRule>
    <cfRule type="cellIs" dxfId="45" priority="18" stopIfTrue="1" operator="equal">
      <formula>"BAJO"</formula>
    </cfRule>
  </conditionalFormatting>
  <conditionalFormatting sqref="J37">
    <cfRule type="cellIs" dxfId="44" priority="13" stopIfTrue="1" operator="equal">
      <formula>"ALTO"</formula>
    </cfRule>
    <cfRule type="cellIs" dxfId="43" priority="14" stopIfTrue="1" operator="equal">
      <formula>"MEDIO"</formula>
    </cfRule>
    <cfRule type="cellIs" dxfId="42" priority="15" stopIfTrue="1" operator="equal">
      <formula>"BAJO"</formula>
    </cfRule>
  </conditionalFormatting>
  <conditionalFormatting sqref="J39">
    <cfRule type="cellIs" dxfId="41" priority="10" stopIfTrue="1" operator="equal">
      <formula>"ALTO"</formula>
    </cfRule>
    <cfRule type="cellIs" dxfId="40" priority="11" stopIfTrue="1" operator="equal">
      <formula>"MEDIO"</formula>
    </cfRule>
    <cfRule type="cellIs" dxfId="39" priority="12" stopIfTrue="1" operator="equal">
      <formula>"BAJO"</formula>
    </cfRule>
  </conditionalFormatting>
  <conditionalFormatting sqref="J43">
    <cfRule type="cellIs" dxfId="38" priority="7" stopIfTrue="1" operator="equal">
      <formula>"ALTO"</formula>
    </cfRule>
    <cfRule type="cellIs" dxfId="37" priority="8" stopIfTrue="1" operator="equal">
      <formula>"MEDIO"</formula>
    </cfRule>
    <cfRule type="cellIs" dxfId="36" priority="9" stopIfTrue="1" operator="equal">
      <formula>"BAJO"</formula>
    </cfRule>
  </conditionalFormatting>
  <conditionalFormatting sqref="J46">
    <cfRule type="cellIs" dxfId="35" priority="4" stopIfTrue="1" operator="equal">
      <formula>"ALTO"</formula>
    </cfRule>
    <cfRule type="cellIs" dxfId="34" priority="5" stopIfTrue="1" operator="equal">
      <formula>"MEDIO"</formula>
    </cfRule>
    <cfRule type="cellIs" dxfId="33" priority="6" stopIfTrue="1" operator="equal">
      <formula>"BAJO"</formula>
    </cfRule>
  </conditionalFormatting>
  <conditionalFormatting sqref="J49">
    <cfRule type="cellIs" dxfId="32" priority="1" stopIfTrue="1" operator="equal">
      <formula>"ALTO"</formula>
    </cfRule>
    <cfRule type="cellIs" dxfId="31" priority="2" stopIfTrue="1" operator="equal">
      <formula>"MEDIO"</formula>
    </cfRule>
    <cfRule type="cellIs" dxfId="30" priority="3" stopIfTrue="1" operator="equal">
      <formula>"BAJO"</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topLeftCell="E16" zoomScale="68" zoomScaleNormal="68" workbookViewId="0">
      <selection activeCell="N20" sqref="N20"/>
    </sheetView>
  </sheetViews>
  <sheetFormatPr baseColWidth="10" defaultColWidth="39" defaultRowHeight="14.25" x14ac:dyDescent="0.2"/>
  <cols>
    <col min="1" max="1" width="10.28515625" style="23" customWidth="1"/>
    <col min="2" max="5" width="39" style="23"/>
    <col min="6" max="6" width="70.140625" style="23" customWidth="1"/>
    <col min="7" max="7" width="24.28515625" style="23" customWidth="1"/>
    <col min="8" max="8" width="22.42578125" style="23" customWidth="1"/>
    <col min="9" max="9" width="22.85546875" style="23" customWidth="1"/>
    <col min="10" max="11" width="39" style="23"/>
    <col min="12" max="12" width="17.140625" style="23" customWidth="1"/>
    <col min="13" max="13" width="3.5703125" style="23" customWidth="1"/>
    <col min="14" max="14" width="64" style="23" customWidth="1"/>
    <col min="15" max="15" width="66.7109375" style="23" customWidth="1"/>
    <col min="16" max="16384" width="39" style="23"/>
  </cols>
  <sheetData>
    <row r="1" spans="1:15" ht="31.5" customHeight="1" thickBot="1" x14ac:dyDescent="0.25">
      <c r="B1" s="176" t="s">
        <v>10</v>
      </c>
      <c r="C1" s="177"/>
      <c r="D1" s="177"/>
      <c r="E1" s="177"/>
      <c r="F1" s="177"/>
      <c r="G1" s="177"/>
      <c r="H1" s="177"/>
      <c r="I1" s="177"/>
      <c r="J1" s="177"/>
      <c r="K1" s="205"/>
      <c r="L1" s="205"/>
    </row>
    <row r="2" spans="1:15" ht="27" customHeight="1" thickTop="1" x14ac:dyDescent="0.2">
      <c r="B2" s="206" t="s">
        <v>220</v>
      </c>
      <c r="C2" s="207"/>
      <c r="D2" s="207"/>
      <c r="E2" s="207"/>
      <c r="F2" s="207"/>
      <c r="G2" s="207"/>
      <c r="H2" s="207"/>
      <c r="I2" s="207"/>
      <c r="J2" s="207"/>
      <c r="K2" s="205"/>
      <c r="L2" s="205"/>
    </row>
    <row r="3" spans="1:15" ht="20.25" customHeight="1" x14ac:dyDescent="0.2">
      <c r="B3" s="208" t="s">
        <v>11</v>
      </c>
      <c r="C3" s="209"/>
      <c r="D3" s="190" t="s">
        <v>12</v>
      </c>
      <c r="E3" s="191"/>
      <c r="F3" s="191"/>
      <c r="G3" s="191"/>
      <c r="H3" s="191"/>
      <c r="I3" s="189"/>
      <c r="J3" s="43" t="s">
        <v>208</v>
      </c>
      <c r="K3" s="205"/>
      <c r="L3" s="205"/>
    </row>
    <row r="4" spans="1:15" ht="16.5" customHeight="1" thickBot="1" x14ac:dyDescent="0.25">
      <c r="B4" s="210" t="s">
        <v>209</v>
      </c>
      <c r="C4" s="211"/>
      <c r="D4" s="194" t="s">
        <v>221</v>
      </c>
      <c r="E4" s="195"/>
      <c r="F4" s="195"/>
      <c r="G4" s="195"/>
      <c r="H4" s="195"/>
      <c r="I4" s="193"/>
      <c r="J4" s="44" t="s">
        <v>1506</v>
      </c>
      <c r="K4" s="205"/>
      <c r="L4" s="205"/>
    </row>
    <row r="5" spans="1:15" ht="90" customHeight="1" thickTop="1" x14ac:dyDescent="0.2">
      <c r="B5" s="199" t="s">
        <v>13</v>
      </c>
      <c r="C5" s="200"/>
      <c r="D5" s="201" t="s">
        <v>14</v>
      </c>
      <c r="E5" s="202"/>
      <c r="F5" s="45" t="s">
        <v>15</v>
      </c>
      <c r="G5" s="203" t="s">
        <v>207</v>
      </c>
      <c r="H5" s="203"/>
      <c r="I5" s="46" t="s">
        <v>16</v>
      </c>
      <c r="J5" s="204" t="s">
        <v>17</v>
      </c>
      <c r="K5" s="204"/>
      <c r="L5" s="204"/>
      <c r="N5" s="52" t="s">
        <v>1505</v>
      </c>
      <c r="O5" s="53">
        <v>44316</v>
      </c>
    </row>
    <row r="6" spans="1:15" ht="3" customHeight="1" x14ac:dyDescent="0.2">
      <c r="B6" s="45"/>
      <c r="C6" s="47"/>
      <c r="D6" s="48"/>
      <c r="E6" s="49"/>
      <c r="F6" s="45"/>
      <c r="G6" s="50"/>
      <c r="H6" s="50"/>
      <c r="I6" s="46"/>
      <c r="J6" s="64"/>
      <c r="K6" s="64"/>
      <c r="L6" s="64"/>
    </row>
    <row r="7" spans="1:15" ht="68.25" customHeight="1" x14ac:dyDescent="0.2">
      <c r="B7" s="22" t="s">
        <v>6</v>
      </c>
      <c r="C7" s="22" t="s">
        <v>8</v>
      </c>
      <c r="D7" s="22" t="s">
        <v>9</v>
      </c>
      <c r="E7" s="22" t="s">
        <v>24</v>
      </c>
      <c r="F7" s="22" t="s">
        <v>5</v>
      </c>
      <c r="G7" s="22" t="s">
        <v>0</v>
      </c>
      <c r="H7" s="22" t="s">
        <v>1</v>
      </c>
      <c r="I7" s="22" t="s">
        <v>2</v>
      </c>
      <c r="J7" s="22" t="s">
        <v>3</v>
      </c>
      <c r="K7" s="22" t="s">
        <v>4</v>
      </c>
      <c r="L7" s="22" t="s">
        <v>222</v>
      </c>
      <c r="N7" s="54" t="s">
        <v>466</v>
      </c>
      <c r="O7" s="55" t="s">
        <v>467</v>
      </c>
    </row>
    <row r="8" spans="1:15" ht="147.75" customHeight="1" x14ac:dyDescent="0.2">
      <c r="A8" s="35">
        <v>1</v>
      </c>
      <c r="B8" s="26" t="s">
        <v>37</v>
      </c>
      <c r="C8" s="26" t="s">
        <v>2125</v>
      </c>
      <c r="D8" s="26" t="s">
        <v>62</v>
      </c>
      <c r="E8" s="26" t="s">
        <v>21</v>
      </c>
      <c r="F8" s="26" t="s">
        <v>2126</v>
      </c>
      <c r="G8" s="36">
        <v>2</v>
      </c>
      <c r="H8" s="36">
        <v>5</v>
      </c>
      <c r="I8" s="36">
        <f t="shared" ref="I8:I18" si="0">G8*H8</f>
        <v>10</v>
      </c>
      <c r="J8" s="36" t="str">
        <f t="shared" ref="J8:J18" si="1">IF(I8&lt;12,"BAJO",IF(I8&gt;21,"ALTO","MEDIO"))</f>
        <v>BAJO</v>
      </c>
      <c r="K8" s="27" t="str">
        <f t="shared" ref="K8:K18" si="2">IF(J8="BAJO","El nivel de riesgo es bajo y no se requieren controles adicionales","Favor establezca acá controles adicionales requeridos")</f>
        <v>El nivel de riesgo es bajo y no se requieren controles adicionales</v>
      </c>
      <c r="L8" s="114">
        <f t="shared" ref="L8:L18" si="3">IF(J8="BAJO",0.1,IF(J8="MEDIO",3,5))</f>
        <v>0.1</v>
      </c>
      <c r="N8" s="27" t="s">
        <v>1374</v>
      </c>
      <c r="O8" s="27" t="s">
        <v>1375</v>
      </c>
    </row>
    <row r="9" spans="1:15" ht="138.75" customHeight="1" x14ac:dyDescent="0.2">
      <c r="A9" s="35">
        <v>2</v>
      </c>
      <c r="B9" s="26" t="s">
        <v>37</v>
      </c>
      <c r="C9" s="26" t="s">
        <v>2127</v>
      </c>
      <c r="D9" s="26" t="s">
        <v>2128</v>
      </c>
      <c r="E9" s="26" t="s">
        <v>21</v>
      </c>
      <c r="F9" s="26" t="s">
        <v>2126</v>
      </c>
      <c r="G9" s="36">
        <v>2</v>
      </c>
      <c r="H9" s="36">
        <v>5</v>
      </c>
      <c r="I9" s="36">
        <f t="shared" si="0"/>
        <v>10</v>
      </c>
      <c r="J9" s="36" t="str">
        <f t="shared" si="1"/>
        <v>BAJO</v>
      </c>
      <c r="K9" s="27" t="str">
        <f t="shared" si="2"/>
        <v>El nivel de riesgo es bajo y no se requieren controles adicionales</v>
      </c>
      <c r="L9" s="114">
        <f>IF(J9="BAJO",0.1,IF(J9="MEDIO",3,5))</f>
        <v>0.1</v>
      </c>
      <c r="N9" s="27" t="s">
        <v>1374</v>
      </c>
      <c r="O9" s="27" t="s">
        <v>1375</v>
      </c>
    </row>
    <row r="10" spans="1:15" ht="167.25" customHeight="1" x14ac:dyDescent="0.2">
      <c r="A10" s="35">
        <v>3</v>
      </c>
      <c r="B10" s="26" t="s">
        <v>37</v>
      </c>
      <c r="C10" s="26" t="s">
        <v>2121</v>
      </c>
      <c r="D10" s="26" t="s">
        <v>625</v>
      </c>
      <c r="E10" s="26" t="s">
        <v>21</v>
      </c>
      <c r="F10" s="26" t="s">
        <v>2122</v>
      </c>
      <c r="G10" s="36">
        <v>2</v>
      </c>
      <c r="H10" s="36">
        <v>5</v>
      </c>
      <c r="I10" s="36">
        <f t="shared" si="0"/>
        <v>10</v>
      </c>
      <c r="J10" s="36" t="str">
        <f t="shared" si="1"/>
        <v>BAJO</v>
      </c>
      <c r="K10" s="27" t="str">
        <f t="shared" si="2"/>
        <v>El nivel de riesgo es bajo y no se requieren controles adicionales</v>
      </c>
      <c r="L10" s="114">
        <f>IF(J10="BAJO",0.1,IF(J10="MEDIO",3,5))</f>
        <v>0.1</v>
      </c>
      <c r="N10" s="27"/>
      <c r="O10" s="27" t="s">
        <v>575</v>
      </c>
    </row>
    <row r="11" spans="1:15" ht="162.75" customHeight="1" x14ac:dyDescent="0.2">
      <c r="A11" s="35">
        <v>4</v>
      </c>
      <c r="B11" s="26" t="s">
        <v>37</v>
      </c>
      <c r="C11" s="26" t="s">
        <v>2129</v>
      </c>
      <c r="D11" s="26" t="s">
        <v>62</v>
      </c>
      <c r="E11" s="26" t="s">
        <v>21</v>
      </c>
      <c r="F11" s="26" t="s">
        <v>2130</v>
      </c>
      <c r="G11" s="36">
        <v>2</v>
      </c>
      <c r="H11" s="36">
        <v>5</v>
      </c>
      <c r="I11" s="36">
        <f t="shared" si="0"/>
        <v>10</v>
      </c>
      <c r="J11" s="36" t="str">
        <f t="shared" si="1"/>
        <v>BAJO</v>
      </c>
      <c r="K11" s="27" t="str">
        <f t="shared" si="2"/>
        <v>El nivel de riesgo es bajo y no se requieren controles adicionales</v>
      </c>
      <c r="L11" s="114">
        <f t="shared" si="3"/>
        <v>0.1</v>
      </c>
      <c r="N11" s="27" t="s">
        <v>1374</v>
      </c>
      <c r="O11" s="27" t="s">
        <v>1376</v>
      </c>
    </row>
    <row r="12" spans="1:15" ht="101.25" customHeight="1" x14ac:dyDescent="0.2">
      <c r="A12" s="35">
        <v>5</v>
      </c>
      <c r="B12" s="26" t="s">
        <v>37</v>
      </c>
      <c r="C12" s="26" t="s">
        <v>1377</v>
      </c>
      <c r="D12" s="26" t="s">
        <v>1378</v>
      </c>
      <c r="E12" s="26" t="s">
        <v>21</v>
      </c>
      <c r="F12" s="26" t="s">
        <v>1379</v>
      </c>
      <c r="G12" s="36">
        <v>2</v>
      </c>
      <c r="H12" s="36">
        <v>5</v>
      </c>
      <c r="I12" s="36">
        <f t="shared" si="0"/>
        <v>10</v>
      </c>
      <c r="J12" s="36" t="str">
        <f t="shared" si="1"/>
        <v>BAJO</v>
      </c>
      <c r="K12" s="27" t="str">
        <f t="shared" si="2"/>
        <v>El nivel de riesgo es bajo y no se requieren controles adicionales</v>
      </c>
      <c r="L12" s="114">
        <f t="shared" si="3"/>
        <v>0.1</v>
      </c>
      <c r="N12" s="27"/>
      <c r="O12" s="27" t="s">
        <v>575</v>
      </c>
    </row>
    <row r="13" spans="1:15" ht="165" customHeight="1" x14ac:dyDescent="0.2">
      <c r="A13" s="35">
        <v>6</v>
      </c>
      <c r="B13" s="26" t="s">
        <v>37</v>
      </c>
      <c r="C13" s="26" t="s">
        <v>2131</v>
      </c>
      <c r="D13" s="26" t="s">
        <v>1380</v>
      </c>
      <c r="E13" s="26" t="s">
        <v>21</v>
      </c>
      <c r="F13" s="26" t="s">
        <v>2132</v>
      </c>
      <c r="G13" s="36">
        <v>2</v>
      </c>
      <c r="H13" s="36">
        <v>5</v>
      </c>
      <c r="I13" s="36">
        <f t="shared" si="0"/>
        <v>10</v>
      </c>
      <c r="J13" s="36" t="str">
        <f t="shared" si="1"/>
        <v>BAJO</v>
      </c>
      <c r="K13" s="27" t="str">
        <f t="shared" si="2"/>
        <v>El nivel de riesgo es bajo y no se requieren controles adicionales</v>
      </c>
      <c r="L13" s="114">
        <f t="shared" si="3"/>
        <v>0.1</v>
      </c>
      <c r="N13" s="27" t="s">
        <v>1374</v>
      </c>
      <c r="O13" s="27" t="s">
        <v>1376</v>
      </c>
    </row>
    <row r="14" spans="1:15" ht="119.25" customHeight="1" x14ac:dyDescent="0.2">
      <c r="A14" s="35">
        <v>7</v>
      </c>
      <c r="B14" s="26" t="s">
        <v>38</v>
      </c>
      <c r="C14" s="26" t="s">
        <v>1381</v>
      </c>
      <c r="D14" s="26" t="s">
        <v>62</v>
      </c>
      <c r="E14" s="26" t="s">
        <v>1382</v>
      </c>
      <c r="F14" s="26" t="s">
        <v>2123</v>
      </c>
      <c r="G14" s="36">
        <v>2</v>
      </c>
      <c r="H14" s="36">
        <v>5</v>
      </c>
      <c r="I14" s="36">
        <f t="shared" si="0"/>
        <v>10</v>
      </c>
      <c r="J14" s="36" t="str">
        <f t="shared" si="1"/>
        <v>BAJO</v>
      </c>
      <c r="K14" s="27" t="str">
        <f t="shared" si="2"/>
        <v>El nivel de riesgo es bajo y no se requieren controles adicionales</v>
      </c>
      <c r="L14" s="114">
        <f t="shared" si="3"/>
        <v>0.1</v>
      </c>
      <c r="N14" s="27"/>
      <c r="O14" s="27" t="s">
        <v>1150</v>
      </c>
    </row>
    <row r="15" spans="1:15" ht="158.25" customHeight="1" x14ac:dyDescent="0.2">
      <c r="A15" s="35">
        <v>8</v>
      </c>
      <c r="B15" s="26" t="s">
        <v>38</v>
      </c>
      <c r="C15" s="26" t="s">
        <v>2133</v>
      </c>
      <c r="D15" s="26" t="s">
        <v>2134</v>
      </c>
      <c r="E15" s="26" t="s">
        <v>1382</v>
      </c>
      <c r="F15" s="26" t="s">
        <v>2124</v>
      </c>
      <c r="G15" s="36">
        <v>2</v>
      </c>
      <c r="H15" s="36">
        <v>5</v>
      </c>
      <c r="I15" s="36">
        <f t="shared" si="0"/>
        <v>10</v>
      </c>
      <c r="J15" s="36" t="str">
        <f t="shared" si="1"/>
        <v>BAJO</v>
      </c>
      <c r="K15" s="27" t="str">
        <f t="shared" si="2"/>
        <v>El nivel de riesgo es bajo y no se requieren controles adicionales</v>
      </c>
      <c r="L15" s="114">
        <f t="shared" si="3"/>
        <v>0.1</v>
      </c>
      <c r="N15" s="27" t="s">
        <v>1374</v>
      </c>
      <c r="O15" s="27" t="s">
        <v>1383</v>
      </c>
    </row>
    <row r="16" spans="1:15" ht="114" x14ac:dyDescent="0.2">
      <c r="A16" s="35">
        <v>9</v>
      </c>
      <c r="B16" s="26" t="s">
        <v>38</v>
      </c>
      <c r="C16" s="26" t="s">
        <v>1384</v>
      </c>
      <c r="D16" s="26" t="s">
        <v>1385</v>
      </c>
      <c r="E16" s="26" t="s">
        <v>1382</v>
      </c>
      <c r="F16" s="26" t="s">
        <v>2124</v>
      </c>
      <c r="G16" s="36">
        <v>2</v>
      </c>
      <c r="H16" s="36">
        <v>5</v>
      </c>
      <c r="I16" s="36">
        <f t="shared" si="0"/>
        <v>10</v>
      </c>
      <c r="J16" s="36" t="str">
        <f t="shared" si="1"/>
        <v>BAJO</v>
      </c>
      <c r="K16" s="27" t="str">
        <f t="shared" si="2"/>
        <v>El nivel de riesgo es bajo y no se requieren controles adicionales</v>
      </c>
      <c r="L16" s="114">
        <f t="shared" si="3"/>
        <v>0.1</v>
      </c>
      <c r="N16" s="27"/>
      <c r="O16" s="27" t="s">
        <v>575</v>
      </c>
    </row>
    <row r="17" spans="1:15" ht="114" x14ac:dyDescent="0.2">
      <c r="A17" s="35">
        <v>10</v>
      </c>
      <c r="B17" s="26" t="s">
        <v>38</v>
      </c>
      <c r="C17" s="26" t="s">
        <v>2135</v>
      </c>
      <c r="D17" s="26" t="s">
        <v>62</v>
      </c>
      <c r="E17" s="26" t="s">
        <v>1382</v>
      </c>
      <c r="F17" s="26" t="s">
        <v>2136</v>
      </c>
      <c r="G17" s="36">
        <v>2</v>
      </c>
      <c r="H17" s="36">
        <v>5</v>
      </c>
      <c r="I17" s="36">
        <f t="shared" si="0"/>
        <v>10</v>
      </c>
      <c r="J17" s="36" t="str">
        <f t="shared" si="1"/>
        <v>BAJO</v>
      </c>
      <c r="K17" s="27" t="str">
        <f t="shared" si="2"/>
        <v>El nivel de riesgo es bajo y no se requieren controles adicionales</v>
      </c>
      <c r="L17" s="114">
        <f t="shared" si="3"/>
        <v>0.1</v>
      </c>
      <c r="N17" s="27" t="s">
        <v>1374</v>
      </c>
      <c r="O17" s="27" t="s">
        <v>1386</v>
      </c>
    </row>
    <row r="18" spans="1:15" ht="114" x14ac:dyDescent="0.2">
      <c r="A18" s="35">
        <v>11</v>
      </c>
      <c r="B18" s="26" t="s">
        <v>38</v>
      </c>
      <c r="C18" s="26" t="s">
        <v>2137</v>
      </c>
      <c r="D18" s="26" t="s">
        <v>1385</v>
      </c>
      <c r="E18" s="26" t="s">
        <v>1382</v>
      </c>
      <c r="F18" s="26" t="s">
        <v>2136</v>
      </c>
      <c r="G18" s="36">
        <v>2</v>
      </c>
      <c r="H18" s="36">
        <v>5</v>
      </c>
      <c r="I18" s="36">
        <f t="shared" si="0"/>
        <v>10</v>
      </c>
      <c r="J18" s="36" t="str">
        <f t="shared" si="1"/>
        <v>BAJO</v>
      </c>
      <c r="K18" s="27" t="str">
        <f t="shared" si="2"/>
        <v>El nivel de riesgo es bajo y no se requieren controles adicionales</v>
      </c>
      <c r="L18" s="114">
        <f t="shared" si="3"/>
        <v>0.1</v>
      </c>
      <c r="N18" s="27" t="s">
        <v>1374</v>
      </c>
      <c r="O18" s="27" t="s">
        <v>1386</v>
      </c>
    </row>
    <row r="19" spans="1:15" x14ac:dyDescent="0.2">
      <c r="L19" s="23">
        <f>SUM(L8:L18)</f>
        <v>1.0999999999999999</v>
      </c>
      <c r="N19" s="23">
        <f>+COUNT(L8:L18)</f>
        <v>11</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9 J11 J13 J17:J18 J15">
    <cfRule type="cellIs" dxfId="29" priority="13" stopIfTrue="1" operator="equal">
      <formula>"ALTO"</formula>
    </cfRule>
    <cfRule type="cellIs" dxfId="28" priority="14" stopIfTrue="1" operator="equal">
      <formula>"MEDIO"</formula>
    </cfRule>
    <cfRule type="cellIs" dxfId="27" priority="15" stopIfTrue="1" operator="equal">
      <formula>"BAJO"</formula>
    </cfRule>
  </conditionalFormatting>
  <conditionalFormatting sqref="J10">
    <cfRule type="cellIs" dxfId="26" priority="10" stopIfTrue="1" operator="equal">
      <formula>"ALTO"</formula>
    </cfRule>
    <cfRule type="cellIs" dxfId="25" priority="11" stopIfTrue="1" operator="equal">
      <formula>"MEDIO"</formula>
    </cfRule>
    <cfRule type="cellIs" dxfId="24" priority="12" stopIfTrue="1" operator="equal">
      <formula>"BAJO"</formula>
    </cfRule>
  </conditionalFormatting>
  <conditionalFormatting sqref="J12">
    <cfRule type="cellIs" dxfId="23" priority="7" stopIfTrue="1" operator="equal">
      <formula>"ALTO"</formula>
    </cfRule>
    <cfRule type="cellIs" dxfId="22" priority="8" stopIfTrue="1" operator="equal">
      <formula>"MEDIO"</formula>
    </cfRule>
    <cfRule type="cellIs" dxfId="21" priority="9" stopIfTrue="1" operator="equal">
      <formula>"BAJO"</formula>
    </cfRule>
  </conditionalFormatting>
  <conditionalFormatting sqref="J16">
    <cfRule type="cellIs" dxfId="20" priority="4" stopIfTrue="1" operator="equal">
      <formula>"ALTO"</formula>
    </cfRule>
    <cfRule type="cellIs" dxfId="19" priority="5" stopIfTrue="1" operator="equal">
      <formula>"MEDIO"</formula>
    </cfRule>
    <cfRule type="cellIs" dxfId="18" priority="6" stopIfTrue="1" operator="equal">
      <formula>"BAJO"</formula>
    </cfRule>
  </conditionalFormatting>
  <conditionalFormatting sqref="J14">
    <cfRule type="cellIs" dxfId="17" priority="1" stopIfTrue="1" operator="equal">
      <formula>"ALTO"</formula>
    </cfRule>
    <cfRule type="cellIs" dxfId="16" priority="2" stopIfTrue="1" operator="equal">
      <formula>"MEDIO"</formula>
    </cfRule>
    <cfRule type="cellIs" dxfId="15" priority="3" stopIfTrue="1" operator="equal">
      <formula>"BAJO"</formula>
    </cfRule>
  </conditionalFormatting>
  <dataValidations count="1">
    <dataValidation showInputMessage="1" showErrorMessage="1" errorTitle="Entrada no válida" error="Favor ingrese un valor de la lista" sqref="G8:G18"/>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rada no válida" error="Por favor ingrese un valor de la lista desplegable">
          <x14:formula1>
            <xm:f>[5]Hoja2!#REF!</xm:f>
          </x14:formula1>
          <xm:sqref>H8:H18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2"/>
  <sheetViews>
    <sheetView topLeftCell="D10" zoomScale="71" zoomScaleNormal="71" workbookViewId="0">
      <selection activeCell="N12" sqref="N12"/>
    </sheetView>
  </sheetViews>
  <sheetFormatPr baseColWidth="10" defaultColWidth="11.42578125" defaultRowHeight="14.25" x14ac:dyDescent="0.2"/>
  <cols>
    <col min="1" max="1" width="11.42578125" style="23"/>
    <col min="2" max="2" width="29.5703125" style="23" customWidth="1"/>
    <col min="3" max="3" width="61" style="23" customWidth="1"/>
    <col min="4" max="4" width="24.28515625" style="23" customWidth="1"/>
    <col min="5" max="5" width="47.42578125" style="23" bestFit="1" customWidth="1"/>
    <col min="6" max="6" width="63.85546875" style="23" customWidth="1"/>
    <col min="7" max="7" width="14.5703125" style="77" customWidth="1"/>
    <col min="8" max="8" width="15.140625" style="77" customWidth="1"/>
    <col min="9" max="9" width="16.42578125" style="23" customWidth="1"/>
    <col min="10" max="10" width="21.85546875" style="23" customWidth="1"/>
    <col min="11" max="11" width="46.85546875" style="23" customWidth="1"/>
    <col min="12" max="12" width="11.42578125" style="23"/>
    <col min="13" max="13" width="3.140625" style="23" customWidth="1"/>
    <col min="14" max="14" width="59.28515625" style="23" customWidth="1"/>
    <col min="15" max="15" width="59.85546875" style="23" customWidth="1"/>
    <col min="16" max="16384" width="11.42578125" style="23"/>
  </cols>
  <sheetData>
    <row r="1" spans="1:73" ht="31.5" customHeight="1" thickBot="1" x14ac:dyDescent="0.25">
      <c r="B1" s="176" t="s">
        <v>10</v>
      </c>
      <c r="C1" s="177"/>
      <c r="D1" s="177"/>
      <c r="E1" s="177"/>
      <c r="F1" s="177"/>
      <c r="G1" s="177"/>
      <c r="H1" s="177"/>
      <c r="I1" s="177"/>
      <c r="J1" s="177"/>
      <c r="K1" s="205"/>
      <c r="L1" s="205"/>
    </row>
    <row r="2" spans="1:73" ht="27" customHeight="1" thickTop="1" x14ac:dyDescent="0.2">
      <c r="B2" s="206" t="s">
        <v>220</v>
      </c>
      <c r="C2" s="207"/>
      <c r="D2" s="207"/>
      <c r="E2" s="207"/>
      <c r="F2" s="207"/>
      <c r="G2" s="207"/>
      <c r="H2" s="207"/>
      <c r="I2" s="207"/>
      <c r="J2" s="207"/>
      <c r="K2" s="205"/>
      <c r="L2" s="205"/>
    </row>
    <row r="3" spans="1:73" ht="38.25" customHeight="1" x14ac:dyDescent="0.2">
      <c r="B3" s="208" t="s">
        <v>11</v>
      </c>
      <c r="C3" s="209"/>
      <c r="D3" s="190" t="s">
        <v>12</v>
      </c>
      <c r="E3" s="191"/>
      <c r="F3" s="191"/>
      <c r="G3" s="191"/>
      <c r="H3" s="191"/>
      <c r="I3" s="189"/>
      <c r="J3" s="43" t="s">
        <v>208</v>
      </c>
      <c r="K3" s="205"/>
      <c r="L3" s="205"/>
    </row>
    <row r="4" spans="1:73" ht="26.25" customHeight="1" thickBot="1" x14ac:dyDescent="0.25">
      <c r="B4" s="210" t="s">
        <v>209</v>
      </c>
      <c r="C4" s="211"/>
      <c r="D4" s="194" t="s">
        <v>221</v>
      </c>
      <c r="E4" s="195"/>
      <c r="F4" s="195"/>
      <c r="G4" s="195"/>
      <c r="H4" s="195"/>
      <c r="I4" s="193"/>
      <c r="J4" s="44" t="s">
        <v>1506</v>
      </c>
      <c r="K4" s="205"/>
      <c r="L4" s="205"/>
    </row>
    <row r="5" spans="1:73" ht="70.5" customHeight="1" thickTop="1" x14ac:dyDescent="0.2">
      <c r="B5" s="199" t="s">
        <v>13</v>
      </c>
      <c r="C5" s="200"/>
      <c r="D5" s="201" t="s">
        <v>14</v>
      </c>
      <c r="E5" s="202"/>
      <c r="F5" s="45" t="s">
        <v>15</v>
      </c>
      <c r="G5" s="203" t="s">
        <v>227</v>
      </c>
      <c r="H5" s="203"/>
      <c r="I5" s="46" t="s">
        <v>16</v>
      </c>
      <c r="J5" s="204" t="s">
        <v>246</v>
      </c>
      <c r="K5" s="204"/>
      <c r="L5" s="204"/>
      <c r="N5" s="52" t="s">
        <v>1505</v>
      </c>
      <c r="O5" s="53">
        <v>44316</v>
      </c>
    </row>
    <row r="6" spans="1:73" ht="3.75" customHeight="1" x14ac:dyDescent="0.2">
      <c r="B6" s="45"/>
      <c r="C6" s="47"/>
      <c r="D6" s="48"/>
      <c r="E6" s="49"/>
      <c r="F6" s="45"/>
      <c r="G6" s="50"/>
      <c r="H6" s="50"/>
      <c r="I6" s="46"/>
      <c r="J6" s="51"/>
      <c r="K6" s="51"/>
      <c r="L6" s="51"/>
    </row>
    <row r="7" spans="1:73" ht="71.25" customHeight="1" x14ac:dyDescent="0.2">
      <c r="B7" s="21" t="s">
        <v>6</v>
      </c>
      <c r="C7" s="22" t="s">
        <v>8</v>
      </c>
      <c r="D7" s="22" t="s">
        <v>9</v>
      </c>
      <c r="E7" s="22" t="s">
        <v>24</v>
      </c>
      <c r="F7" s="22" t="s">
        <v>5</v>
      </c>
      <c r="G7" s="22" t="s">
        <v>0</v>
      </c>
      <c r="H7" s="22" t="s">
        <v>1</v>
      </c>
      <c r="I7" s="22" t="s">
        <v>2</v>
      </c>
      <c r="J7" s="22" t="s">
        <v>3</v>
      </c>
      <c r="K7" s="22" t="s">
        <v>4</v>
      </c>
      <c r="L7" s="22" t="s">
        <v>222</v>
      </c>
      <c r="N7" s="54" t="s">
        <v>466</v>
      </c>
      <c r="O7" s="55" t="s">
        <v>467</v>
      </c>
    </row>
    <row r="8" spans="1:73" ht="121.5" customHeight="1" x14ac:dyDescent="0.2">
      <c r="A8" s="35">
        <v>1</v>
      </c>
      <c r="B8" s="36" t="s">
        <v>416</v>
      </c>
      <c r="C8" s="26" t="s">
        <v>418</v>
      </c>
      <c r="D8" s="36" t="s">
        <v>392</v>
      </c>
      <c r="E8" s="32" t="s">
        <v>417</v>
      </c>
      <c r="F8" s="26" t="s">
        <v>1387</v>
      </c>
      <c r="G8" s="36">
        <v>2</v>
      </c>
      <c r="H8" s="36">
        <v>4</v>
      </c>
      <c r="I8" s="36">
        <f>G8*H8</f>
        <v>8</v>
      </c>
      <c r="J8" s="36" t="str">
        <f>IF(I8&lt;12,"BAJO",IF(I8&gt;19,"ALTO","MEDIO"))</f>
        <v>BAJO</v>
      </c>
      <c r="K8" s="26" t="str">
        <f>IF(J8="BAJO","El nivel de riesgo es bajo y no se requieren controles adicionales","Favor establezca acá controles adicionales requeridos")</f>
        <v>El nivel de riesgo es bajo y no se requieren controles adicionales</v>
      </c>
      <c r="L8" s="114">
        <f>IF(J8="BAJO",0.1,IF(J8="MEDIO",3,5))</f>
        <v>0.1</v>
      </c>
      <c r="N8" s="26" t="s">
        <v>1388</v>
      </c>
      <c r="O8" s="26" t="s">
        <v>1389</v>
      </c>
    </row>
    <row r="9" spans="1:73" ht="127.5" customHeight="1" x14ac:dyDescent="0.2">
      <c r="A9" s="35">
        <v>2</v>
      </c>
      <c r="B9" s="36" t="s">
        <v>416</v>
      </c>
      <c r="C9" s="26" t="s">
        <v>419</v>
      </c>
      <c r="D9" s="36" t="s">
        <v>70</v>
      </c>
      <c r="E9" s="32" t="s">
        <v>417</v>
      </c>
      <c r="F9" s="32" t="s">
        <v>1390</v>
      </c>
      <c r="G9" s="36">
        <v>2</v>
      </c>
      <c r="H9" s="36">
        <v>4</v>
      </c>
      <c r="I9" s="36">
        <f>G9*H9</f>
        <v>8</v>
      </c>
      <c r="J9" s="36" t="str">
        <f>IF(I9&lt;12,"BAJO",IF(I9&gt;19,"ALTO","MEDIO"))</f>
        <v>BAJO</v>
      </c>
      <c r="K9" s="26" t="str">
        <f>IF(J9="BAJO","El nivel de riesgo es bajo y no se requieren controles adicionales","Favor establezca acá controles adicionales requeridos")</f>
        <v>El nivel de riesgo es bajo y no se requieren controles adicionales</v>
      </c>
      <c r="L9" s="114">
        <f>IF(J9="BAJO",0.1,IF(J9="MEDIO",3,5))</f>
        <v>0.1</v>
      </c>
      <c r="N9" s="26" t="s">
        <v>1391</v>
      </c>
      <c r="O9" s="26" t="s">
        <v>1389</v>
      </c>
    </row>
    <row r="10" spans="1:73" s="39" customFormat="1" ht="138" customHeight="1" x14ac:dyDescent="0.2">
      <c r="A10" s="92">
        <v>3</v>
      </c>
      <c r="B10" s="36" t="s">
        <v>399</v>
      </c>
      <c r="C10" s="26" t="s">
        <v>400</v>
      </c>
      <c r="D10" s="61" t="s">
        <v>401</v>
      </c>
      <c r="E10" s="32" t="s">
        <v>402</v>
      </c>
      <c r="F10" s="26" t="s">
        <v>1392</v>
      </c>
      <c r="G10" s="36">
        <v>2</v>
      </c>
      <c r="H10" s="36">
        <v>3</v>
      </c>
      <c r="I10" s="36">
        <f t="shared" ref="I10:I11" si="0">G10*H10</f>
        <v>6</v>
      </c>
      <c r="J10" s="36" t="str">
        <f t="shared" ref="J10:J11" si="1">IF(I10&lt;12,"BAJO",IF(I10&gt;19,"ALTO","MEDIO"))</f>
        <v>BAJO</v>
      </c>
      <c r="K10" s="26" t="str">
        <f>IF(J10="BAJO","El nivel de riesgo es bajo y no se requieren controles adicionales","Favor establezca acá controles adicionales requeridos")</f>
        <v>El nivel de riesgo es bajo y no se requieren controles adicionales</v>
      </c>
      <c r="L10" s="114">
        <f t="shared" ref="L10:L11" si="2">IF(J10="BAJO",0.1,IF(J10="MEDIO",3,5))</f>
        <v>0.1</v>
      </c>
      <c r="M10" s="23"/>
      <c r="N10" s="26" t="s">
        <v>1393</v>
      </c>
      <c r="O10" s="26" t="s">
        <v>1389</v>
      </c>
      <c r="BT10" s="39">
        <v>1</v>
      </c>
      <c r="BU10" s="39">
        <v>1</v>
      </c>
    </row>
    <row r="11" spans="1:73" s="39" customFormat="1" ht="160.5" customHeight="1" x14ac:dyDescent="0.2">
      <c r="A11" s="92">
        <v>4</v>
      </c>
      <c r="B11" s="36" t="s">
        <v>399</v>
      </c>
      <c r="C11" s="26" t="s">
        <v>1394</v>
      </c>
      <c r="D11" s="61" t="s">
        <v>70</v>
      </c>
      <c r="E11" s="32" t="s">
        <v>402</v>
      </c>
      <c r="F11" s="26" t="s">
        <v>1395</v>
      </c>
      <c r="G11" s="36">
        <v>2</v>
      </c>
      <c r="H11" s="36">
        <v>3</v>
      </c>
      <c r="I11" s="36">
        <f t="shared" si="0"/>
        <v>6</v>
      </c>
      <c r="J11" s="36" t="str">
        <f t="shared" si="1"/>
        <v>BAJO</v>
      </c>
      <c r="K11" s="26" t="str">
        <f t="shared" ref="K11" si="3">IF(J11="BAJO","El nivel de riesgo es bajo y no se requieren controles adicionales","Favor establezca acá controles adicionales requeridos")</f>
        <v>El nivel de riesgo es bajo y no se requieren controles adicionales</v>
      </c>
      <c r="L11" s="114">
        <f t="shared" si="2"/>
        <v>0.1</v>
      </c>
      <c r="M11" s="23"/>
      <c r="N11" s="26" t="s">
        <v>1396</v>
      </c>
      <c r="O11" s="26" t="s">
        <v>1389</v>
      </c>
      <c r="BT11" s="39">
        <v>2</v>
      </c>
      <c r="BU11" s="39">
        <v>2</v>
      </c>
    </row>
    <row r="12" spans="1:73" x14ac:dyDescent="0.2">
      <c r="L12" s="23">
        <f>SUM(L8:L11)</f>
        <v>0.4</v>
      </c>
      <c r="M12" s="23">
        <f>SUM(L8:L11)</f>
        <v>0.4</v>
      </c>
      <c r="N12" s="23">
        <f>COUNT(L8:L11)</f>
        <v>4</v>
      </c>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10:J11">
    <cfRule type="cellIs" dxfId="14" priority="4" stopIfTrue="1" operator="equal">
      <formula>"ALTO"</formula>
    </cfRule>
    <cfRule type="cellIs" dxfId="13" priority="5" stopIfTrue="1" operator="equal">
      <formula>"MEDIO"</formula>
    </cfRule>
    <cfRule type="cellIs" dxfId="12" priority="6" stopIfTrue="1" operator="equal">
      <formula>"BAJO"</formula>
    </cfRule>
  </conditionalFormatting>
  <conditionalFormatting sqref="J8:J9">
    <cfRule type="cellIs" dxfId="11" priority="1" stopIfTrue="1" operator="equal">
      <formula>"ALTO"</formula>
    </cfRule>
    <cfRule type="cellIs" dxfId="10" priority="2" stopIfTrue="1" operator="equal">
      <formula>"MEDIO"</formula>
    </cfRule>
    <cfRule type="cellIs" dxfId="9" priority="3" stopIfTrue="1" operator="equal">
      <formula>"BAJO"</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topLeftCell="E9" zoomScale="77" zoomScaleNormal="77" workbookViewId="0">
      <selection activeCell="N13" sqref="N13"/>
    </sheetView>
  </sheetViews>
  <sheetFormatPr baseColWidth="10" defaultColWidth="11.42578125" defaultRowHeight="14.25" x14ac:dyDescent="0.2"/>
  <cols>
    <col min="1" max="1" width="8.7109375" style="23" customWidth="1"/>
    <col min="2" max="2" width="25" style="23" customWidth="1"/>
    <col min="3" max="3" width="66.28515625" style="23" customWidth="1"/>
    <col min="4" max="4" width="28.85546875" style="107" customWidth="1"/>
    <col min="5" max="5" width="39.5703125" style="23" customWidth="1"/>
    <col min="6" max="6" width="64.140625" style="107" customWidth="1"/>
    <col min="7" max="9" width="18.85546875" style="23" customWidth="1"/>
    <col min="10" max="10" width="18.5703125" style="23" customWidth="1"/>
    <col min="11" max="11" width="52.42578125" style="23" customWidth="1"/>
    <col min="12" max="12" width="9.140625" style="23" customWidth="1"/>
    <col min="13" max="13" width="2.5703125" style="23" customWidth="1"/>
    <col min="14" max="14" width="56.28515625" style="23" customWidth="1"/>
    <col min="15" max="15" width="58.7109375" style="23" customWidth="1"/>
    <col min="16" max="16384" width="11.42578125" style="23"/>
  </cols>
  <sheetData>
    <row r="1" spans="1:15" ht="31.5" customHeight="1" thickBot="1" x14ac:dyDescent="0.25">
      <c r="B1" s="176" t="s">
        <v>10</v>
      </c>
      <c r="C1" s="177"/>
      <c r="D1" s="177"/>
      <c r="E1" s="177"/>
      <c r="F1" s="177"/>
      <c r="G1" s="177"/>
      <c r="H1" s="177"/>
      <c r="I1" s="177"/>
      <c r="J1" s="177"/>
      <c r="K1" s="205"/>
      <c r="L1" s="205"/>
    </row>
    <row r="2" spans="1:15" ht="27" customHeight="1" thickTop="1" x14ac:dyDescent="0.2">
      <c r="B2" s="206" t="s">
        <v>220</v>
      </c>
      <c r="C2" s="207"/>
      <c r="D2" s="207"/>
      <c r="E2" s="207"/>
      <c r="F2" s="207"/>
      <c r="G2" s="207"/>
      <c r="H2" s="207"/>
      <c r="I2" s="207"/>
      <c r="J2" s="207"/>
      <c r="K2" s="205"/>
      <c r="L2" s="205"/>
    </row>
    <row r="3" spans="1:15" ht="28.5" customHeight="1" x14ac:dyDescent="0.2">
      <c r="B3" s="208" t="s">
        <v>11</v>
      </c>
      <c r="C3" s="209"/>
      <c r="D3" s="190" t="s">
        <v>12</v>
      </c>
      <c r="E3" s="191"/>
      <c r="F3" s="191"/>
      <c r="G3" s="191"/>
      <c r="H3" s="191"/>
      <c r="I3" s="189"/>
      <c r="J3" s="43" t="s">
        <v>208</v>
      </c>
      <c r="K3" s="205"/>
      <c r="L3" s="205"/>
    </row>
    <row r="4" spans="1:15" ht="26.25" customHeight="1" thickBot="1" x14ac:dyDescent="0.25">
      <c r="B4" s="210" t="s">
        <v>209</v>
      </c>
      <c r="C4" s="211"/>
      <c r="D4" s="194" t="s">
        <v>221</v>
      </c>
      <c r="E4" s="195"/>
      <c r="F4" s="195"/>
      <c r="G4" s="195"/>
      <c r="H4" s="195"/>
      <c r="I4" s="193"/>
      <c r="J4" s="44" t="s">
        <v>1506</v>
      </c>
      <c r="K4" s="205"/>
      <c r="L4" s="205"/>
    </row>
    <row r="5" spans="1:15" ht="57.75" customHeight="1" thickTop="1" x14ac:dyDescent="0.2">
      <c r="B5" s="199" t="s">
        <v>13</v>
      </c>
      <c r="C5" s="200"/>
      <c r="D5" s="201" t="s">
        <v>14</v>
      </c>
      <c r="E5" s="202"/>
      <c r="F5" s="45" t="s">
        <v>15</v>
      </c>
      <c r="G5" s="203" t="s">
        <v>203</v>
      </c>
      <c r="H5" s="203"/>
      <c r="I5" s="46" t="s">
        <v>16</v>
      </c>
      <c r="J5" s="204" t="s">
        <v>232</v>
      </c>
      <c r="K5" s="204"/>
      <c r="L5" s="204"/>
      <c r="N5" s="52" t="s">
        <v>1505</v>
      </c>
      <c r="O5" s="53">
        <v>44316</v>
      </c>
    </row>
    <row r="6" spans="1:15" ht="5.25" customHeight="1" thickBot="1" x14ac:dyDescent="0.25">
      <c r="B6" s="139"/>
      <c r="C6" s="139"/>
      <c r="D6" s="140"/>
      <c r="E6" s="140"/>
      <c r="F6" s="141"/>
      <c r="G6" s="142"/>
      <c r="H6" s="142"/>
      <c r="I6" s="143"/>
      <c r="J6" s="144"/>
      <c r="K6" s="144"/>
      <c r="L6" s="144"/>
    </row>
    <row r="7" spans="1:15" ht="57.75" customHeight="1" x14ac:dyDescent="0.2">
      <c r="B7" s="134" t="s">
        <v>6</v>
      </c>
      <c r="C7" s="135" t="s">
        <v>8</v>
      </c>
      <c r="D7" s="134" t="s">
        <v>9</v>
      </c>
      <c r="E7" s="136" t="s">
        <v>7</v>
      </c>
      <c r="F7" s="136" t="s">
        <v>5</v>
      </c>
      <c r="G7" s="136" t="s">
        <v>0</v>
      </c>
      <c r="H7" s="136" t="s">
        <v>1</v>
      </c>
      <c r="I7" s="136" t="s">
        <v>2</v>
      </c>
      <c r="J7" s="136" t="s">
        <v>3</v>
      </c>
      <c r="K7" s="136" t="s">
        <v>4</v>
      </c>
      <c r="L7" s="136" t="s">
        <v>222</v>
      </c>
      <c r="N7" s="54" t="s">
        <v>466</v>
      </c>
      <c r="O7" s="55" t="s">
        <v>467</v>
      </c>
    </row>
    <row r="8" spans="1:15" s="39" customFormat="1" ht="121.5" customHeight="1" x14ac:dyDescent="0.2">
      <c r="A8" s="92">
        <v>1</v>
      </c>
      <c r="B8" s="36" t="s">
        <v>18</v>
      </c>
      <c r="C8" s="26" t="s">
        <v>412</v>
      </c>
      <c r="D8" s="26" t="s">
        <v>179</v>
      </c>
      <c r="E8" s="26" t="s">
        <v>277</v>
      </c>
      <c r="F8" s="26" t="s">
        <v>414</v>
      </c>
      <c r="G8" s="36">
        <v>2</v>
      </c>
      <c r="H8" s="36">
        <v>5</v>
      </c>
      <c r="I8" s="36">
        <f t="shared" ref="I8:I11" si="0">G8*H8</f>
        <v>10</v>
      </c>
      <c r="J8" s="36" t="str">
        <f t="shared" ref="J8:J11" si="1">IF(I8&lt;12,"BAJO",IF(I8&gt;19,"ALTO","MEDIO"))</f>
        <v>BAJO</v>
      </c>
      <c r="K8" s="26" t="str">
        <f t="shared" ref="K8:K11" si="2">IF(J8="BAJO","El nivel de riesgo es bajo y no se requieren controles adicionales","Favor establezca acá controles adicionales requeridos")</f>
        <v>El nivel de riesgo es bajo y no se requieren controles adicionales</v>
      </c>
      <c r="L8" s="114">
        <f t="shared" ref="L8:L11" si="3">IF(J8="BAJO",0.1,IF(J8="MEDIO",3,5))</f>
        <v>0.1</v>
      </c>
      <c r="M8" s="23"/>
      <c r="N8" s="26" t="s">
        <v>1397</v>
      </c>
      <c r="O8" s="26" t="s">
        <v>1398</v>
      </c>
    </row>
    <row r="9" spans="1:15" s="39" customFormat="1" ht="148.5" customHeight="1" x14ac:dyDescent="0.2">
      <c r="A9" s="92">
        <v>2</v>
      </c>
      <c r="B9" s="36" t="s">
        <v>18</v>
      </c>
      <c r="C9" s="26" t="s">
        <v>413</v>
      </c>
      <c r="D9" s="26" t="s">
        <v>70</v>
      </c>
      <c r="E9" s="26" t="s">
        <v>277</v>
      </c>
      <c r="F9" s="26" t="s">
        <v>414</v>
      </c>
      <c r="G9" s="36">
        <v>2</v>
      </c>
      <c r="H9" s="36">
        <v>5</v>
      </c>
      <c r="I9" s="36">
        <f t="shared" si="0"/>
        <v>10</v>
      </c>
      <c r="J9" s="36" t="str">
        <f t="shared" si="1"/>
        <v>BAJO</v>
      </c>
      <c r="K9" s="26" t="str">
        <f t="shared" si="2"/>
        <v>El nivel de riesgo es bajo y no se requieren controles adicionales</v>
      </c>
      <c r="L9" s="114">
        <f t="shared" si="3"/>
        <v>0.1</v>
      </c>
      <c r="M9" s="23"/>
      <c r="N9" s="26" t="s">
        <v>1397</v>
      </c>
      <c r="O9" s="26" t="s">
        <v>1398</v>
      </c>
    </row>
    <row r="10" spans="1:15" ht="88.5" customHeight="1" x14ac:dyDescent="0.2">
      <c r="A10" s="35">
        <v>3</v>
      </c>
      <c r="B10" s="36" t="s">
        <v>18</v>
      </c>
      <c r="C10" s="26" t="s">
        <v>176</v>
      </c>
      <c r="D10" s="26" t="s">
        <v>179</v>
      </c>
      <c r="E10" s="26" t="s">
        <v>277</v>
      </c>
      <c r="F10" s="26" t="s">
        <v>415</v>
      </c>
      <c r="G10" s="36">
        <v>2</v>
      </c>
      <c r="H10" s="36">
        <v>5</v>
      </c>
      <c r="I10" s="36">
        <f t="shared" si="0"/>
        <v>10</v>
      </c>
      <c r="J10" s="36" t="str">
        <f t="shared" si="1"/>
        <v>BAJO</v>
      </c>
      <c r="K10" s="26" t="str">
        <f t="shared" si="2"/>
        <v>El nivel de riesgo es bajo y no se requieren controles adicionales</v>
      </c>
      <c r="L10" s="114">
        <f t="shared" si="3"/>
        <v>0.1</v>
      </c>
      <c r="N10" s="26" t="s">
        <v>1399</v>
      </c>
      <c r="O10" s="26" t="s">
        <v>1398</v>
      </c>
    </row>
    <row r="11" spans="1:15" ht="123.75" customHeight="1" x14ac:dyDescent="0.2">
      <c r="A11" s="35">
        <v>4</v>
      </c>
      <c r="B11" s="36" t="s">
        <v>18</v>
      </c>
      <c r="C11" s="26" t="s">
        <v>177</v>
      </c>
      <c r="D11" s="26" t="s">
        <v>70</v>
      </c>
      <c r="E11" s="26" t="s">
        <v>277</v>
      </c>
      <c r="F11" s="26" t="s">
        <v>415</v>
      </c>
      <c r="G11" s="36">
        <v>2</v>
      </c>
      <c r="H11" s="36">
        <v>5</v>
      </c>
      <c r="I11" s="36">
        <f t="shared" si="0"/>
        <v>10</v>
      </c>
      <c r="J11" s="36" t="str">
        <f t="shared" si="1"/>
        <v>BAJO</v>
      </c>
      <c r="K11" s="26" t="str">
        <f t="shared" si="2"/>
        <v>El nivel de riesgo es bajo y no se requieren controles adicionales</v>
      </c>
      <c r="L11" s="114">
        <f t="shared" si="3"/>
        <v>0.1</v>
      </c>
      <c r="N11" s="26" t="s">
        <v>1399</v>
      </c>
      <c r="O11" s="26" t="s">
        <v>1398</v>
      </c>
    </row>
    <row r="12" spans="1:15" x14ac:dyDescent="0.2">
      <c r="K12" s="63"/>
      <c r="L12" s="23">
        <f>SUM(L8:L11)</f>
        <v>0.4</v>
      </c>
      <c r="M12" s="38">
        <f>SUM(L8:L11)</f>
        <v>0.4</v>
      </c>
      <c r="N12" s="23">
        <f>COUNT(L8:L11)</f>
        <v>4</v>
      </c>
    </row>
    <row r="13" spans="1:15" x14ac:dyDescent="0.2">
      <c r="D13" s="23"/>
      <c r="F13" s="23"/>
    </row>
    <row r="14" spans="1:15" ht="28.5" customHeight="1" x14ac:dyDescent="0.2">
      <c r="D14" s="23"/>
      <c r="F14" s="23"/>
    </row>
    <row r="15" spans="1:15" x14ac:dyDescent="0.2">
      <c r="D15" s="23"/>
      <c r="F15" s="23"/>
    </row>
    <row r="16" spans="1:15" x14ac:dyDescent="0.2">
      <c r="D16" s="23"/>
      <c r="F16" s="23"/>
    </row>
  </sheetData>
  <dataConsolidate/>
  <mergeCells count="11">
    <mergeCell ref="B5:C5"/>
    <mergeCell ref="D5:E5"/>
    <mergeCell ref="G5:H5"/>
    <mergeCell ref="J5:L5"/>
    <mergeCell ref="B1:J1"/>
    <mergeCell ref="K1:L4"/>
    <mergeCell ref="B2:J2"/>
    <mergeCell ref="B3:C3"/>
    <mergeCell ref="D3:I3"/>
    <mergeCell ref="B4:C4"/>
    <mergeCell ref="D4:I4"/>
  </mergeCells>
  <conditionalFormatting sqref="J8:J11">
    <cfRule type="cellIs" dxfId="8" priority="1" stopIfTrue="1" operator="equal">
      <formula>"ALTO"</formula>
    </cfRule>
    <cfRule type="cellIs" dxfId="7" priority="2" stopIfTrue="1" operator="equal">
      <formula>"MEDIO"</formula>
    </cfRule>
    <cfRule type="cellIs" dxfId="6" priority="3" stopIfTrue="1" operator="equal">
      <formula>"BAJO"</formula>
    </cfRule>
  </conditionalFormatting>
  <dataValidations count="1">
    <dataValidation type="list" allowBlank="1" showInputMessage="1" showErrorMessage="1" sqref="C4:D4">
      <formula1>#REF!</formula1>
    </dataValidation>
  </dataValidation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topLeftCell="E9" zoomScale="73" zoomScaleNormal="73" zoomScaleSheetLayoutView="87" workbookViewId="0">
      <selection activeCell="N11" sqref="N11"/>
    </sheetView>
  </sheetViews>
  <sheetFormatPr baseColWidth="10" defaultColWidth="11.42578125" defaultRowHeight="14.25" x14ac:dyDescent="0.2"/>
  <cols>
    <col min="1" max="1" width="8.140625" style="31" customWidth="1"/>
    <col min="2" max="2" width="25.140625" style="31" customWidth="1"/>
    <col min="3" max="3" width="66.28515625" style="31" customWidth="1"/>
    <col min="4" max="4" width="27.28515625" style="31" customWidth="1"/>
    <col min="5" max="5" width="42.85546875" style="146" customWidth="1"/>
    <col min="6" max="6" width="63.140625" style="147" customWidth="1"/>
    <col min="7" max="7" width="22.7109375" style="31" customWidth="1"/>
    <col min="8" max="9" width="18.85546875" style="31" customWidth="1"/>
    <col min="10" max="10" width="21.85546875" style="31" customWidth="1"/>
    <col min="11" max="11" width="46.85546875" style="31" customWidth="1"/>
    <col min="12" max="12" width="11.42578125" style="31"/>
    <col min="13" max="13" width="3.7109375" style="31" customWidth="1"/>
    <col min="14" max="14" width="72.42578125" style="31" customWidth="1"/>
    <col min="15" max="15" width="58.85546875" style="31" customWidth="1"/>
    <col min="16" max="16384" width="11.42578125" style="31"/>
  </cols>
  <sheetData>
    <row r="1" spans="1:15" ht="24.75" customHeight="1" thickBot="1" x14ac:dyDescent="0.25">
      <c r="B1" s="176" t="s">
        <v>10</v>
      </c>
      <c r="C1" s="177"/>
      <c r="D1" s="177"/>
      <c r="E1" s="177"/>
      <c r="F1" s="177"/>
      <c r="G1" s="177"/>
      <c r="H1" s="177"/>
      <c r="I1" s="177"/>
      <c r="J1" s="177"/>
      <c r="K1" s="205"/>
      <c r="L1" s="205"/>
    </row>
    <row r="2" spans="1:15" ht="21" customHeight="1" thickTop="1" x14ac:dyDescent="0.2">
      <c r="B2" s="206" t="s">
        <v>220</v>
      </c>
      <c r="C2" s="207"/>
      <c r="D2" s="207"/>
      <c r="E2" s="207"/>
      <c r="F2" s="207"/>
      <c r="G2" s="207"/>
      <c r="H2" s="207"/>
      <c r="I2" s="207"/>
      <c r="J2" s="207"/>
      <c r="K2" s="205"/>
      <c r="L2" s="205"/>
    </row>
    <row r="3" spans="1:15" ht="22.5" customHeight="1" x14ac:dyDescent="0.2">
      <c r="B3" s="208" t="s">
        <v>11</v>
      </c>
      <c r="C3" s="209"/>
      <c r="D3" s="190" t="s">
        <v>12</v>
      </c>
      <c r="E3" s="191"/>
      <c r="F3" s="191"/>
      <c r="G3" s="191"/>
      <c r="H3" s="191"/>
      <c r="I3" s="189"/>
      <c r="J3" s="43" t="s">
        <v>208</v>
      </c>
      <c r="K3" s="205"/>
      <c r="L3" s="205"/>
    </row>
    <row r="4" spans="1:15" ht="24.75" customHeight="1" thickBot="1" x14ac:dyDescent="0.25">
      <c r="B4" s="210" t="s">
        <v>209</v>
      </c>
      <c r="C4" s="211"/>
      <c r="D4" s="194" t="s">
        <v>221</v>
      </c>
      <c r="E4" s="195"/>
      <c r="F4" s="195"/>
      <c r="G4" s="195"/>
      <c r="H4" s="195"/>
      <c r="I4" s="193"/>
      <c r="J4" s="44" t="s">
        <v>1506</v>
      </c>
      <c r="K4" s="205"/>
      <c r="L4" s="205"/>
    </row>
    <row r="5" spans="1:15" ht="76.5" customHeight="1" thickTop="1" x14ac:dyDescent="0.2">
      <c r="B5" s="233" t="s">
        <v>13</v>
      </c>
      <c r="C5" s="234"/>
      <c r="D5" s="235" t="s">
        <v>14</v>
      </c>
      <c r="E5" s="236"/>
      <c r="F5" s="148" t="s">
        <v>15</v>
      </c>
      <c r="G5" s="203" t="s">
        <v>32</v>
      </c>
      <c r="H5" s="203"/>
      <c r="I5" s="149" t="s">
        <v>16</v>
      </c>
      <c r="J5" s="237" t="s">
        <v>271</v>
      </c>
      <c r="K5" s="237"/>
      <c r="L5" s="237"/>
      <c r="N5" s="52" t="s">
        <v>1505</v>
      </c>
      <c r="O5" s="53">
        <v>44316</v>
      </c>
    </row>
    <row r="6" spans="1:15" ht="4.5" customHeight="1" x14ac:dyDescent="0.2">
      <c r="B6" s="150"/>
      <c r="C6" s="151"/>
      <c r="D6" s="152"/>
      <c r="E6" s="153"/>
      <c r="F6" s="154"/>
      <c r="G6" s="155"/>
      <c r="H6" s="155"/>
      <c r="I6" s="156"/>
      <c r="J6" s="157"/>
      <c r="K6" s="158"/>
      <c r="L6" s="157"/>
      <c r="N6" s="23"/>
      <c r="O6" s="23"/>
    </row>
    <row r="7" spans="1:15" ht="75.75" customHeight="1" x14ac:dyDescent="0.2">
      <c r="B7" s="159" t="s">
        <v>6</v>
      </c>
      <c r="C7" s="159" t="s">
        <v>8</v>
      </c>
      <c r="D7" s="159" t="s">
        <v>9</v>
      </c>
      <c r="E7" s="159" t="s">
        <v>7</v>
      </c>
      <c r="F7" s="159" t="s">
        <v>5</v>
      </c>
      <c r="G7" s="159" t="s">
        <v>0</v>
      </c>
      <c r="H7" s="159" t="s">
        <v>1</v>
      </c>
      <c r="I7" s="159" t="s">
        <v>2</v>
      </c>
      <c r="J7" s="159" t="s">
        <v>3</v>
      </c>
      <c r="K7" s="159" t="s">
        <v>4</v>
      </c>
      <c r="L7" s="159" t="s">
        <v>2139</v>
      </c>
      <c r="N7" s="54" t="s">
        <v>466</v>
      </c>
      <c r="O7" s="55" t="s">
        <v>467</v>
      </c>
    </row>
    <row r="8" spans="1:15" s="41" customFormat="1" ht="249.75" customHeight="1" x14ac:dyDescent="0.2">
      <c r="A8" s="40">
        <v>1</v>
      </c>
      <c r="B8" s="36" t="s">
        <v>1400</v>
      </c>
      <c r="C8" s="26" t="s">
        <v>2140</v>
      </c>
      <c r="D8" s="29" t="s">
        <v>2141</v>
      </c>
      <c r="E8" s="34" t="s">
        <v>23</v>
      </c>
      <c r="F8" s="37" t="s">
        <v>2142</v>
      </c>
      <c r="G8" s="29">
        <v>2</v>
      </c>
      <c r="H8" s="29">
        <v>4</v>
      </c>
      <c r="I8" s="29">
        <f t="shared" ref="I8:I9" si="0">G8*H8</f>
        <v>8</v>
      </c>
      <c r="J8" s="29" t="str">
        <f t="shared" ref="J8:J9" si="1">IF(I8&lt;12,"BAJO",IF(I8&gt;19,"ALTO","MEDIO"))</f>
        <v>BAJO</v>
      </c>
      <c r="K8" s="37" t="str">
        <f>IF(J8="BAJO","El nivel de riesgo bajo no requiere controles adicionales","Favor establezca acá controles adicionales requeridos")</f>
        <v>El nivel de riesgo bajo no requiere controles adicionales</v>
      </c>
      <c r="L8" s="110">
        <f t="shared" ref="L8:L9" si="2">IF(J8="BAJO",0.1,IF(J8="MEDIO",3,5))</f>
        <v>0.1</v>
      </c>
      <c r="M8" s="31"/>
      <c r="N8" s="37" t="s">
        <v>1401</v>
      </c>
      <c r="O8" s="37" t="s">
        <v>1402</v>
      </c>
    </row>
    <row r="9" spans="1:15" s="145" customFormat="1" ht="159.75" customHeight="1" x14ac:dyDescent="0.2">
      <c r="A9" s="29">
        <v>2</v>
      </c>
      <c r="B9" s="36" t="s">
        <v>1400</v>
      </c>
      <c r="C9" s="26" t="s">
        <v>464</v>
      </c>
      <c r="D9" s="29" t="s">
        <v>62</v>
      </c>
      <c r="E9" s="34" t="s">
        <v>23</v>
      </c>
      <c r="F9" s="37" t="s">
        <v>2138</v>
      </c>
      <c r="G9" s="29">
        <v>2</v>
      </c>
      <c r="H9" s="29">
        <v>4</v>
      </c>
      <c r="I9" s="29">
        <f t="shared" si="0"/>
        <v>8</v>
      </c>
      <c r="J9" s="29" t="str">
        <f t="shared" si="1"/>
        <v>BAJO</v>
      </c>
      <c r="K9" s="37" t="str">
        <f>IF(J9="BAJO","El nivel de riesgo bajo no requiere controles adicionales","Favor establezca acá controles adicionales requeridos")</f>
        <v>El nivel de riesgo bajo no requiere controles adicionales</v>
      </c>
      <c r="L9" s="110">
        <f t="shared" si="2"/>
        <v>0.1</v>
      </c>
      <c r="M9" s="31"/>
      <c r="N9" s="106"/>
      <c r="O9" s="37" t="s">
        <v>1403</v>
      </c>
    </row>
    <row r="10" spans="1:15" x14ac:dyDescent="0.2">
      <c r="L10" s="31">
        <f>SUM(L8:L9)</f>
        <v>0.2</v>
      </c>
      <c r="N10" s="31">
        <f>+COUNT(L8:L9)</f>
        <v>2</v>
      </c>
    </row>
  </sheetData>
  <dataConsolidate/>
  <mergeCells count="11">
    <mergeCell ref="B1:J1"/>
    <mergeCell ref="K1:L4"/>
    <mergeCell ref="B2:J2"/>
    <mergeCell ref="B3:C3"/>
    <mergeCell ref="D3:I3"/>
    <mergeCell ref="D4:I4"/>
    <mergeCell ref="B5:C5"/>
    <mergeCell ref="D5:E5"/>
    <mergeCell ref="G5:H5"/>
    <mergeCell ref="J5:L5"/>
    <mergeCell ref="B4:C4"/>
  </mergeCells>
  <conditionalFormatting sqref="J8:J9">
    <cfRule type="cellIs" dxfId="5" priority="1" stopIfTrue="1" operator="equal">
      <formula>"ALTO"</formula>
    </cfRule>
    <cfRule type="cellIs" dxfId="4" priority="2" stopIfTrue="1" operator="equal">
      <formula>"MEDIO"</formula>
    </cfRule>
    <cfRule type="cellIs" dxfId="3" priority="3" stopIfTrue="1"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[3]Instructivo!#REF!</xm:f>
          </x14:formula1>
          <xm:sqref>C4:D4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L9"/>
  <sheetViews>
    <sheetView topLeftCell="E1" zoomScale="66" zoomScaleNormal="66" workbookViewId="0">
      <selection activeCell="N10" sqref="N10"/>
    </sheetView>
  </sheetViews>
  <sheetFormatPr baseColWidth="10" defaultRowHeight="14.25" x14ac:dyDescent="0.2"/>
  <cols>
    <col min="1" max="1" width="7.28515625" style="31" customWidth="1"/>
    <col min="2" max="2" width="31.5703125" style="31" customWidth="1"/>
    <col min="3" max="3" width="66.28515625" style="31" customWidth="1"/>
    <col min="4" max="4" width="33.7109375" style="31" customWidth="1"/>
    <col min="5" max="5" width="50.140625" style="31" customWidth="1"/>
    <col min="6" max="6" width="25.85546875" style="31" customWidth="1"/>
    <col min="7" max="7" width="42.85546875" style="31" hidden="1" customWidth="1"/>
    <col min="8" max="8" width="25.140625" style="31" customWidth="1"/>
    <col min="9" max="11" width="18.85546875" style="31" customWidth="1"/>
    <col min="12" max="12" width="15" style="31" customWidth="1"/>
    <col min="13" max="13" width="2.42578125" style="31" customWidth="1"/>
    <col min="14" max="14" width="38.42578125" style="31" customWidth="1"/>
    <col min="15" max="15" width="41.85546875" style="31" customWidth="1"/>
    <col min="16" max="16384" width="11.42578125" style="31"/>
  </cols>
  <sheetData>
    <row r="1" spans="1:1000" s="160" customFormat="1" ht="31.5" customHeight="1" thickBot="1" x14ac:dyDescent="0.25">
      <c r="B1" s="176" t="s">
        <v>10</v>
      </c>
      <c r="C1" s="177"/>
      <c r="D1" s="177"/>
      <c r="E1" s="177"/>
      <c r="F1" s="177"/>
      <c r="G1" s="177"/>
      <c r="H1" s="177"/>
      <c r="I1" s="177"/>
      <c r="J1" s="177"/>
      <c r="K1" s="205"/>
      <c r="L1" s="205"/>
    </row>
    <row r="2" spans="1:1000" s="160" customFormat="1" ht="30" customHeight="1" thickTop="1" x14ac:dyDescent="0.2">
      <c r="B2" s="206" t="s">
        <v>220</v>
      </c>
      <c r="C2" s="207"/>
      <c r="D2" s="207"/>
      <c r="E2" s="207"/>
      <c r="F2" s="207"/>
      <c r="G2" s="207"/>
      <c r="H2" s="207"/>
      <c r="I2" s="207"/>
      <c r="J2" s="207"/>
      <c r="K2" s="205"/>
      <c r="L2" s="205"/>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c r="IW2" s="90"/>
      <c r="IX2" s="90"/>
      <c r="IY2" s="90"/>
      <c r="IZ2" s="90"/>
      <c r="JA2" s="90"/>
      <c r="JB2" s="90"/>
      <c r="JC2" s="90"/>
      <c r="JD2" s="90"/>
      <c r="JE2" s="90"/>
      <c r="JF2" s="90"/>
      <c r="JG2" s="90"/>
      <c r="JH2" s="90"/>
      <c r="JI2" s="90"/>
      <c r="JJ2" s="90"/>
      <c r="JK2" s="90"/>
      <c r="JL2" s="90"/>
      <c r="JM2" s="90"/>
      <c r="JN2" s="90"/>
      <c r="JO2" s="90"/>
      <c r="JP2" s="90"/>
      <c r="JQ2" s="90"/>
      <c r="JR2" s="90"/>
      <c r="JS2" s="90"/>
      <c r="JT2" s="90"/>
      <c r="JU2" s="90"/>
      <c r="JV2" s="90"/>
      <c r="JW2" s="90"/>
      <c r="JX2" s="90"/>
      <c r="JY2" s="90"/>
      <c r="JZ2" s="90"/>
      <c r="KA2" s="90"/>
      <c r="KB2" s="90"/>
      <c r="KC2" s="90"/>
      <c r="KD2" s="90"/>
      <c r="KE2" s="90"/>
      <c r="KF2" s="90"/>
      <c r="KG2" s="90"/>
      <c r="KH2" s="90"/>
      <c r="KI2" s="90"/>
      <c r="KJ2" s="90"/>
      <c r="KK2" s="90"/>
      <c r="KL2" s="90"/>
      <c r="KM2" s="90"/>
      <c r="KN2" s="90"/>
      <c r="KO2" s="90"/>
      <c r="KP2" s="90"/>
      <c r="KQ2" s="90"/>
      <c r="KR2" s="90"/>
      <c r="KS2" s="90"/>
      <c r="KT2" s="90"/>
      <c r="KU2" s="90"/>
      <c r="KV2" s="90"/>
      <c r="KW2" s="90"/>
      <c r="KX2" s="90"/>
      <c r="KY2" s="90"/>
      <c r="KZ2" s="90"/>
      <c r="LA2" s="90"/>
      <c r="LB2" s="90"/>
      <c r="LC2" s="90"/>
      <c r="LD2" s="90"/>
      <c r="LE2" s="90"/>
      <c r="LF2" s="90"/>
      <c r="LG2" s="90"/>
      <c r="LH2" s="90"/>
      <c r="LI2" s="90"/>
      <c r="LJ2" s="90"/>
      <c r="LK2" s="90"/>
      <c r="LL2" s="90"/>
      <c r="LM2" s="90"/>
      <c r="LN2" s="90"/>
      <c r="LO2" s="90"/>
      <c r="LP2" s="90"/>
      <c r="LQ2" s="90"/>
      <c r="LR2" s="90"/>
      <c r="LS2" s="90"/>
      <c r="LT2" s="90"/>
      <c r="LU2" s="90"/>
      <c r="LV2" s="90"/>
      <c r="LW2" s="90"/>
      <c r="LX2" s="90"/>
      <c r="LY2" s="90"/>
      <c r="LZ2" s="90"/>
      <c r="MA2" s="90"/>
      <c r="MB2" s="90"/>
      <c r="MC2" s="90"/>
      <c r="MD2" s="90"/>
      <c r="ME2" s="90"/>
      <c r="MF2" s="90"/>
      <c r="MG2" s="90"/>
      <c r="MH2" s="90"/>
      <c r="MI2" s="90"/>
      <c r="MJ2" s="90"/>
      <c r="MK2" s="90"/>
      <c r="ML2" s="90"/>
      <c r="MM2" s="90"/>
      <c r="MN2" s="90"/>
      <c r="MO2" s="90"/>
      <c r="MP2" s="90"/>
      <c r="MQ2" s="90"/>
      <c r="MR2" s="90"/>
      <c r="MS2" s="90"/>
      <c r="MT2" s="90"/>
      <c r="MU2" s="90"/>
      <c r="MV2" s="90"/>
      <c r="MW2" s="90"/>
      <c r="MX2" s="90"/>
      <c r="MY2" s="90"/>
      <c r="MZ2" s="90"/>
      <c r="NA2" s="90"/>
      <c r="NB2" s="90"/>
      <c r="NC2" s="90"/>
      <c r="ND2" s="90"/>
      <c r="NE2" s="90"/>
      <c r="NF2" s="90"/>
      <c r="NG2" s="90"/>
      <c r="NH2" s="90"/>
      <c r="NI2" s="90"/>
      <c r="NJ2" s="90"/>
      <c r="NK2" s="90"/>
      <c r="NL2" s="90"/>
      <c r="NM2" s="90"/>
      <c r="NN2" s="90"/>
      <c r="NO2" s="90"/>
      <c r="NP2" s="90"/>
      <c r="NQ2" s="90"/>
      <c r="NR2" s="90"/>
      <c r="NS2" s="90"/>
      <c r="NT2" s="90"/>
      <c r="NU2" s="90"/>
      <c r="NV2" s="90"/>
      <c r="NW2" s="90"/>
      <c r="NX2" s="90"/>
      <c r="NY2" s="90"/>
      <c r="NZ2" s="90"/>
      <c r="OA2" s="90"/>
      <c r="OB2" s="90"/>
      <c r="OC2" s="90"/>
      <c r="OD2" s="90"/>
      <c r="OE2" s="90"/>
      <c r="OF2" s="90"/>
      <c r="OG2" s="90"/>
      <c r="OH2" s="90"/>
      <c r="OI2" s="90"/>
      <c r="OJ2" s="90"/>
      <c r="OK2" s="90"/>
      <c r="OL2" s="90"/>
      <c r="OM2" s="90"/>
      <c r="ON2" s="90"/>
      <c r="OO2" s="90"/>
      <c r="OP2" s="90"/>
      <c r="OQ2" s="90"/>
      <c r="OR2" s="90"/>
      <c r="OS2" s="90"/>
      <c r="OT2" s="90"/>
      <c r="OU2" s="90"/>
      <c r="OV2" s="90"/>
      <c r="OW2" s="90"/>
      <c r="OX2" s="90"/>
      <c r="OY2" s="90"/>
      <c r="OZ2" s="90"/>
      <c r="PA2" s="90"/>
      <c r="PB2" s="90"/>
      <c r="PC2" s="90"/>
      <c r="PD2" s="90"/>
      <c r="PE2" s="90"/>
      <c r="PF2" s="90"/>
      <c r="PG2" s="90"/>
      <c r="PH2" s="90"/>
      <c r="PI2" s="90"/>
      <c r="PJ2" s="90"/>
      <c r="PK2" s="90"/>
      <c r="PL2" s="90"/>
      <c r="PM2" s="90"/>
      <c r="PN2" s="90"/>
      <c r="PO2" s="90"/>
      <c r="PP2" s="90"/>
      <c r="PQ2" s="90"/>
      <c r="PR2" s="90"/>
      <c r="PS2" s="90"/>
      <c r="PT2" s="90"/>
      <c r="PU2" s="90"/>
      <c r="PV2" s="90"/>
      <c r="PW2" s="90"/>
      <c r="PX2" s="90"/>
      <c r="PY2" s="90"/>
      <c r="PZ2" s="90"/>
      <c r="QA2" s="90"/>
      <c r="QB2" s="90"/>
      <c r="QC2" s="90"/>
      <c r="QD2" s="90"/>
      <c r="QE2" s="90"/>
      <c r="QF2" s="90"/>
      <c r="QG2" s="90"/>
      <c r="QH2" s="90"/>
      <c r="QI2" s="90"/>
      <c r="QJ2" s="90"/>
      <c r="QK2" s="90"/>
      <c r="QL2" s="90"/>
      <c r="QM2" s="90"/>
      <c r="QN2" s="90"/>
      <c r="QO2" s="90"/>
      <c r="QP2" s="90"/>
      <c r="QQ2" s="90"/>
      <c r="QR2" s="90"/>
      <c r="QS2" s="90"/>
      <c r="QT2" s="90"/>
      <c r="QU2" s="90"/>
      <c r="QV2" s="90"/>
      <c r="QW2" s="90"/>
      <c r="QX2" s="90"/>
      <c r="QY2" s="90"/>
      <c r="QZ2" s="90"/>
      <c r="RA2" s="90"/>
      <c r="RB2" s="90"/>
      <c r="RC2" s="90"/>
      <c r="RD2" s="90"/>
      <c r="RE2" s="90"/>
      <c r="RF2" s="90"/>
      <c r="RG2" s="90"/>
      <c r="RH2" s="90"/>
      <c r="RI2" s="90"/>
      <c r="RJ2" s="90"/>
      <c r="RK2" s="90"/>
      <c r="RL2" s="90"/>
      <c r="RM2" s="90"/>
      <c r="RN2" s="90"/>
      <c r="RO2" s="90"/>
      <c r="RP2" s="90"/>
      <c r="RQ2" s="90"/>
      <c r="RR2" s="90"/>
      <c r="RS2" s="90"/>
      <c r="RT2" s="90"/>
      <c r="RU2" s="90"/>
      <c r="RV2" s="90"/>
      <c r="RW2" s="90"/>
      <c r="RX2" s="90"/>
      <c r="RY2" s="90"/>
      <c r="RZ2" s="90"/>
      <c r="SA2" s="90"/>
      <c r="SB2" s="90"/>
      <c r="SC2" s="90"/>
      <c r="SD2" s="90"/>
      <c r="SE2" s="90"/>
      <c r="SF2" s="90"/>
      <c r="SG2" s="90"/>
      <c r="SH2" s="90"/>
      <c r="SI2" s="90"/>
      <c r="SJ2" s="90"/>
      <c r="SK2" s="90"/>
      <c r="SL2" s="90"/>
      <c r="SM2" s="90"/>
      <c r="SN2" s="90"/>
      <c r="SO2" s="90"/>
      <c r="SP2" s="90"/>
      <c r="SQ2" s="90"/>
      <c r="SR2" s="90"/>
      <c r="SS2" s="90"/>
      <c r="ST2" s="90"/>
      <c r="SU2" s="90"/>
      <c r="SV2" s="90"/>
      <c r="SW2" s="90"/>
      <c r="SX2" s="90"/>
      <c r="SY2" s="90"/>
      <c r="SZ2" s="90"/>
      <c r="TA2" s="90"/>
      <c r="TB2" s="90"/>
      <c r="TC2" s="90"/>
      <c r="TD2" s="90"/>
      <c r="TE2" s="90"/>
      <c r="TF2" s="90"/>
      <c r="TG2" s="90"/>
      <c r="TH2" s="90"/>
      <c r="TI2" s="90"/>
      <c r="TJ2" s="90"/>
      <c r="TK2" s="90"/>
      <c r="TL2" s="90"/>
      <c r="TM2" s="90"/>
      <c r="TN2" s="90"/>
      <c r="TO2" s="90"/>
      <c r="TP2" s="90"/>
      <c r="TQ2" s="90"/>
      <c r="TR2" s="90"/>
      <c r="TS2" s="90"/>
      <c r="TT2" s="90"/>
      <c r="TU2" s="90"/>
      <c r="TV2" s="90"/>
      <c r="TW2" s="90"/>
      <c r="TX2" s="90"/>
      <c r="TY2" s="90"/>
      <c r="TZ2" s="90"/>
      <c r="UA2" s="90"/>
      <c r="UB2" s="90"/>
      <c r="UC2" s="90"/>
      <c r="UD2" s="90"/>
      <c r="UE2" s="90"/>
      <c r="UF2" s="90"/>
      <c r="UG2" s="90"/>
      <c r="UH2" s="90"/>
      <c r="UI2" s="90"/>
      <c r="UJ2" s="90"/>
      <c r="UK2" s="90"/>
      <c r="UL2" s="90"/>
      <c r="UM2" s="90"/>
      <c r="UN2" s="90"/>
      <c r="UO2" s="90"/>
      <c r="UP2" s="90"/>
      <c r="UQ2" s="90"/>
      <c r="UR2" s="90"/>
      <c r="US2" s="90"/>
      <c r="UT2" s="90"/>
      <c r="UU2" s="90"/>
      <c r="UV2" s="90"/>
      <c r="UW2" s="90"/>
      <c r="UX2" s="90"/>
      <c r="UY2" s="90"/>
      <c r="UZ2" s="90"/>
      <c r="VA2" s="90"/>
      <c r="VB2" s="90"/>
      <c r="VC2" s="90"/>
      <c r="VD2" s="90"/>
      <c r="VE2" s="90"/>
      <c r="VF2" s="90"/>
      <c r="VG2" s="90"/>
      <c r="VH2" s="90"/>
      <c r="VI2" s="90"/>
      <c r="VJ2" s="90"/>
      <c r="VK2" s="90"/>
      <c r="VL2" s="90"/>
      <c r="VM2" s="90"/>
      <c r="VN2" s="90"/>
      <c r="VO2" s="90"/>
      <c r="VP2" s="90"/>
      <c r="VQ2" s="90"/>
      <c r="VR2" s="90"/>
      <c r="VS2" s="90"/>
      <c r="VT2" s="90"/>
      <c r="VU2" s="90"/>
      <c r="VV2" s="90"/>
      <c r="VW2" s="90"/>
      <c r="VX2" s="90"/>
      <c r="VY2" s="90"/>
      <c r="VZ2" s="90"/>
      <c r="WA2" s="90"/>
      <c r="WB2" s="90"/>
      <c r="WC2" s="90"/>
      <c r="WD2" s="90"/>
      <c r="WE2" s="90"/>
      <c r="WF2" s="90"/>
      <c r="WG2" s="90"/>
      <c r="WH2" s="90"/>
      <c r="WI2" s="90"/>
      <c r="WJ2" s="90"/>
      <c r="WK2" s="90"/>
      <c r="WL2" s="90"/>
      <c r="WM2" s="90"/>
      <c r="WN2" s="90"/>
      <c r="WO2" s="90"/>
      <c r="WP2" s="90"/>
      <c r="WQ2" s="90"/>
      <c r="WR2" s="90"/>
      <c r="WS2" s="90"/>
      <c r="WT2" s="90"/>
      <c r="WU2" s="90"/>
      <c r="WV2" s="90"/>
      <c r="WW2" s="90"/>
      <c r="WX2" s="90"/>
      <c r="WY2" s="90"/>
      <c r="WZ2" s="90"/>
      <c r="XA2" s="90"/>
      <c r="XB2" s="90"/>
      <c r="XC2" s="90"/>
      <c r="XD2" s="90"/>
      <c r="XE2" s="90"/>
      <c r="XF2" s="90"/>
      <c r="XG2" s="90"/>
      <c r="XH2" s="90"/>
      <c r="XI2" s="90"/>
      <c r="XJ2" s="90"/>
      <c r="XK2" s="90"/>
      <c r="XL2" s="90"/>
      <c r="XM2" s="90"/>
      <c r="XN2" s="90"/>
      <c r="XO2" s="90"/>
      <c r="XP2" s="90"/>
      <c r="XQ2" s="90"/>
      <c r="XR2" s="90"/>
      <c r="XS2" s="90"/>
      <c r="XT2" s="90"/>
      <c r="XU2" s="90"/>
      <c r="XV2" s="90"/>
      <c r="XW2" s="90"/>
      <c r="XX2" s="90"/>
      <c r="XY2" s="90"/>
      <c r="XZ2" s="90"/>
      <c r="YA2" s="90"/>
      <c r="YB2" s="90"/>
      <c r="YC2" s="90"/>
      <c r="YD2" s="90"/>
      <c r="YE2" s="90"/>
      <c r="YF2" s="90"/>
      <c r="YG2" s="90"/>
      <c r="YH2" s="90"/>
      <c r="YI2" s="90"/>
      <c r="YJ2" s="90"/>
      <c r="YK2" s="90"/>
      <c r="YL2" s="90"/>
      <c r="YM2" s="90"/>
      <c r="YN2" s="90"/>
      <c r="YO2" s="90"/>
      <c r="YP2" s="90"/>
      <c r="YQ2" s="90"/>
      <c r="YR2" s="90"/>
      <c r="YS2" s="90"/>
      <c r="YT2" s="90"/>
      <c r="YU2" s="90"/>
      <c r="YV2" s="90"/>
      <c r="YW2" s="90"/>
      <c r="YX2" s="90"/>
      <c r="YY2" s="90"/>
      <c r="YZ2" s="90"/>
      <c r="ZA2" s="90"/>
      <c r="ZB2" s="90"/>
      <c r="ZC2" s="90"/>
      <c r="ZD2" s="90"/>
      <c r="ZE2" s="90"/>
      <c r="ZF2" s="90"/>
      <c r="ZG2" s="90"/>
      <c r="ZH2" s="90"/>
      <c r="ZI2" s="90"/>
      <c r="ZJ2" s="90"/>
      <c r="ZK2" s="90"/>
      <c r="ZL2" s="90"/>
      <c r="ZM2" s="90"/>
      <c r="ZN2" s="90"/>
      <c r="ZO2" s="90"/>
      <c r="ZP2" s="90"/>
      <c r="ZQ2" s="90"/>
      <c r="ZR2" s="90"/>
      <c r="ZS2" s="90"/>
      <c r="ZT2" s="90"/>
      <c r="ZU2" s="90"/>
      <c r="ZV2" s="90"/>
      <c r="ZW2" s="90"/>
      <c r="ZX2" s="90"/>
      <c r="ZY2" s="90"/>
      <c r="ZZ2" s="90"/>
      <c r="AAA2" s="90"/>
      <c r="AAB2" s="90"/>
      <c r="AAC2" s="90"/>
      <c r="AAD2" s="90"/>
      <c r="AAE2" s="90"/>
      <c r="AAF2" s="90"/>
      <c r="AAG2" s="90"/>
      <c r="AAH2" s="90"/>
      <c r="AAI2" s="90"/>
      <c r="AAJ2" s="90"/>
      <c r="AAK2" s="90"/>
      <c r="AAL2" s="90"/>
      <c r="AAM2" s="90"/>
      <c r="AAN2" s="90"/>
      <c r="AAO2" s="90"/>
      <c r="AAP2" s="90"/>
      <c r="AAQ2" s="90"/>
      <c r="AAR2" s="90"/>
      <c r="AAS2" s="90"/>
      <c r="AAT2" s="90"/>
      <c r="AAU2" s="90"/>
      <c r="AAV2" s="90"/>
      <c r="AAW2" s="90"/>
      <c r="AAX2" s="90"/>
      <c r="AAY2" s="90"/>
      <c r="AAZ2" s="90"/>
      <c r="ABA2" s="90"/>
      <c r="ABB2" s="90"/>
      <c r="ABC2" s="90"/>
      <c r="ABD2" s="90"/>
      <c r="ABE2" s="90"/>
      <c r="ABF2" s="90"/>
      <c r="ABG2" s="90"/>
      <c r="ABH2" s="90"/>
      <c r="ABI2" s="90"/>
      <c r="ABJ2" s="90"/>
      <c r="ABK2" s="90"/>
      <c r="ABL2" s="90"/>
      <c r="ABM2" s="90"/>
      <c r="ABN2" s="90"/>
      <c r="ABO2" s="90"/>
      <c r="ABP2" s="90"/>
      <c r="ABQ2" s="90"/>
      <c r="ABR2" s="90"/>
      <c r="ABS2" s="90"/>
      <c r="ABT2" s="90"/>
      <c r="ABU2" s="90"/>
      <c r="ABV2" s="90"/>
      <c r="ABW2" s="90"/>
      <c r="ABX2" s="90"/>
      <c r="ABY2" s="90"/>
      <c r="ABZ2" s="90"/>
      <c r="ACA2" s="90"/>
      <c r="ACB2" s="90"/>
      <c r="ACC2" s="90"/>
      <c r="ACD2" s="90"/>
      <c r="ACE2" s="90"/>
      <c r="ACF2" s="90"/>
      <c r="ACG2" s="90"/>
      <c r="ACH2" s="90"/>
      <c r="ACI2" s="90"/>
      <c r="ACJ2" s="90"/>
      <c r="ACK2" s="90"/>
      <c r="ACL2" s="90"/>
      <c r="ACM2" s="90"/>
      <c r="ACN2" s="90"/>
      <c r="ACO2" s="90"/>
      <c r="ACP2" s="90"/>
      <c r="ACQ2" s="90"/>
      <c r="ACR2" s="90"/>
      <c r="ACS2" s="90"/>
      <c r="ACT2" s="90"/>
      <c r="ACU2" s="90"/>
      <c r="ACV2" s="90"/>
      <c r="ACW2" s="90"/>
      <c r="ACX2" s="90"/>
      <c r="ACY2" s="90"/>
      <c r="ACZ2" s="90"/>
      <c r="ADA2" s="90"/>
      <c r="ADB2" s="90"/>
      <c r="ADC2" s="90"/>
      <c r="ADD2" s="90"/>
      <c r="ADE2" s="90"/>
      <c r="ADF2" s="90"/>
      <c r="ADG2" s="90"/>
      <c r="ADH2" s="90"/>
      <c r="ADI2" s="90"/>
      <c r="ADJ2" s="90"/>
      <c r="ADK2" s="90"/>
      <c r="ADL2" s="90"/>
      <c r="ADM2" s="90"/>
      <c r="ADN2" s="90"/>
      <c r="ADO2" s="90"/>
      <c r="ADP2" s="90"/>
      <c r="ADQ2" s="90"/>
      <c r="ADR2" s="90"/>
      <c r="ADS2" s="90"/>
      <c r="ADT2" s="90"/>
      <c r="ADU2" s="90"/>
      <c r="ADV2" s="90"/>
      <c r="ADW2" s="90"/>
      <c r="ADX2" s="90"/>
      <c r="ADY2" s="90"/>
      <c r="ADZ2" s="90"/>
      <c r="AEA2" s="90"/>
      <c r="AEB2" s="90"/>
      <c r="AEC2" s="90"/>
      <c r="AED2" s="90"/>
      <c r="AEE2" s="90"/>
      <c r="AEF2" s="90"/>
      <c r="AEG2" s="90"/>
      <c r="AEH2" s="90"/>
      <c r="AEI2" s="90"/>
      <c r="AEJ2" s="90"/>
      <c r="AEK2" s="90"/>
      <c r="AEL2" s="90"/>
      <c r="AEM2" s="90"/>
      <c r="AEN2" s="90"/>
      <c r="AEO2" s="90"/>
      <c r="AEP2" s="90"/>
      <c r="AEQ2" s="90"/>
      <c r="AER2" s="90"/>
      <c r="AES2" s="90"/>
      <c r="AET2" s="90"/>
      <c r="AEU2" s="90"/>
      <c r="AEV2" s="90"/>
      <c r="AEW2" s="90"/>
      <c r="AEX2" s="90"/>
      <c r="AEY2" s="90"/>
      <c r="AEZ2" s="90"/>
      <c r="AFA2" s="90"/>
      <c r="AFB2" s="90"/>
      <c r="AFC2" s="90"/>
      <c r="AFD2" s="90"/>
      <c r="AFE2" s="90"/>
      <c r="AFF2" s="90"/>
      <c r="AFG2" s="90"/>
      <c r="AFH2" s="90"/>
      <c r="AFI2" s="90"/>
      <c r="AFJ2" s="90"/>
      <c r="AFK2" s="90"/>
      <c r="AFL2" s="90"/>
      <c r="AFM2" s="90"/>
      <c r="AFN2" s="90"/>
      <c r="AFO2" s="90"/>
      <c r="AFP2" s="90"/>
      <c r="AFQ2" s="90"/>
      <c r="AFR2" s="90"/>
      <c r="AFS2" s="90"/>
      <c r="AFT2" s="90"/>
      <c r="AFU2" s="90"/>
      <c r="AFV2" s="90"/>
      <c r="AFW2" s="90"/>
      <c r="AFX2" s="90"/>
      <c r="AFY2" s="90"/>
      <c r="AFZ2" s="90"/>
      <c r="AGA2" s="90"/>
      <c r="AGB2" s="90"/>
      <c r="AGC2" s="90"/>
      <c r="AGD2" s="90"/>
      <c r="AGE2" s="90"/>
      <c r="AGF2" s="90"/>
      <c r="AGG2" s="90"/>
      <c r="AGH2" s="90"/>
      <c r="AGI2" s="90"/>
      <c r="AGJ2" s="90"/>
      <c r="AGK2" s="90"/>
      <c r="AGL2" s="90"/>
      <c r="AGM2" s="90"/>
      <c r="AGN2" s="90"/>
      <c r="AGO2" s="90"/>
      <c r="AGP2" s="90"/>
      <c r="AGQ2" s="90"/>
      <c r="AGR2" s="90"/>
      <c r="AGS2" s="90"/>
      <c r="AGT2" s="90"/>
      <c r="AGU2" s="90"/>
      <c r="AGV2" s="90"/>
      <c r="AGW2" s="90"/>
      <c r="AGX2" s="90"/>
      <c r="AGY2" s="90"/>
      <c r="AGZ2" s="90"/>
      <c r="AHA2" s="90"/>
      <c r="AHB2" s="90"/>
      <c r="AHC2" s="90"/>
      <c r="AHD2" s="90"/>
      <c r="AHE2" s="90"/>
      <c r="AHF2" s="90"/>
      <c r="AHG2" s="90"/>
      <c r="AHH2" s="90"/>
      <c r="AHI2" s="90"/>
      <c r="AHJ2" s="90"/>
      <c r="AHK2" s="90"/>
      <c r="AHL2" s="90"/>
      <c r="AHM2" s="90"/>
      <c r="AHN2" s="90"/>
      <c r="AHO2" s="90"/>
      <c r="AHP2" s="90"/>
      <c r="AHQ2" s="90"/>
      <c r="AHR2" s="90"/>
      <c r="AHS2" s="90"/>
      <c r="AHT2" s="90"/>
      <c r="AHU2" s="90"/>
      <c r="AHV2" s="90"/>
      <c r="AHW2" s="90"/>
      <c r="AHX2" s="90"/>
      <c r="AHY2" s="90"/>
      <c r="AHZ2" s="90"/>
      <c r="AIA2" s="90"/>
      <c r="AIB2" s="90"/>
      <c r="AIC2" s="90"/>
      <c r="AID2" s="90"/>
      <c r="AIE2" s="90"/>
      <c r="AIF2" s="90"/>
      <c r="AIG2" s="90"/>
      <c r="AIH2" s="90"/>
      <c r="AII2" s="90"/>
      <c r="AIJ2" s="90"/>
      <c r="AIK2" s="90"/>
      <c r="AIL2" s="90"/>
      <c r="AIM2" s="90"/>
      <c r="AIN2" s="90"/>
      <c r="AIO2" s="90"/>
      <c r="AIP2" s="90"/>
      <c r="AIQ2" s="90"/>
      <c r="AIR2" s="90"/>
      <c r="AIS2" s="90"/>
      <c r="AIT2" s="90"/>
      <c r="AIU2" s="90"/>
      <c r="AIV2" s="90"/>
      <c r="AIW2" s="90"/>
      <c r="AIX2" s="90"/>
      <c r="AIY2" s="90"/>
      <c r="AIZ2" s="90"/>
      <c r="AJA2" s="90"/>
      <c r="AJB2" s="90"/>
      <c r="AJC2" s="90"/>
      <c r="AJD2" s="90"/>
      <c r="AJE2" s="90"/>
      <c r="AJF2" s="90"/>
      <c r="AJG2" s="90"/>
      <c r="AJH2" s="90"/>
      <c r="AJI2" s="90"/>
      <c r="AJJ2" s="90"/>
      <c r="AJK2" s="90"/>
      <c r="AJL2" s="90"/>
      <c r="AJM2" s="90"/>
      <c r="AJN2" s="90"/>
      <c r="AJO2" s="90"/>
      <c r="AJP2" s="90"/>
      <c r="AJQ2" s="90"/>
      <c r="AJR2" s="90"/>
      <c r="AJS2" s="90"/>
      <c r="AJT2" s="90"/>
      <c r="AJU2" s="90"/>
      <c r="AJV2" s="90"/>
      <c r="AJW2" s="90"/>
      <c r="AJX2" s="90"/>
      <c r="AJY2" s="90"/>
      <c r="AJZ2" s="90"/>
      <c r="AKA2" s="90"/>
      <c r="AKB2" s="90"/>
      <c r="AKC2" s="90"/>
      <c r="AKD2" s="90"/>
      <c r="AKE2" s="90"/>
      <c r="AKF2" s="90"/>
      <c r="AKG2" s="90"/>
      <c r="AKH2" s="90"/>
      <c r="AKI2" s="90"/>
      <c r="AKJ2" s="90"/>
      <c r="AKK2" s="90"/>
      <c r="AKL2" s="90"/>
      <c r="AKM2" s="90"/>
      <c r="AKN2" s="90"/>
      <c r="AKO2" s="90"/>
      <c r="AKP2" s="90"/>
      <c r="AKQ2" s="90"/>
      <c r="AKR2" s="90"/>
      <c r="AKS2" s="90"/>
      <c r="AKT2" s="90"/>
      <c r="AKU2" s="90"/>
      <c r="AKV2" s="90"/>
      <c r="AKW2" s="90"/>
      <c r="AKX2" s="90"/>
      <c r="AKY2" s="90"/>
      <c r="AKZ2" s="90"/>
      <c r="ALA2" s="90"/>
      <c r="ALB2" s="90"/>
      <c r="ALC2" s="90"/>
      <c r="ALD2" s="90"/>
      <c r="ALE2" s="90"/>
      <c r="ALF2" s="90"/>
      <c r="ALG2" s="90"/>
      <c r="ALH2" s="90"/>
      <c r="ALI2" s="90"/>
      <c r="ALJ2" s="90"/>
      <c r="ALK2" s="90"/>
      <c r="ALL2" s="90"/>
    </row>
    <row r="3" spans="1:1000" s="160" customFormat="1" ht="17.25" customHeight="1" x14ac:dyDescent="0.2">
      <c r="B3" s="208" t="s">
        <v>11</v>
      </c>
      <c r="C3" s="209"/>
      <c r="D3" s="190" t="s">
        <v>12</v>
      </c>
      <c r="E3" s="191"/>
      <c r="F3" s="191"/>
      <c r="G3" s="191"/>
      <c r="H3" s="191"/>
      <c r="I3" s="189"/>
      <c r="J3" s="43" t="s">
        <v>208</v>
      </c>
      <c r="K3" s="205"/>
      <c r="L3" s="205"/>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c r="IW3" s="90"/>
      <c r="IX3" s="90"/>
      <c r="IY3" s="90"/>
      <c r="IZ3" s="90"/>
      <c r="JA3" s="90"/>
      <c r="JB3" s="90"/>
      <c r="JC3" s="90"/>
      <c r="JD3" s="90"/>
      <c r="JE3" s="90"/>
      <c r="JF3" s="90"/>
      <c r="JG3" s="90"/>
      <c r="JH3" s="90"/>
      <c r="JI3" s="90"/>
      <c r="JJ3" s="90"/>
      <c r="JK3" s="90"/>
      <c r="JL3" s="90"/>
      <c r="JM3" s="90"/>
      <c r="JN3" s="90"/>
      <c r="JO3" s="90"/>
      <c r="JP3" s="90"/>
      <c r="JQ3" s="90"/>
      <c r="JR3" s="90"/>
      <c r="JS3" s="90"/>
      <c r="JT3" s="90"/>
      <c r="JU3" s="90"/>
      <c r="JV3" s="90"/>
      <c r="JW3" s="90"/>
      <c r="JX3" s="90"/>
      <c r="JY3" s="90"/>
      <c r="JZ3" s="90"/>
      <c r="KA3" s="90"/>
      <c r="KB3" s="90"/>
      <c r="KC3" s="90"/>
      <c r="KD3" s="90"/>
      <c r="KE3" s="90"/>
      <c r="KF3" s="90"/>
      <c r="KG3" s="90"/>
      <c r="KH3" s="90"/>
      <c r="KI3" s="90"/>
      <c r="KJ3" s="90"/>
      <c r="KK3" s="90"/>
      <c r="KL3" s="90"/>
      <c r="KM3" s="90"/>
      <c r="KN3" s="90"/>
      <c r="KO3" s="90"/>
      <c r="KP3" s="90"/>
      <c r="KQ3" s="90"/>
      <c r="KR3" s="90"/>
      <c r="KS3" s="90"/>
      <c r="KT3" s="90"/>
      <c r="KU3" s="90"/>
      <c r="KV3" s="90"/>
      <c r="KW3" s="90"/>
      <c r="KX3" s="90"/>
      <c r="KY3" s="90"/>
      <c r="KZ3" s="90"/>
      <c r="LA3" s="90"/>
      <c r="LB3" s="90"/>
      <c r="LC3" s="90"/>
      <c r="LD3" s="90"/>
      <c r="LE3" s="90"/>
      <c r="LF3" s="90"/>
      <c r="LG3" s="90"/>
      <c r="LH3" s="90"/>
      <c r="LI3" s="90"/>
      <c r="LJ3" s="90"/>
      <c r="LK3" s="90"/>
      <c r="LL3" s="90"/>
      <c r="LM3" s="90"/>
      <c r="LN3" s="90"/>
      <c r="LO3" s="90"/>
      <c r="LP3" s="90"/>
      <c r="LQ3" s="90"/>
      <c r="LR3" s="90"/>
      <c r="LS3" s="90"/>
      <c r="LT3" s="90"/>
      <c r="LU3" s="90"/>
      <c r="LV3" s="90"/>
      <c r="LW3" s="90"/>
      <c r="LX3" s="90"/>
      <c r="LY3" s="90"/>
      <c r="LZ3" s="90"/>
      <c r="MA3" s="90"/>
      <c r="MB3" s="90"/>
      <c r="MC3" s="90"/>
      <c r="MD3" s="90"/>
      <c r="ME3" s="90"/>
      <c r="MF3" s="90"/>
      <c r="MG3" s="90"/>
      <c r="MH3" s="90"/>
      <c r="MI3" s="90"/>
      <c r="MJ3" s="90"/>
      <c r="MK3" s="90"/>
      <c r="ML3" s="90"/>
      <c r="MM3" s="90"/>
      <c r="MN3" s="90"/>
      <c r="MO3" s="90"/>
      <c r="MP3" s="90"/>
      <c r="MQ3" s="90"/>
      <c r="MR3" s="90"/>
      <c r="MS3" s="90"/>
      <c r="MT3" s="90"/>
      <c r="MU3" s="90"/>
      <c r="MV3" s="90"/>
      <c r="MW3" s="90"/>
      <c r="MX3" s="90"/>
      <c r="MY3" s="90"/>
      <c r="MZ3" s="90"/>
      <c r="NA3" s="90"/>
      <c r="NB3" s="90"/>
      <c r="NC3" s="90"/>
      <c r="ND3" s="90"/>
      <c r="NE3" s="90"/>
      <c r="NF3" s="90"/>
      <c r="NG3" s="90"/>
      <c r="NH3" s="90"/>
      <c r="NI3" s="90"/>
      <c r="NJ3" s="90"/>
      <c r="NK3" s="90"/>
      <c r="NL3" s="90"/>
      <c r="NM3" s="90"/>
      <c r="NN3" s="90"/>
      <c r="NO3" s="90"/>
      <c r="NP3" s="90"/>
      <c r="NQ3" s="90"/>
      <c r="NR3" s="90"/>
      <c r="NS3" s="90"/>
      <c r="NT3" s="90"/>
      <c r="NU3" s="90"/>
      <c r="NV3" s="90"/>
      <c r="NW3" s="90"/>
      <c r="NX3" s="90"/>
      <c r="NY3" s="90"/>
      <c r="NZ3" s="90"/>
      <c r="OA3" s="90"/>
      <c r="OB3" s="90"/>
      <c r="OC3" s="90"/>
      <c r="OD3" s="90"/>
      <c r="OE3" s="90"/>
      <c r="OF3" s="90"/>
      <c r="OG3" s="90"/>
      <c r="OH3" s="90"/>
      <c r="OI3" s="90"/>
      <c r="OJ3" s="90"/>
      <c r="OK3" s="90"/>
      <c r="OL3" s="90"/>
      <c r="OM3" s="90"/>
      <c r="ON3" s="90"/>
      <c r="OO3" s="90"/>
      <c r="OP3" s="90"/>
      <c r="OQ3" s="90"/>
      <c r="OR3" s="90"/>
      <c r="OS3" s="90"/>
      <c r="OT3" s="90"/>
      <c r="OU3" s="90"/>
      <c r="OV3" s="90"/>
      <c r="OW3" s="90"/>
      <c r="OX3" s="90"/>
      <c r="OY3" s="90"/>
      <c r="OZ3" s="90"/>
      <c r="PA3" s="90"/>
      <c r="PB3" s="90"/>
      <c r="PC3" s="90"/>
      <c r="PD3" s="90"/>
      <c r="PE3" s="90"/>
      <c r="PF3" s="90"/>
      <c r="PG3" s="90"/>
      <c r="PH3" s="90"/>
      <c r="PI3" s="90"/>
      <c r="PJ3" s="90"/>
      <c r="PK3" s="90"/>
      <c r="PL3" s="90"/>
      <c r="PM3" s="90"/>
      <c r="PN3" s="90"/>
      <c r="PO3" s="90"/>
      <c r="PP3" s="90"/>
      <c r="PQ3" s="90"/>
      <c r="PR3" s="90"/>
      <c r="PS3" s="90"/>
      <c r="PT3" s="90"/>
      <c r="PU3" s="90"/>
      <c r="PV3" s="90"/>
      <c r="PW3" s="90"/>
      <c r="PX3" s="90"/>
      <c r="PY3" s="90"/>
      <c r="PZ3" s="90"/>
      <c r="QA3" s="90"/>
      <c r="QB3" s="90"/>
      <c r="QC3" s="90"/>
      <c r="QD3" s="90"/>
      <c r="QE3" s="90"/>
      <c r="QF3" s="90"/>
      <c r="QG3" s="90"/>
      <c r="QH3" s="90"/>
      <c r="QI3" s="90"/>
      <c r="QJ3" s="90"/>
      <c r="QK3" s="90"/>
      <c r="QL3" s="90"/>
      <c r="QM3" s="90"/>
      <c r="QN3" s="90"/>
      <c r="QO3" s="90"/>
      <c r="QP3" s="90"/>
      <c r="QQ3" s="90"/>
      <c r="QR3" s="90"/>
      <c r="QS3" s="90"/>
      <c r="QT3" s="90"/>
      <c r="QU3" s="90"/>
      <c r="QV3" s="90"/>
      <c r="QW3" s="90"/>
      <c r="QX3" s="90"/>
      <c r="QY3" s="90"/>
      <c r="QZ3" s="90"/>
      <c r="RA3" s="90"/>
      <c r="RB3" s="90"/>
      <c r="RC3" s="90"/>
      <c r="RD3" s="90"/>
      <c r="RE3" s="90"/>
      <c r="RF3" s="90"/>
      <c r="RG3" s="90"/>
      <c r="RH3" s="90"/>
      <c r="RI3" s="90"/>
      <c r="RJ3" s="90"/>
      <c r="RK3" s="90"/>
      <c r="RL3" s="90"/>
      <c r="RM3" s="90"/>
      <c r="RN3" s="90"/>
      <c r="RO3" s="90"/>
      <c r="RP3" s="90"/>
      <c r="RQ3" s="90"/>
      <c r="RR3" s="90"/>
      <c r="RS3" s="90"/>
      <c r="RT3" s="90"/>
      <c r="RU3" s="90"/>
      <c r="RV3" s="90"/>
      <c r="RW3" s="90"/>
      <c r="RX3" s="90"/>
      <c r="RY3" s="90"/>
      <c r="RZ3" s="90"/>
      <c r="SA3" s="90"/>
      <c r="SB3" s="90"/>
      <c r="SC3" s="90"/>
      <c r="SD3" s="90"/>
      <c r="SE3" s="90"/>
      <c r="SF3" s="90"/>
      <c r="SG3" s="90"/>
      <c r="SH3" s="90"/>
      <c r="SI3" s="90"/>
      <c r="SJ3" s="90"/>
      <c r="SK3" s="90"/>
      <c r="SL3" s="90"/>
      <c r="SM3" s="90"/>
      <c r="SN3" s="90"/>
      <c r="SO3" s="90"/>
      <c r="SP3" s="90"/>
      <c r="SQ3" s="90"/>
      <c r="SR3" s="90"/>
      <c r="SS3" s="90"/>
      <c r="ST3" s="90"/>
      <c r="SU3" s="90"/>
      <c r="SV3" s="90"/>
      <c r="SW3" s="90"/>
      <c r="SX3" s="90"/>
      <c r="SY3" s="90"/>
      <c r="SZ3" s="90"/>
      <c r="TA3" s="90"/>
      <c r="TB3" s="90"/>
      <c r="TC3" s="90"/>
      <c r="TD3" s="90"/>
      <c r="TE3" s="90"/>
      <c r="TF3" s="90"/>
      <c r="TG3" s="90"/>
      <c r="TH3" s="90"/>
      <c r="TI3" s="90"/>
      <c r="TJ3" s="90"/>
      <c r="TK3" s="90"/>
      <c r="TL3" s="90"/>
      <c r="TM3" s="90"/>
      <c r="TN3" s="90"/>
      <c r="TO3" s="90"/>
      <c r="TP3" s="90"/>
      <c r="TQ3" s="90"/>
      <c r="TR3" s="90"/>
      <c r="TS3" s="90"/>
      <c r="TT3" s="90"/>
      <c r="TU3" s="90"/>
      <c r="TV3" s="90"/>
      <c r="TW3" s="90"/>
      <c r="TX3" s="90"/>
      <c r="TY3" s="90"/>
      <c r="TZ3" s="90"/>
      <c r="UA3" s="90"/>
      <c r="UB3" s="90"/>
      <c r="UC3" s="90"/>
      <c r="UD3" s="90"/>
      <c r="UE3" s="90"/>
      <c r="UF3" s="90"/>
      <c r="UG3" s="90"/>
      <c r="UH3" s="90"/>
      <c r="UI3" s="90"/>
      <c r="UJ3" s="90"/>
      <c r="UK3" s="90"/>
      <c r="UL3" s="90"/>
      <c r="UM3" s="90"/>
      <c r="UN3" s="90"/>
      <c r="UO3" s="90"/>
      <c r="UP3" s="90"/>
      <c r="UQ3" s="90"/>
      <c r="UR3" s="90"/>
      <c r="US3" s="90"/>
      <c r="UT3" s="90"/>
      <c r="UU3" s="90"/>
      <c r="UV3" s="90"/>
      <c r="UW3" s="90"/>
      <c r="UX3" s="90"/>
      <c r="UY3" s="90"/>
      <c r="UZ3" s="90"/>
      <c r="VA3" s="90"/>
      <c r="VB3" s="90"/>
      <c r="VC3" s="90"/>
      <c r="VD3" s="90"/>
      <c r="VE3" s="90"/>
      <c r="VF3" s="90"/>
      <c r="VG3" s="90"/>
      <c r="VH3" s="90"/>
      <c r="VI3" s="90"/>
      <c r="VJ3" s="90"/>
      <c r="VK3" s="90"/>
      <c r="VL3" s="90"/>
      <c r="VM3" s="90"/>
      <c r="VN3" s="90"/>
      <c r="VO3" s="90"/>
      <c r="VP3" s="90"/>
      <c r="VQ3" s="90"/>
      <c r="VR3" s="90"/>
      <c r="VS3" s="90"/>
      <c r="VT3" s="90"/>
      <c r="VU3" s="90"/>
      <c r="VV3" s="90"/>
      <c r="VW3" s="90"/>
      <c r="VX3" s="90"/>
      <c r="VY3" s="90"/>
      <c r="VZ3" s="90"/>
      <c r="WA3" s="90"/>
      <c r="WB3" s="90"/>
      <c r="WC3" s="90"/>
      <c r="WD3" s="90"/>
      <c r="WE3" s="90"/>
      <c r="WF3" s="90"/>
      <c r="WG3" s="90"/>
      <c r="WH3" s="90"/>
      <c r="WI3" s="90"/>
      <c r="WJ3" s="90"/>
      <c r="WK3" s="90"/>
      <c r="WL3" s="90"/>
      <c r="WM3" s="90"/>
      <c r="WN3" s="90"/>
      <c r="WO3" s="90"/>
      <c r="WP3" s="90"/>
      <c r="WQ3" s="90"/>
      <c r="WR3" s="90"/>
      <c r="WS3" s="90"/>
      <c r="WT3" s="90"/>
      <c r="WU3" s="90"/>
      <c r="WV3" s="90"/>
      <c r="WW3" s="90"/>
      <c r="WX3" s="90"/>
      <c r="WY3" s="90"/>
      <c r="WZ3" s="90"/>
      <c r="XA3" s="90"/>
      <c r="XB3" s="90"/>
      <c r="XC3" s="90"/>
      <c r="XD3" s="90"/>
      <c r="XE3" s="90"/>
      <c r="XF3" s="90"/>
      <c r="XG3" s="90"/>
      <c r="XH3" s="90"/>
      <c r="XI3" s="90"/>
      <c r="XJ3" s="90"/>
      <c r="XK3" s="90"/>
      <c r="XL3" s="90"/>
      <c r="XM3" s="90"/>
      <c r="XN3" s="90"/>
      <c r="XO3" s="90"/>
      <c r="XP3" s="90"/>
      <c r="XQ3" s="90"/>
      <c r="XR3" s="90"/>
      <c r="XS3" s="90"/>
      <c r="XT3" s="90"/>
      <c r="XU3" s="90"/>
      <c r="XV3" s="90"/>
      <c r="XW3" s="90"/>
      <c r="XX3" s="90"/>
      <c r="XY3" s="90"/>
      <c r="XZ3" s="90"/>
      <c r="YA3" s="90"/>
      <c r="YB3" s="90"/>
      <c r="YC3" s="90"/>
      <c r="YD3" s="90"/>
      <c r="YE3" s="90"/>
      <c r="YF3" s="90"/>
      <c r="YG3" s="90"/>
      <c r="YH3" s="90"/>
      <c r="YI3" s="90"/>
      <c r="YJ3" s="90"/>
      <c r="YK3" s="90"/>
      <c r="YL3" s="90"/>
      <c r="YM3" s="90"/>
      <c r="YN3" s="90"/>
      <c r="YO3" s="90"/>
      <c r="YP3" s="90"/>
      <c r="YQ3" s="90"/>
      <c r="YR3" s="90"/>
      <c r="YS3" s="90"/>
      <c r="YT3" s="90"/>
      <c r="YU3" s="90"/>
      <c r="YV3" s="90"/>
      <c r="YW3" s="90"/>
      <c r="YX3" s="90"/>
      <c r="YY3" s="90"/>
      <c r="YZ3" s="90"/>
      <c r="ZA3" s="90"/>
      <c r="ZB3" s="90"/>
      <c r="ZC3" s="90"/>
      <c r="ZD3" s="90"/>
      <c r="ZE3" s="90"/>
      <c r="ZF3" s="90"/>
      <c r="ZG3" s="90"/>
      <c r="ZH3" s="90"/>
      <c r="ZI3" s="90"/>
      <c r="ZJ3" s="90"/>
      <c r="ZK3" s="90"/>
      <c r="ZL3" s="90"/>
      <c r="ZM3" s="90"/>
      <c r="ZN3" s="90"/>
      <c r="ZO3" s="90"/>
      <c r="ZP3" s="90"/>
      <c r="ZQ3" s="90"/>
      <c r="ZR3" s="90"/>
      <c r="ZS3" s="90"/>
      <c r="ZT3" s="90"/>
      <c r="ZU3" s="90"/>
      <c r="ZV3" s="90"/>
      <c r="ZW3" s="90"/>
      <c r="ZX3" s="90"/>
      <c r="ZY3" s="90"/>
      <c r="ZZ3" s="90"/>
      <c r="AAA3" s="90"/>
      <c r="AAB3" s="90"/>
      <c r="AAC3" s="90"/>
      <c r="AAD3" s="90"/>
      <c r="AAE3" s="90"/>
      <c r="AAF3" s="90"/>
      <c r="AAG3" s="90"/>
      <c r="AAH3" s="90"/>
      <c r="AAI3" s="90"/>
      <c r="AAJ3" s="90"/>
      <c r="AAK3" s="90"/>
      <c r="AAL3" s="90"/>
      <c r="AAM3" s="90"/>
      <c r="AAN3" s="90"/>
      <c r="AAO3" s="90"/>
      <c r="AAP3" s="90"/>
      <c r="AAQ3" s="90"/>
      <c r="AAR3" s="90"/>
      <c r="AAS3" s="90"/>
      <c r="AAT3" s="90"/>
      <c r="AAU3" s="90"/>
      <c r="AAV3" s="90"/>
      <c r="AAW3" s="90"/>
      <c r="AAX3" s="90"/>
      <c r="AAY3" s="90"/>
      <c r="AAZ3" s="90"/>
      <c r="ABA3" s="90"/>
      <c r="ABB3" s="90"/>
      <c r="ABC3" s="90"/>
      <c r="ABD3" s="90"/>
      <c r="ABE3" s="90"/>
      <c r="ABF3" s="90"/>
      <c r="ABG3" s="90"/>
      <c r="ABH3" s="90"/>
      <c r="ABI3" s="90"/>
      <c r="ABJ3" s="90"/>
      <c r="ABK3" s="90"/>
      <c r="ABL3" s="90"/>
      <c r="ABM3" s="90"/>
      <c r="ABN3" s="90"/>
      <c r="ABO3" s="90"/>
      <c r="ABP3" s="90"/>
      <c r="ABQ3" s="90"/>
      <c r="ABR3" s="90"/>
      <c r="ABS3" s="90"/>
      <c r="ABT3" s="90"/>
      <c r="ABU3" s="90"/>
      <c r="ABV3" s="90"/>
      <c r="ABW3" s="90"/>
      <c r="ABX3" s="90"/>
      <c r="ABY3" s="90"/>
      <c r="ABZ3" s="90"/>
      <c r="ACA3" s="90"/>
      <c r="ACB3" s="90"/>
      <c r="ACC3" s="90"/>
      <c r="ACD3" s="90"/>
      <c r="ACE3" s="90"/>
      <c r="ACF3" s="90"/>
      <c r="ACG3" s="90"/>
      <c r="ACH3" s="90"/>
      <c r="ACI3" s="90"/>
      <c r="ACJ3" s="90"/>
      <c r="ACK3" s="90"/>
      <c r="ACL3" s="90"/>
      <c r="ACM3" s="90"/>
      <c r="ACN3" s="90"/>
      <c r="ACO3" s="90"/>
      <c r="ACP3" s="90"/>
      <c r="ACQ3" s="90"/>
      <c r="ACR3" s="90"/>
      <c r="ACS3" s="90"/>
      <c r="ACT3" s="90"/>
      <c r="ACU3" s="90"/>
      <c r="ACV3" s="90"/>
      <c r="ACW3" s="90"/>
      <c r="ACX3" s="90"/>
      <c r="ACY3" s="90"/>
      <c r="ACZ3" s="90"/>
      <c r="ADA3" s="90"/>
      <c r="ADB3" s="90"/>
      <c r="ADC3" s="90"/>
      <c r="ADD3" s="90"/>
      <c r="ADE3" s="90"/>
      <c r="ADF3" s="90"/>
      <c r="ADG3" s="90"/>
      <c r="ADH3" s="90"/>
      <c r="ADI3" s="90"/>
      <c r="ADJ3" s="90"/>
      <c r="ADK3" s="90"/>
      <c r="ADL3" s="90"/>
      <c r="ADM3" s="90"/>
      <c r="ADN3" s="90"/>
      <c r="ADO3" s="90"/>
      <c r="ADP3" s="90"/>
      <c r="ADQ3" s="90"/>
      <c r="ADR3" s="90"/>
      <c r="ADS3" s="90"/>
      <c r="ADT3" s="90"/>
      <c r="ADU3" s="90"/>
      <c r="ADV3" s="90"/>
      <c r="ADW3" s="90"/>
      <c r="ADX3" s="90"/>
      <c r="ADY3" s="90"/>
      <c r="ADZ3" s="90"/>
      <c r="AEA3" s="90"/>
      <c r="AEB3" s="90"/>
      <c r="AEC3" s="90"/>
      <c r="AED3" s="90"/>
      <c r="AEE3" s="90"/>
      <c r="AEF3" s="90"/>
      <c r="AEG3" s="90"/>
      <c r="AEH3" s="90"/>
      <c r="AEI3" s="90"/>
      <c r="AEJ3" s="90"/>
      <c r="AEK3" s="90"/>
      <c r="AEL3" s="90"/>
      <c r="AEM3" s="90"/>
      <c r="AEN3" s="90"/>
      <c r="AEO3" s="90"/>
      <c r="AEP3" s="90"/>
      <c r="AEQ3" s="90"/>
      <c r="AER3" s="90"/>
      <c r="AES3" s="90"/>
      <c r="AET3" s="90"/>
      <c r="AEU3" s="90"/>
      <c r="AEV3" s="90"/>
      <c r="AEW3" s="90"/>
      <c r="AEX3" s="90"/>
      <c r="AEY3" s="90"/>
      <c r="AEZ3" s="90"/>
      <c r="AFA3" s="90"/>
      <c r="AFB3" s="90"/>
      <c r="AFC3" s="90"/>
      <c r="AFD3" s="90"/>
      <c r="AFE3" s="90"/>
      <c r="AFF3" s="90"/>
      <c r="AFG3" s="90"/>
      <c r="AFH3" s="90"/>
      <c r="AFI3" s="90"/>
      <c r="AFJ3" s="90"/>
      <c r="AFK3" s="90"/>
      <c r="AFL3" s="90"/>
      <c r="AFM3" s="90"/>
      <c r="AFN3" s="90"/>
      <c r="AFO3" s="90"/>
      <c r="AFP3" s="90"/>
      <c r="AFQ3" s="90"/>
      <c r="AFR3" s="90"/>
      <c r="AFS3" s="90"/>
      <c r="AFT3" s="90"/>
      <c r="AFU3" s="90"/>
      <c r="AFV3" s="90"/>
      <c r="AFW3" s="90"/>
      <c r="AFX3" s="90"/>
      <c r="AFY3" s="90"/>
      <c r="AFZ3" s="90"/>
      <c r="AGA3" s="90"/>
      <c r="AGB3" s="90"/>
      <c r="AGC3" s="90"/>
      <c r="AGD3" s="90"/>
      <c r="AGE3" s="90"/>
      <c r="AGF3" s="90"/>
      <c r="AGG3" s="90"/>
      <c r="AGH3" s="90"/>
      <c r="AGI3" s="90"/>
      <c r="AGJ3" s="90"/>
      <c r="AGK3" s="90"/>
      <c r="AGL3" s="90"/>
      <c r="AGM3" s="90"/>
      <c r="AGN3" s="90"/>
      <c r="AGO3" s="90"/>
      <c r="AGP3" s="90"/>
      <c r="AGQ3" s="90"/>
      <c r="AGR3" s="90"/>
      <c r="AGS3" s="90"/>
      <c r="AGT3" s="90"/>
      <c r="AGU3" s="90"/>
      <c r="AGV3" s="90"/>
      <c r="AGW3" s="90"/>
      <c r="AGX3" s="90"/>
      <c r="AGY3" s="90"/>
      <c r="AGZ3" s="90"/>
      <c r="AHA3" s="90"/>
      <c r="AHB3" s="90"/>
      <c r="AHC3" s="90"/>
      <c r="AHD3" s="90"/>
      <c r="AHE3" s="90"/>
      <c r="AHF3" s="90"/>
      <c r="AHG3" s="90"/>
      <c r="AHH3" s="90"/>
      <c r="AHI3" s="90"/>
      <c r="AHJ3" s="90"/>
      <c r="AHK3" s="90"/>
      <c r="AHL3" s="90"/>
      <c r="AHM3" s="90"/>
      <c r="AHN3" s="90"/>
      <c r="AHO3" s="90"/>
      <c r="AHP3" s="90"/>
      <c r="AHQ3" s="90"/>
      <c r="AHR3" s="90"/>
      <c r="AHS3" s="90"/>
      <c r="AHT3" s="90"/>
      <c r="AHU3" s="90"/>
      <c r="AHV3" s="90"/>
      <c r="AHW3" s="90"/>
      <c r="AHX3" s="90"/>
      <c r="AHY3" s="90"/>
      <c r="AHZ3" s="90"/>
      <c r="AIA3" s="90"/>
      <c r="AIB3" s="90"/>
      <c r="AIC3" s="90"/>
      <c r="AID3" s="90"/>
      <c r="AIE3" s="90"/>
      <c r="AIF3" s="90"/>
      <c r="AIG3" s="90"/>
      <c r="AIH3" s="90"/>
      <c r="AII3" s="90"/>
      <c r="AIJ3" s="90"/>
      <c r="AIK3" s="90"/>
      <c r="AIL3" s="90"/>
      <c r="AIM3" s="90"/>
      <c r="AIN3" s="90"/>
      <c r="AIO3" s="90"/>
      <c r="AIP3" s="90"/>
      <c r="AIQ3" s="90"/>
      <c r="AIR3" s="90"/>
      <c r="AIS3" s="90"/>
      <c r="AIT3" s="90"/>
      <c r="AIU3" s="90"/>
      <c r="AIV3" s="90"/>
      <c r="AIW3" s="90"/>
      <c r="AIX3" s="90"/>
      <c r="AIY3" s="90"/>
      <c r="AIZ3" s="90"/>
      <c r="AJA3" s="90"/>
      <c r="AJB3" s="90"/>
      <c r="AJC3" s="90"/>
      <c r="AJD3" s="90"/>
      <c r="AJE3" s="90"/>
      <c r="AJF3" s="90"/>
      <c r="AJG3" s="90"/>
      <c r="AJH3" s="90"/>
      <c r="AJI3" s="90"/>
      <c r="AJJ3" s="90"/>
      <c r="AJK3" s="90"/>
      <c r="AJL3" s="90"/>
      <c r="AJM3" s="90"/>
      <c r="AJN3" s="90"/>
      <c r="AJO3" s="90"/>
      <c r="AJP3" s="90"/>
      <c r="AJQ3" s="90"/>
      <c r="AJR3" s="90"/>
      <c r="AJS3" s="90"/>
      <c r="AJT3" s="90"/>
      <c r="AJU3" s="90"/>
      <c r="AJV3" s="90"/>
      <c r="AJW3" s="90"/>
      <c r="AJX3" s="90"/>
      <c r="AJY3" s="90"/>
      <c r="AJZ3" s="90"/>
      <c r="AKA3" s="90"/>
      <c r="AKB3" s="90"/>
      <c r="AKC3" s="90"/>
      <c r="AKD3" s="90"/>
      <c r="AKE3" s="90"/>
      <c r="AKF3" s="90"/>
      <c r="AKG3" s="90"/>
      <c r="AKH3" s="90"/>
      <c r="AKI3" s="90"/>
      <c r="AKJ3" s="90"/>
      <c r="AKK3" s="90"/>
      <c r="AKL3" s="90"/>
      <c r="AKM3" s="90"/>
      <c r="AKN3" s="90"/>
      <c r="AKO3" s="90"/>
      <c r="AKP3" s="90"/>
      <c r="AKQ3" s="90"/>
      <c r="AKR3" s="90"/>
      <c r="AKS3" s="90"/>
      <c r="AKT3" s="90"/>
      <c r="AKU3" s="90"/>
      <c r="AKV3" s="90"/>
      <c r="AKW3" s="90"/>
      <c r="AKX3" s="90"/>
      <c r="AKY3" s="90"/>
      <c r="AKZ3" s="90"/>
      <c r="ALA3" s="90"/>
      <c r="ALB3" s="90"/>
      <c r="ALC3" s="90"/>
      <c r="ALD3" s="90"/>
      <c r="ALE3" s="90"/>
      <c r="ALF3" s="90"/>
      <c r="ALG3" s="90"/>
      <c r="ALH3" s="90"/>
      <c r="ALI3" s="90"/>
      <c r="ALJ3" s="90"/>
      <c r="ALK3" s="90"/>
      <c r="ALL3" s="90"/>
    </row>
    <row r="4" spans="1:1000" s="90" customFormat="1" ht="21.75" customHeight="1" thickBot="1" x14ac:dyDescent="0.25">
      <c r="B4" s="210" t="s">
        <v>209</v>
      </c>
      <c r="C4" s="211"/>
      <c r="D4" s="194" t="s">
        <v>221</v>
      </c>
      <c r="E4" s="195"/>
      <c r="F4" s="238"/>
      <c r="G4" s="238"/>
      <c r="H4" s="238"/>
      <c r="I4" s="193"/>
      <c r="J4" s="44" t="s">
        <v>1506</v>
      </c>
      <c r="K4" s="205"/>
      <c r="L4" s="205"/>
    </row>
    <row r="5" spans="1:1000" s="160" customFormat="1" ht="109.5" customHeight="1" thickTop="1" x14ac:dyDescent="0.2">
      <c r="B5" s="233" t="s">
        <v>13</v>
      </c>
      <c r="C5" s="234"/>
      <c r="D5" s="235" t="s">
        <v>14</v>
      </c>
      <c r="E5" s="236"/>
      <c r="F5" s="149" t="s">
        <v>15</v>
      </c>
      <c r="G5" s="203" t="s">
        <v>261</v>
      </c>
      <c r="H5" s="203"/>
      <c r="I5" s="149" t="s">
        <v>16</v>
      </c>
      <c r="J5" s="237" t="s">
        <v>318</v>
      </c>
      <c r="K5" s="237"/>
      <c r="L5" s="237"/>
      <c r="N5" s="52" t="s">
        <v>1505</v>
      </c>
      <c r="O5" s="53">
        <v>44316</v>
      </c>
    </row>
    <row r="6" spans="1:1000" s="160" customFormat="1" ht="5.25" customHeight="1" x14ac:dyDescent="0.2">
      <c r="B6" s="239"/>
      <c r="C6" s="239"/>
      <c r="D6" s="239"/>
      <c r="E6" s="239"/>
      <c r="F6" s="239"/>
      <c r="G6" s="239"/>
      <c r="H6" s="239"/>
      <c r="I6" s="239"/>
      <c r="J6" s="239"/>
      <c r="K6" s="239"/>
      <c r="L6" s="239"/>
      <c r="N6" s="23"/>
      <c r="O6" s="23"/>
    </row>
    <row r="7" spans="1:1000" ht="60" x14ac:dyDescent="0.2">
      <c r="B7" s="159" t="s">
        <v>6</v>
      </c>
      <c r="C7" s="159" t="s">
        <v>8</v>
      </c>
      <c r="D7" s="159" t="s">
        <v>9</v>
      </c>
      <c r="E7" s="159" t="s">
        <v>7</v>
      </c>
      <c r="F7" s="159" t="s">
        <v>5</v>
      </c>
      <c r="G7" s="159" t="s">
        <v>0</v>
      </c>
      <c r="H7" s="159" t="s">
        <v>1</v>
      </c>
      <c r="I7" s="159" t="s">
        <v>2</v>
      </c>
      <c r="J7" s="159" t="s">
        <v>3</v>
      </c>
      <c r="K7" s="159" t="s">
        <v>4</v>
      </c>
      <c r="L7" s="159" t="s">
        <v>222</v>
      </c>
      <c r="N7" s="54" t="s">
        <v>466</v>
      </c>
      <c r="O7" s="55" t="s">
        <v>467</v>
      </c>
    </row>
    <row r="8" spans="1:1000" ht="144.75" customHeight="1" x14ac:dyDescent="0.2">
      <c r="A8" s="29">
        <v>1</v>
      </c>
      <c r="B8" s="29" t="s">
        <v>59</v>
      </c>
      <c r="C8" s="161" t="s">
        <v>60</v>
      </c>
      <c r="D8" s="29"/>
      <c r="E8" s="29"/>
      <c r="F8" s="29"/>
      <c r="G8" s="29"/>
      <c r="H8" s="29"/>
      <c r="I8" s="29"/>
      <c r="J8" s="29">
        <f>+H8*I8</f>
        <v>0</v>
      </c>
      <c r="K8" s="29" t="str">
        <f>IF(J8&lt;12,"BAJO",IF(J8&gt;19,"ALTO","MEDIO"))</f>
        <v>BAJO</v>
      </c>
      <c r="L8" s="29">
        <f>IF(K8="BAJO",0.1,IF(J8="MEDIO",3,5))</f>
        <v>0.1</v>
      </c>
      <c r="N8" s="30"/>
      <c r="O8" s="30"/>
      <c r="BV8" s="31">
        <v>1</v>
      </c>
      <c r="BW8" s="31">
        <v>1</v>
      </c>
    </row>
    <row r="9" spans="1:1000" x14ac:dyDescent="0.2">
      <c r="L9" s="31">
        <f>SUM(L8)</f>
        <v>0.1</v>
      </c>
      <c r="N9" s="31">
        <f>+COUNT(L8)</f>
        <v>1</v>
      </c>
    </row>
  </sheetData>
  <dataConsolidate/>
  <mergeCells count="12">
    <mergeCell ref="B6:L6"/>
    <mergeCell ref="B5:C5"/>
    <mergeCell ref="D5:E5"/>
    <mergeCell ref="G5:H5"/>
    <mergeCell ref="J5:L5"/>
    <mergeCell ref="B1:J1"/>
    <mergeCell ref="K1:L4"/>
    <mergeCell ref="B2:J2"/>
    <mergeCell ref="B3:C3"/>
    <mergeCell ref="D3:I3"/>
    <mergeCell ref="B4:C4"/>
    <mergeCell ref="D4:I4"/>
  </mergeCells>
  <conditionalFormatting sqref="K8">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6</vt:i4>
      </vt:variant>
    </vt:vector>
  </HeadingPairs>
  <TitlesOfParts>
    <vt:vector size="30" baseType="lpstr">
      <vt:lpstr>Calor Procesos</vt:lpstr>
      <vt:lpstr>Calor Cargos</vt:lpstr>
      <vt:lpstr>GES CONTRACT</vt:lpstr>
      <vt:lpstr>GES PREDIAL</vt:lpstr>
      <vt:lpstr>CONSTRUCCIÓN PROY</vt:lpstr>
      <vt:lpstr>CONSERVACIÓN INFRAEST</vt:lpstr>
      <vt:lpstr>DISEÑO PROY</vt:lpstr>
      <vt:lpstr>TICs</vt:lpstr>
      <vt:lpstr>GES FIN</vt:lpstr>
      <vt:lpstr>FACT PROYECT</vt:lpstr>
      <vt:lpstr>GES REC FIS</vt:lpstr>
      <vt:lpstr>VALORIZA</vt:lpstr>
      <vt:lpstr>GES DOCUMENT</vt:lpstr>
      <vt:lpstr>GESTIÓN DE TALENTO HUMANO</vt:lpstr>
      <vt:lpstr>PARTICIPACIÓN CIUDADANA</vt:lpstr>
      <vt:lpstr>GES INTEGRAL PROY</vt:lpstr>
      <vt:lpstr>EVAL Y CONTROL</vt:lpstr>
      <vt:lpstr>INNOVACIÓN</vt:lpstr>
      <vt:lpstr>GES INTERINSTI</vt:lpstr>
      <vt:lpstr>GEST LEGAL</vt:lpstr>
      <vt:lpstr>PRACTICAS INTEGRALES DE GEST</vt:lpstr>
      <vt:lpstr>MEJORA CONTINUA</vt:lpstr>
      <vt:lpstr>PLAN ESTRAT</vt:lpstr>
      <vt:lpstr>COMUNICAC</vt:lpstr>
      <vt:lpstr>'CONSTRUCCIÓN PROY'!Área_de_impresión</vt:lpstr>
      <vt:lpstr>'PARTICIPACIÓN CIUDADANA'!Área_de_impresión</vt:lpstr>
      <vt:lpstr>'PLAN ESTRAT'!Área_de_impresión</vt:lpstr>
      <vt:lpstr>'CONSTRUCCIÓN PROY'!Títulos_a_imprimir</vt:lpstr>
      <vt:lpstr>'GES CONTRACT'!Títulos_a_imprimir</vt:lpstr>
      <vt:lpstr>'GESTIÓN DE TALENTO HUMANO'!Títulos_a_imprimir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Jose Eduardo Quiroga Barriga</cp:lastModifiedBy>
  <cp:lastPrinted>2019-11-05T13:30:51Z</cp:lastPrinted>
  <dcterms:created xsi:type="dcterms:W3CDTF">2019-05-22T13:10:37Z</dcterms:created>
  <dcterms:modified xsi:type="dcterms:W3CDTF">2021-08-19T21:55:16Z</dcterms:modified>
</cp:coreProperties>
</file>