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dgalean1\Documents\2020-1050\Seguimiento procesos\Informes\LEY TRANSPARENCIA\"/>
    </mc:Choice>
  </mc:AlternateContent>
  <bookViews>
    <workbookView xWindow="0" yWindow="0" windowWidth="28800" windowHeight="12435"/>
  </bookViews>
  <sheets>
    <sheet name="ADJUDICADOS CONS" sheetId="4" r:id="rId1"/>
    <sheet name="ADJ ENERO" sheetId="5" r:id="rId2"/>
    <sheet name="ADJ FEBRERO" sheetId="6" r:id="rId3"/>
    <sheet name="ADJ MARZO" sheetId="7" r:id="rId4"/>
    <sheet name="ADJ ABRIL" sheetId="8" r:id="rId5"/>
    <sheet name="ADJ MAYO" sheetId="9" r:id="rId6"/>
    <sheet name="ADJ JUNIO" sheetId="10" r:id="rId7"/>
    <sheet name="ADJ JULIO" sheetId="11" r:id="rId8"/>
  </sheets>
  <calcPr calcId="162913"/>
</workbook>
</file>

<file path=xl/calcChain.xml><?xml version="1.0" encoding="utf-8"?>
<calcChain xmlns="http://schemas.openxmlformats.org/spreadsheetml/2006/main">
  <c r="D24" i="11" l="1"/>
  <c r="D22" i="11"/>
  <c r="D16" i="10"/>
  <c r="D14" i="10"/>
  <c r="D19" i="9" l="1"/>
  <c r="D17" i="9"/>
  <c r="D16" i="8" l="1"/>
  <c r="D14" i="8"/>
  <c r="D40" i="4" l="1"/>
  <c r="D16" i="7"/>
  <c r="D14" i="7"/>
  <c r="G14" i="4" l="1"/>
  <c r="G9" i="4"/>
  <c r="D20" i="6"/>
  <c r="G13" i="6"/>
  <c r="D18" i="6" l="1"/>
  <c r="G8" i="6"/>
  <c r="G8" i="4" l="1"/>
  <c r="D12" i="5"/>
  <c r="G8" i="5"/>
  <c r="D14" i="5" s="1"/>
  <c r="D38" i="4" l="1"/>
</calcChain>
</file>

<file path=xl/sharedStrings.xml><?xml version="1.0" encoding="utf-8"?>
<sst xmlns="http://schemas.openxmlformats.org/spreadsheetml/2006/main" count="258" uniqueCount="97">
  <si>
    <t xml:space="preserve"> </t>
  </si>
  <si>
    <t>PROCESOS DE SELECCIÓN ADJUDICADOS</t>
  </si>
  <si>
    <t>ID</t>
  </si>
  <si>
    <t>PROCESO DE SELECCIÓN</t>
  </si>
  <si>
    <t>OBJETO</t>
  </si>
  <si>
    <t>ADJUDICADO A:</t>
  </si>
  <si>
    <t>VALOR ADJUDICADO</t>
  </si>
  <si>
    <t>TOTAL DE PROCESOS ADJUDICADOS</t>
  </si>
  <si>
    <t>VALOR TOTAL ADJUDICADO</t>
  </si>
  <si>
    <t>DIRECCIÓN TÉCNICA DE PROCESOS SELECTIVOS</t>
  </si>
  <si>
    <t>FECHA DE ADJUDICACIÓN</t>
  </si>
  <si>
    <t>PROCESOS DE SELECCIÓN ADJUDICADOS ENERO</t>
  </si>
  <si>
    <t>IDU-LP-SGI-031-2019</t>
  </si>
  <si>
    <t xml:space="preserve">CONSTRUCCIÓN PARA LA ADECUACIÓN AL SISTEMA TRANSMILENIO DE LA AVENIDA CONGRESO EUCARÍSTICO (CARRERA 68) DESDE LA CARRERA 9 HASTA LA AUTOPISTA SUR Y OBRAS COMPLEMENTARIAS EN BOGOTÁ, D.C. </t>
  </si>
  <si>
    <t>G1: CONSORCIO EUCARÍSTICO CARRERA 68 (MARIO ALBERTO HUERTAS COTES, MHC INGENIERIA Y CONSTRUCCIONES DE OBRAS CIVILES S.A.S)
G2: CONSORCIO EUCARÍSTICO CARRERA 68 (MARIO ALBERTO HUERTAS COTES, MHC INGENIERIA Y CONSTRUCCIONES DE OBRAS CIVILES S.A.S)
G3: CONSORCIO EUCARÍSTICO CARRERA 68 (MARIO ALBERTO HUERTAS COTES, MHC INGENIERIA Y CONSTRUCCIONES DE OBRAS CIVILES S.A.S)
G4: CONSORCIO INFRAESTRUCTURA AV. 68 (PAVIMENTOS  COLOMBIA S.A.S, INDUGRAVAS INGENIEROS CONSTRUCTORES S.A.S, COHERPA INGENIEROS CONSTRUCTORES S.A.S)
G5: CONSTRUCTORA CONCONCRETO S.A
G6: CONSORCIO LHS (SOLARTE NACIONAL DE CONSTRUCCIONES S.A.S, CONSTRUCTORA LHS S.A.S)
G7: CONSORCIO INFRAESTRUCTURA AV. 68 (PAVIMENTOS  COLOMBIA S.A.S, INDUGRAVAS INGENIEROS CONSTRUCTORES S.A.S, COHERPA INGENIEROS CONSTRUCTORES S.A.S)
G8: CONSTRUCTORA CONCONCRETO S.A
G9: CONSORCIO EUCARÍSTICO CARRERA 68 (MARIO ALBERTO HUERTAS COTES, MHC INGENIERIA Y CONSTRUCCIONES DE OBRAS CIVILES S.A.S)</t>
  </si>
  <si>
    <t>G1: $ 356.558.147.916
G2: $ 292.993.429.408 
G3: $ 206.413.520.077
G4: $ 247.625.771.607
G5: $ 208.086.098.930
G6: $ 216.363.454.208
G7: $ 368.334.453.739
G8: $ 207.527.321.911
G9: $ 251.047.561.743</t>
  </si>
  <si>
    <t>AÑO 2020</t>
  </si>
  <si>
    <t>PROCESOS DE SELECCIÓN ADJUDICADOS FEBRERO</t>
  </si>
  <si>
    <t>IDU-LP-SGGC-001-2020</t>
  </si>
  <si>
    <t>CONTRATAR EL PROGRAMA DE SEGUROS QUE AMPARE LOS INTERESES PATRIMONIALES ACTUALES Y FUTUROS, ASÍ COMO LOS BIENES DE PROPIEDAD DEL INSTITUTO DE DESARROLLO URBANO - IDU Y/O TRANSMILENIO S.A., QUE ESTÉN BAJO SU RESPONSABILIDAD Y CUSTODIA Y AQUELLOS QUE SEAN ADQUIRIDOS PARA DESARROLLAR LAS FUNCIONES INHERENTES A SU ACTIVIDAD</t>
  </si>
  <si>
    <t xml:space="preserve">G1: UNIÓN TEMPORAL SBS – CHUBB - PREVISORA (SBS SEGUROS COLOMBIA S.A, CHUBB SEGUROS COLOMBIA S.A., LA PREVISORA S.A. COMPAÑÍA DE SEGUROS)
G2: UNIÓN TEMPORAL SBS – CHUBB - PREVISORA (SBS SEGUROS COLOMBIA S.A., CHUBB SEGUROS COLOMBIA S.A., LA PREVISORA S.A. COMPAÑÍA DE SEGUROS) 
G3: LA PREVISORA S.A. COMPAÑÍA DE SEGUROS </t>
  </si>
  <si>
    <t>G1: $ 22.547.152.308
G2: $ 864.851.182 
G3: $ 621.320.073</t>
  </si>
  <si>
    <t>IDU-LP-SGI-030-2019</t>
  </si>
  <si>
    <t xml:space="preserve">COMPLEMENTACIÓN Y/O AJUSTES DE LOS ESTUDIOS Y DISEÑOS Y CONSTRUCCIÓN DE LAS VÍAS PERIMETRALES Y ESPACIO PÚBLICO ASOCIADO AL PARQUE GILMA JIMÉNEZ, EN LA CIUDAD DE BOGOTÁ D.C. </t>
  </si>
  <si>
    <t>CONSORCIO M&amp;E PARQUE (M&amp;E CONSTRUCCIONES CONSULTORES S.A.S, CONSTRUCTORA CANAAN S.A)</t>
  </si>
  <si>
    <t>IDU-CMA-SGI-038-2019</t>
  </si>
  <si>
    <t xml:space="preserve">INTERVENTORÍA INTEGRAL PARA LA COMPLEMENTACIÓN Y/O AJUSTES DE LOS ESTUDIOS Y DISEÑOS Y CONSTRUCCIÓN DE LAS VÍAS PERIMETRALES Y ESPACIO PÚBLICO ASOCIADO AL PARQUE GILMA JIMÉNEZ, EN LA CIUDAD DE BOGOTÁ D.C. </t>
  </si>
  <si>
    <t>CONSORCIO INTERVENTORIA ESPACIO PUBLICO SMS (SERINCO COLOMBIA, SEG GEOTECNIA Y CONTROL DE CALIDAD S.A.S, INGENIEROS MARE NOSTRUM COLOMBIA)</t>
  </si>
  <si>
    <t>IDU-MC10%-DTAF-001-2020</t>
  </si>
  <si>
    <t>SUMINISTRAR A PRECIOS UNITARIOS FIJOS Y A MONTO AGOTABLE MATERIALES PARA ADECUACIONES Y/O EL MANTENIMIENTO LOCATIVO EN LAS SEDES DONDE FUNCIONA EL INSTITUTO DE DESARROLLO URBANO IDU EN BOGOTÁ</t>
  </si>
  <si>
    <t>CENTRO FERRETERO MAFER S.A.S.</t>
  </si>
  <si>
    <t>IDU-MC10%-DTAF-003-2020</t>
  </si>
  <si>
    <t>PRESTAR EL SERVICIO DE MANTENIMIENTO PREVENTIVO Y CORRECTIVO, CON SUMINISTRO DE REPUESTOS REQUERIDOS, DE LOS SISTEMAS BIOMÉTRICOS MARCA SUPREMA, REFERENCIA "BEWM-OC BIOCENTRY 2" DE CONTROL DE ACCESO EN LAS SEDES DEL IDU</t>
  </si>
  <si>
    <t>SOFTWARE AUTOMATION AND TECHNOLOGY LTDA</t>
  </si>
  <si>
    <t>IDU-CMA-SGI-040-2019</t>
  </si>
  <si>
    <t xml:space="preserve">INTERVENTORÍA INTEGRAL A LA CONSTRUCCIÓN PARA LA ADECUACIÓN AL SISTEMA TRANSMILENIO DE LA AVENIDA CONGRESO EUCARÍSTICO (CARRERA 68) DESDE LA CARRERA 9 HASTA LA AUTOPISTA SUR Y OBRAS COMPLEMENTARIAS EN BOGOTÁ, D.C. </t>
  </si>
  <si>
    <t>G1: AYESA INGENIERÍA Y ARQUITECTURA SAU SUCURSAL COLOMBIA 
G2: CONSORCIO SUPERVISOR AV 68 (ACI PROYECTOS S.A.S.; 3B PROYECTOS S.A.S; GINPROSA INGENIERÍA SL SUCURSAL COLOMBIA)
G3: CONSORCIO CJ 2020 (CONSULTORES TÉCNICOS Y ECONÓMICOS S.A.S.-CONSULTÉCNICOS; JOYCO S.A.S.; CONSULTORES E INTERVENTORES TÉCNICOS S.A.S.)
G4: CONSORCIO INTERTRONCAL 68 (RESTREPO Y URIBE S.A.S.; TPF GETINSA EUROESTUDIOS COLOMBIA) 
G5: AYESA INGENIERÍA Y ARQUITECTURA SAU SUCURSAL COLOMBIA
G6: AYESA INGENIERÍA Y ARQUITECTURA SAU SUCURSAL COLOMBIA 
G7: CONSORCIO BULEVAR 68 (INGENIERÍA CONSULTORÍA Y PLANEACIÓN S.A. INCOPLAN S.A.; 3B DICONSULTORÍA S.A.; ECG INGENIERÍA S.A.S.; PROES COLOMBIA S.A.S.) 
G8: CONSORCIO TRONCAL 68 (CEMOSA COLOMBIA; TNM INGENIERÍA S.A.S)
G9: CONSORCIO IDU 2020 (MAB INGENIERÍA DE VALOR S.A.; MIRS LATINOAMERICA S.A.S.)</t>
  </si>
  <si>
    <t>G1: $ 34.630.366.494
G2: $ 29.495.419.467 
G3: $ 29.155.894.332
G4: $ 29.165.584.816
G5: $ 22.268.313.304
G6: $ 29.225.360.409
G7: $ 34.630.366.494
G8: $ 34.630.366.494
G9: $ 29.354.486.353</t>
  </si>
  <si>
    <t>PROCESOS DE SELECCIÓN ADJUDICADOS MARZO</t>
  </si>
  <si>
    <t>IDU-LP-SGI-033-2019</t>
  </si>
  <si>
    <t xml:space="preserve">CONSTRUCCIÓN DEL PUENTE PEATONAL UBICADO SOBRE LA AV. LAUREANO GÓMEZ (AK 9) POR CALLE 112 Y OBRAS COMPLEMENTARIAS EN LA CIUDAD DE BOGOTÁ, D.C. </t>
  </si>
  <si>
    <t>CONSORCIO INFRAESTRUCTURA 2020 (INFRAESTRUCTURAS Y VIAS S.A.S.; GCS CONSTRUCCIONES S.A.S.; MARLIN INGENIERIA S.A.S.; JESUS ENRIQUE VARGAS RODRIGUEZ)</t>
  </si>
  <si>
    <t>IDU-MC10%-DTAF-004-2020</t>
  </si>
  <si>
    <t>MANTENIMIENTO PREVENTIVO Y CORRECTIVO DE LAS UPS CON SUMINISTRO DE REPUESTOS</t>
  </si>
  <si>
    <t>ARQUITECTURA &amp; ELECTROMANTENIMIENTOS SAS</t>
  </si>
  <si>
    <t>PROCESOS DE SELECCIÓN ADJUDICADOS ABRIL</t>
  </si>
  <si>
    <t>PROCESOS DE SELECCIÓN ADJUDICADOS MAYO</t>
  </si>
  <si>
    <t>IDU-SASI-DTAF-002-2020</t>
  </si>
  <si>
    <t>RENOVAR LA SUSCRIPCIÓN AL SISTEMA DE VIRTUALIZACIÓN VMWARE QUE SOPORTAN LOS EQUIPOS VIRTUALIZADOS DE LA ENTIDAD.</t>
  </si>
  <si>
    <t>GLOBAL TECHNOLOGY SERVICES - GTS S.A.</t>
  </si>
  <si>
    <t>IDU-LP-SGGC-002-2020</t>
  </si>
  <si>
    <t>PRESTAR EL SERVICIO DE MENSAJERÍA INTERNA, EXTERNA Y EXPRESA, A PRECIOS UNITARIOS FIJOS Y A MONTO AGOTABLE DEL INSTITUTO DE DESARROLLO URBANO – IDU</t>
  </si>
  <si>
    <t>ALAS DE COLOMBIA EXPRESS S.A.S.</t>
  </si>
  <si>
    <t>IDU-CMA-SGI-001-2020</t>
  </si>
  <si>
    <t xml:space="preserve">INTERVENTORÍA INTEGRAL PARA LA CONSTRUCCIÓN DEL PUENTE PEATONAL UBICADO SOBRE LA AV. LAUREANO GÓMEZ (AK 9) POR CALLE 112 Y OBRAS COMPLEMENTARIAS EN LA CIUDAD DE BOGOTÁ, D.C. </t>
  </si>
  <si>
    <t>CONSORCIO RJ&amp;P-METRO (RJ&amp;P INGENIERÍA SAS; GRUPO METRO COLOMBIA-GMC INGENIERÍA SA)</t>
  </si>
  <si>
    <t>IDU-MC10%-SGGC-005-2020</t>
  </si>
  <si>
    <t>SERVICIO DE MONITOREO DE LA INFORMACIÓN QUE SE PUBLICA EN LOS DIFERENTES MEDIOS DE COMUNICACIÓN, RELACIONADA CON LA ENTIDAD Y EN GENERAL DEL SECTOR DE MOVILIDAD - ADMINISTRACIÓN DISTRITAL.</t>
  </si>
  <si>
    <t>COMPETENCIA PLUS S.A.S</t>
  </si>
  <si>
    <t>IDU-MC10%-DTAF-007-2020</t>
  </si>
  <si>
    <t>PRESTAR LOS SERVICIOS DE DIAGNÓSTICO, MANTENIMIENTO CORRECTIVO Y PREVENTIVO MULTIMARCA A PRECIOS UNITARIOS FIJOS Y A MONTO AGOTABLE, INCLUYENDO MANO OBRA Y/O SUMINISTRO DE REPUESTOS ORIGINALES, DE ELEMENTOS Y LUBRICANTES PARA VEHÍCULOS DE PROPIEDAD DEL IDU</t>
  </si>
  <si>
    <t>CENTRO CAR 19 LTDA</t>
  </si>
  <si>
    <t>IDU-MC10%-DTAF-008-2020</t>
  </si>
  <si>
    <t>REALIZAR EL MANTENIMIENTO PREVENTIVO Y CORRECTIVO DE LAS PLANTAS ELÉCTRICAS DE EMERGENCIA UBICADAS EN LAS SEDES DEL IDU, INCLUIDO EL SUMINISTRO DE INSUMOS Y REPUESTOS</t>
  </si>
  <si>
    <t>IDU-SASI-DTAF-004-2020</t>
  </si>
  <si>
    <t>PRESTAR LOS SERVICIOS DE CUSTODIA, COMPENSACIÓN, LIQUIDACIÓN DE OPERACIONES, ADMINISTRACIÓN DE DERECHOS PATRIMONIALES Y EL SERVICIO COMPLEMENTARIO DE VALORACIÓN, DE LOS VALORES QUE CONFORMAN EL PORTAFOLIO DE INVERSIONES DEL INSTITUTO DE DESARROLLO URBANO, EN LAS CONDICIONES ESTABLECIDAS EN EL LIBRO 37 DE LA PARTE 2 DEL DECRETO 2555 DE 2010, “POR EL CUAL SE RECOGEN Y EXPIDEN LAS NORMAS EN MATERIA DEL SECTOR FINANCIERO, ASEGURADOR Y DEL MERCADO DE VALORES Y SE DICTAN OTRAS DISPOSICIONES” Y DEMÁS DISPOSICIONES QUE LO MODIFIQUEN O ADICIONEN.</t>
  </si>
  <si>
    <t>IDU-SASI-DTAF-009-2020</t>
  </si>
  <si>
    <t>SERVICIO DE MANTENIMIENTO PREVENTIVO Y CORRECTIVO, SUMINISTRO DE REPUESTOS Y MANO DE OBRA ESPECIALIZADA PARA LAS PLATAFORMAS DE PROCESAMIENTO, ALMACENAMIENTO Y COMUNICACIONES DEDICADAS.</t>
  </si>
  <si>
    <t>IDU-MC10%-DTAF-009-2020</t>
  </si>
  <si>
    <t>PRESTAR EL SERVICIO DE MANTENIMIENTO PREVENTIVO Y CORRECTIVO CON SUMINISTRO DE REPUESTOS Y ASISTENCIA TÉCNICA DE EMERGENCIA A LOS EQUIPOS DE BOMBEO DE AGUA POTABLE Y RESIDUAL, EL LAVADO Y DESINFECCIÓN DE DOS TANQUES DE AGUA POTABLE, ASÍ COMO EL SUMINISTRO E INSTALACIÓN DE DOS (2) BOMBAS ELÉCTRICAS DE 5HP PARA LA SEDE IDU UBICADA EN LA CALLE 22 N° 6-27 DE BOGOTÁ D.C.</t>
  </si>
  <si>
    <t>IDU-SASI-DTAF-007-2020</t>
  </si>
  <si>
    <t>RENOVACIÓN DEL SOPORTE Y GARANTÍAS PARA EL ENCLOUSURE HPE BLADE C7000 - G8 Y ALMACENAMIENTO 3PAR</t>
  </si>
  <si>
    <t>GPS ELECTRONICS LTDA</t>
  </si>
  <si>
    <t>PROCESOS DE SELECCIÓN ADJUDICADOS JUNIO</t>
  </si>
  <si>
    <t xml:space="preserve">ITAU SECURITIES SERVICES COLOMBIA S.A. SOCIEDAD FIDUCIARIA CON SIGLA ITAU SECURITIES SERVICES  </t>
  </si>
  <si>
    <t>ADSUM SOLUCIONES TECNOLOGICAS S.A.S</t>
  </si>
  <si>
    <t>IDU-SASI-SGGC-006-2020</t>
  </si>
  <si>
    <t>ADQUIRIR LA AMPLIACIÓN DEL ENTORNO DE ALMACENAMIENTO DIGITAL ESCALABLE DE INFORMACIÓN SAN Y NAS</t>
  </si>
  <si>
    <t>IDU-SASI-DTAF-008-2020</t>
  </si>
  <si>
    <t>ACTUALIZACIÓN, RENOVACIÓN Y SOPORTE DEL LICENCIAMIENTO ANTIVIRUS BITDEFENDER GRAVITYZONE DEL IDU</t>
  </si>
  <si>
    <t>IDU-SAMC-DTAF-002-2020</t>
  </si>
  <si>
    <t>RENOVAR EL SOPORTE Y MANTENIMIENTO DEL LICENCIAMIENTO PARA LOS EQUIPOS DE SEGURIDAD PERIMETRAL</t>
  </si>
  <si>
    <t>IDU-MC10%-DTAF-011-2020</t>
  </si>
  <si>
    <t>PRESTAR EL SERVICIO DE EMPASTE PARA EL MATERIAL BIBLIOGRÁFICO DEL CENTRO DE DOCUMENTACIÓN</t>
  </si>
  <si>
    <t>IDU-SASI-DTAF-005-2020</t>
  </si>
  <si>
    <t xml:space="preserve">PRESTAR EL SERVICIO DE ALMACENAMIENTO Y CUSTODIA DE ARCHIVOS Y MEDIOS MAGNÉTICOS DEL IDU EN EL MARCO DEL FORTALECIMIENTO DE LA GESTIÓN DOCUMENTAL </t>
  </si>
  <si>
    <t>IDU-MC10%-DTAF-013-2020</t>
  </si>
  <si>
    <t>ADQUIRIR A PRECIOS UNITARIOS Y A MONTO AGOTABLE ELEMENTOS PARA CONSULTORIO MÉDICO, SALA DE ESTABILIZACIÓN Y BOTIQUINES DE LAS SEDES DEL INSTITUTO DE DESARROLLO URBANO - IDU</t>
  </si>
  <si>
    <t>IDU-MC10%-DTAF-012-2020</t>
  </si>
  <si>
    <t>ADQUIRIR A PRECIOS UNITARIOS Y A MONTO AGOTABLE ELEMENTOS DE PROTECCIÓN PERSONAL (EPP) PARA SERVIDORES PÚBLICOS DEL INSTITUTO DE DESARROLLO URBANO – IDU.</t>
  </si>
  <si>
    <t>Unión Temporal IDU Antivirus 2020 (BGH COLOMBIA S.A.S.; SOFTICS INGENIEROS S.A.S. C.I)</t>
  </si>
  <si>
    <t>WEXLER S.A.S</t>
  </si>
  <si>
    <t xml:space="preserve">ENCUADERNACION VENCEDORES </t>
  </si>
  <si>
    <t>TANDEM S.A.S.</t>
  </si>
  <si>
    <t>INVERSION Y HOGAR SAS.</t>
  </si>
  <si>
    <t>BELISARIO VELASQUEZ &amp; ASOCIADOS SAS</t>
  </si>
  <si>
    <t>PROCESOS DE SELECCIÓN ADJUDICADOS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</si>
</sst>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mmmm\ d\,\ yyyy"/>
    <numFmt numFmtId="167" formatCode="[$$-240A]\ #,##0.00"/>
    <numFmt numFmtId="168" formatCode="[$-C0A]d\-mmm\-yyyy;@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/>
    <xf numFmtId="165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Continuous" vertic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168" fontId="0" fillId="0" borderId="9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14" fontId="0" fillId="3" borderId="2" xfId="0" applyNumberForma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9" fontId="0" fillId="3" borderId="7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/>
    </xf>
    <xf numFmtId="169" fontId="0" fillId="3" borderId="13" xfId="1" applyNumberFormat="1" applyFont="1" applyFill="1" applyBorder="1" applyAlignment="1">
      <alignment horizontal="center" vertical="center" wrapText="1"/>
    </xf>
    <xf numFmtId="42" fontId="0" fillId="3" borderId="7" xfId="2" applyFont="1" applyFill="1" applyBorder="1" applyAlignment="1">
      <alignment horizontal="center" vertical="center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8930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6297275" y="230505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5859125" y="5038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506730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784860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2371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21812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40862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5419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5" zoomScaleNormal="85" workbookViewId="0">
      <selection activeCell="A8" sqref="A8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5.7109375" style="15" customWidth="1"/>
    <col min="4" max="4" width="67.140625" style="2" customWidth="1"/>
    <col min="5" max="5" width="24.425781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40.75" customHeight="1" x14ac:dyDescent="0.25">
      <c r="A8" s="23">
        <v>1</v>
      </c>
      <c r="B8" s="29" t="s">
        <v>12</v>
      </c>
      <c r="C8" s="30" t="s">
        <v>13</v>
      </c>
      <c r="D8" s="36" t="s">
        <v>14</v>
      </c>
      <c r="E8" s="31">
        <v>43853</v>
      </c>
      <c r="F8" s="37" t="s">
        <v>15</v>
      </c>
      <c r="G8" s="35">
        <f>356558147916+292993429408+206413520077+247625771607+208086098930+216363454208+368334453739+207527321911+251047561743</f>
        <v>2354949759539</v>
      </c>
    </row>
    <row r="9" spans="1:7" s="12" customFormat="1" ht="105" x14ac:dyDescent="0.25">
      <c r="A9" s="34">
        <v>2</v>
      </c>
      <c r="B9" s="29" t="s">
        <v>18</v>
      </c>
      <c r="C9" s="30" t="s">
        <v>19</v>
      </c>
      <c r="D9" s="36" t="s">
        <v>20</v>
      </c>
      <c r="E9" s="31">
        <v>43871</v>
      </c>
      <c r="F9" s="37" t="s">
        <v>21</v>
      </c>
      <c r="G9" s="38">
        <f>22547152308
+864851182+621320073</f>
        <v>24033323563</v>
      </c>
    </row>
    <row r="10" spans="1:7" s="12" customFormat="1" ht="30" x14ac:dyDescent="0.25">
      <c r="A10" s="34">
        <v>3</v>
      </c>
      <c r="B10" s="39" t="s">
        <v>22</v>
      </c>
      <c r="C10" s="40" t="s">
        <v>23</v>
      </c>
      <c r="D10" s="41" t="s">
        <v>24</v>
      </c>
      <c r="E10" s="42">
        <v>43872</v>
      </c>
      <c r="F10" s="43">
        <v>12789290695</v>
      </c>
      <c r="G10" s="38"/>
    </row>
    <row r="11" spans="1:7" s="12" customFormat="1" ht="45" x14ac:dyDescent="0.25">
      <c r="A11" s="34">
        <v>4</v>
      </c>
      <c r="B11" s="39" t="s">
        <v>25</v>
      </c>
      <c r="C11" s="40" t="s">
        <v>26</v>
      </c>
      <c r="D11" s="41" t="s">
        <v>27</v>
      </c>
      <c r="E11" s="42">
        <v>43873</v>
      </c>
      <c r="F11" s="43">
        <v>2004704601</v>
      </c>
      <c r="G11" s="38"/>
    </row>
    <row r="12" spans="1:7" s="12" customFormat="1" ht="45" x14ac:dyDescent="0.25">
      <c r="A12" s="34">
        <v>5</v>
      </c>
      <c r="B12" s="39" t="s">
        <v>28</v>
      </c>
      <c r="C12" s="40" t="s">
        <v>29</v>
      </c>
      <c r="D12" s="41" t="s">
        <v>30</v>
      </c>
      <c r="E12" s="42">
        <v>43888</v>
      </c>
      <c r="F12" s="43">
        <v>31005000</v>
      </c>
      <c r="G12" s="38"/>
    </row>
    <row r="13" spans="1:7" s="12" customFormat="1" ht="45" x14ac:dyDescent="0.25">
      <c r="A13" s="34">
        <v>6</v>
      </c>
      <c r="B13" s="39" t="s">
        <v>31</v>
      </c>
      <c r="C13" s="40" t="s">
        <v>32</v>
      </c>
      <c r="D13" s="41" t="s">
        <v>33</v>
      </c>
      <c r="E13" s="42">
        <v>43888</v>
      </c>
      <c r="F13" s="43">
        <v>15000000</v>
      </c>
      <c r="G13" s="38"/>
    </row>
    <row r="14" spans="1:7" s="12" customFormat="1" ht="204.75" customHeight="1" x14ac:dyDescent="0.25">
      <c r="A14" s="34">
        <v>7</v>
      </c>
      <c r="B14" s="39" t="s">
        <v>34</v>
      </c>
      <c r="C14" s="40" t="s">
        <v>35</v>
      </c>
      <c r="D14" s="41" t="s">
        <v>36</v>
      </c>
      <c r="E14" s="42"/>
      <c r="F14" s="43" t="s">
        <v>37</v>
      </c>
      <c r="G14" s="38">
        <f>34630366494+
29495419467+29155894332
+29165584816
+22268313304
+29225360409+34630366494
+34630366494
+29354486353</f>
        <v>272556158163</v>
      </c>
    </row>
    <row r="15" spans="1:7" s="12" customFormat="1" ht="45" x14ac:dyDescent="0.25">
      <c r="A15" s="34">
        <v>8</v>
      </c>
      <c r="B15" s="29" t="s">
        <v>39</v>
      </c>
      <c r="C15" s="30" t="s">
        <v>40</v>
      </c>
      <c r="D15" s="36" t="s">
        <v>41</v>
      </c>
      <c r="E15" s="31">
        <v>43902</v>
      </c>
      <c r="F15" s="44">
        <v>10572417234</v>
      </c>
      <c r="G15" s="38"/>
    </row>
    <row r="16" spans="1:7" s="12" customFormat="1" x14ac:dyDescent="0.25">
      <c r="A16" s="34">
        <v>9</v>
      </c>
      <c r="B16" s="39" t="s">
        <v>42</v>
      </c>
      <c r="C16" s="40" t="s">
        <v>43</v>
      </c>
      <c r="D16" s="41" t="s">
        <v>44</v>
      </c>
      <c r="E16" s="42">
        <v>43907</v>
      </c>
      <c r="F16" s="43">
        <v>37604565</v>
      </c>
      <c r="G16" s="38"/>
    </row>
    <row r="17" spans="1:7" s="12" customFormat="1" ht="30" x14ac:dyDescent="0.25">
      <c r="A17" s="34">
        <v>10</v>
      </c>
      <c r="B17" s="29" t="s">
        <v>47</v>
      </c>
      <c r="C17" s="30" t="s">
        <v>48</v>
      </c>
      <c r="D17" s="36" t="s">
        <v>49</v>
      </c>
      <c r="E17" s="31">
        <v>43971</v>
      </c>
      <c r="F17" s="44">
        <v>286431566</v>
      </c>
      <c r="G17" s="38"/>
    </row>
    <row r="18" spans="1:7" s="12" customFormat="1" ht="30" x14ac:dyDescent="0.25">
      <c r="A18" s="34">
        <v>11</v>
      </c>
      <c r="B18" s="39" t="s">
        <v>50</v>
      </c>
      <c r="C18" s="40" t="s">
        <v>51</v>
      </c>
      <c r="D18" s="41" t="s">
        <v>52</v>
      </c>
      <c r="E18" s="42">
        <v>43971</v>
      </c>
      <c r="F18" s="43">
        <v>1259705847</v>
      </c>
      <c r="G18" s="38"/>
    </row>
    <row r="19" spans="1:7" s="12" customFormat="1" ht="30" x14ac:dyDescent="0.25">
      <c r="A19" s="34">
        <v>12</v>
      </c>
      <c r="B19" s="39" t="s">
        <v>53</v>
      </c>
      <c r="C19" s="40" t="s">
        <v>54</v>
      </c>
      <c r="D19" s="41" t="s">
        <v>55</v>
      </c>
      <c r="E19" s="42">
        <v>43972</v>
      </c>
      <c r="F19" s="43">
        <v>1535850890</v>
      </c>
      <c r="G19" s="38"/>
    </row>
    <row r="20" spans="1:7" s="12" customFormat="1" ht="45" x14ac:dyDescent="0.25">
      <c r="A20" s="34">
        <v>13</v>
      </c>
      <c r="B20" s="39" t="s">
        <v>56</v>
      </c>
      <c r="C20" s="40" t="s">
        <v>57</v>
      </c>
      <c r="D20" s="41" t="s">
        <v>58</v>
      </c>
      <c r="E20" s="42">
        <v>43979</v>
      </c>
      <c r="F20" s="43">
        <v>31408992</v>
      </c>
      <c r="G20" s="38"/>
    </row>
    <row r="21" spans="1:7" s="12" customFormat="1" ht="45" x14ac:dyDescent="0.25">
      <c r="A21" s="34">
        <v>14</v>
      </c>
      <c r="B21" s="39" t="s">
        <v>59</v>
      </c>
      <c r="C21" s="40" t="s">
        <v>60</v>
      </c>
      <c r="D21" s="41" t="s">
        <v>61</v>
      </c>
      <c r="E21" s="42">
        <v>43980</v>
      </c>
      <c r="F21" s="43">
        <v>87000000</v>
      </c>
      <c r="G21" s="38"/>
    </row>
    <row r="22" spans="1:7" s="12" customFormat="1" ht="30" x14ac:dyDescent="0.25">
      <c r="A22" s="34">
        <v>15</v>
      </c>
      <c r="B22" s="29" t="s">
        <v>62</v>
      </c>
      <c r="C22" s="30" t="s">
        <v>63</v>
      </c>
      <c r="D22" s="36" t="s">
        <v>72</v>
      </c>
      <c r="E22" s="31">
        <v>43990</v>
      </c>
      <c r="F22" s="44">
        <v>10840603</v>
      </c>
      <c r="G22" s="38"/>
    </row>
    <row r="23" spans="1:7" s="12" customFormat="1" ht="105" x14ac:dyDescent="0.25">
      <c r="A23" s="34">
        <v>16</v>
      </c>
      <c r="B23" s="39" t="s">
        <v>64</v>
      </c>
      <c r="C23" s="40" t="s">
        <v>65</v>
      </c>
      <c r="D23" s="41" t="s">
        <v>74</v>
      </c>
      <c r="E23" s="42">
        <v>44006</v>
      </c>
      <c r="F23" s="43">
        <v>524634334</v>
      </c>
      <c r="G23" s="38"/>
    </row>
    <row r="24" spans="1:7" s="12" customFormat="1" ht="45" x14ac:dyDescent="0.25">
      <c r="A24" s="34">
        <v>17</v>
      </c>
      <c r="B24" s="39" t="s">
        <v>66</v>
      </c>
      <c r="C24" s="40" t="s">
        <v>67</v>
      </c>
      <c r="D24" s="41" t="s">
        <v>75</v>
      </c>
      <c r="E24" s="42">
        <v>44013</v>
      </c>
      <c r="F24" s="43">
        <v>374465054</v>
      </c>
      <c r="G24" s="38"/>
    </row>
    <row r="25" spans="1:7" s="12" customFormat="1" ht="75" x14ac:dyDescent="0.25">
      <c r="A25" s="34">
        <v>18</v>
      </c>
      <c r="B25" s="39" t="s">
        <v>68</v>
      </c>
      <c r="C25" s="40" t="s">
        <v>69</v>
      </c>
      <c r="D25" s="41" t="s">
        <v>72</v>
      </c>
      <c r="E25" s="42">
        <v>44013</v>
      </c>
      <c r="F25" s="43">
        <v>9758000</v>
      </c>
      <c r="G25" s="38"/>
    </row>
    <row r="26" spans="1:7" s="12" customFormat="1" ht="30" x14ac:dyDescent="0.25">
      <c r="A26" s="34">
        <v>19</v>
      </c>
      <c r="B26" s="39" t="s">
        <v>70</v>
      </c>
      <c r="C26" s="40" t="s">
        <v>71</v>
      </c>
      <c r="D26" s="41" t="s">
        <v>49</v>
      </c>
      <c r="E26" s="42">
        <v>44018</v>
      </c>
      <c r="F26" s="43">
        <v>757609059</v>
      </c>
      <c r="G26" s="38"/>
    </row>
    <row r="27" spans="1:7" s="12" customFormat="1" ht="30" x14ac:dyDescent="0.25">
      <c r="A27" s="34">
        <v>20</v>
      </c>
      <c r="B27" s="39" t="s">
        <v>76</v>
      </c>
      <c r="C27" s="40" t="s">
        <v>77</v>
      </c>
      <c r="D27" s="41" t="s">
        <v>49</v>
      </c>
      <c r="E27" s="42">
        <v>44018</v>
      </c>
      <c r="F27" s="43">
        <v>720806194</v>
      </c>
      <c r="G27" s="38"/>
    </row>
    <row r="28" spans="1:7" s="12" customFormat="1" ht="30" x14ac:dyDescent="0.25">
      <c r="A28" s="34">
        <v>21</v>
      </c>
      <c r="B28" s="39" t="s">
        <v>78</v>
      </c>
      <c r="C28" s="40" t="s">
        <v>79</v>
      </c>
      <c r="D28" s="41" t="s">
        <v>90</v>
      </c>
      <c r="E28" s="42">
        <v>44020</v>
      </c>
      <c r="F28" s="43">
        <v>204990000</v>
      </c>
      <c r="G28" s="38"/>
    </row>
    <row r="29" spans="1:7" s="12" customFormat="1" ht="30" x14ac:dyDescent="0.25">
      <c r="A29" s="34">
        <v>22</v>
      </c>
      <c r="B29" s="39" t="s">
        <v>80</v>
      </c>
      <c r="C29" s="40" t="s">
        <v>81</v>
      </c>
      <c r="D29" s="41" t="s">
        <v>91</v>
      </c>
      <c r="E29" s="42">
        <v>44020</v>
      </c>
      <c r="F29" s="43">
        <v>593000019</v>
      </c>
      <c r="G29" s="38"/>
    </row>
    <row r="30" spans="1:7" s="12" customFormat="1" x14ac:dyDescent="0.25">
      <c r="A30" s="34">
        <v>23</v>
      </c>
      <c r="B30" s="39" t="s">
        <v>82</v>
      </c>
      <c r="C30" s="40" t="s">
        <v>83</v>
      </c>
      <c r="D30" s="41" t="s">
        <v>92</v>
      </c>
      <c r="E30" s="42">
        <v>44029</v>
      </c>
      <c r="F30" s="43">
        <v>3359678</v>
      </c>
      <c r="G30" s="38"/>
    </row>
    <row r="31" spans="1:7" s="12" customFormat="1" ht="30" x14ac:dyDescent="0.25">
      <c r="A31" s="34">
        <v>24</v>
      </c>
      <c r="B31" s="39" t="s">
        <v>84</v>
      </c>
      <c r="C31" s="40" t="s">
        <v>85</v>
      </c>
      <c r="D31" s="41" t="s">
        <v>93</v>
      </c>
      <c r="E31" s="42">
        <v>44029</v>
      </c>
      <c r="F31" s="43">
        <v>699999141</v>
      </c>
      <c r="G31" s="38"/>
    </row>
    <row r="32" spans="1:7" s="12" customFormat="1" ht="30" x14ac:dyDescent="0.25">
      <c r="A32" s="34">
        <v>25</v>
      </c>
      <c r="B32" s="39" t="s">
        <v>86</v>
      </c>
      <c r="C32" s="40" t="s">
        <v>87</v>
      </c>
      <c r="D32" s="41" t="s">
        <v>94</v>
      </c>
      <c r="E32" s="42">
        <v>44035</v>
      </c>
      <c r="F32" s="43">
        <v>17945879</v>
      </c>
      <c r="G32" s="38"/>
    </row>
    <row r="33" spans="1:7" s="12" customFormat="1" ht="30" x14ac:dyDescent="0.25">
      <c r="A33" s="34">
        <v>26</v>
      </c>
      <c r="B33" s="39" t="s">
        <v>88</v>
      </c>
      <c r="C33" s="40" t="s">
        <v>89</v>
      </c>
      <c r="D33" s="41" t="s">
        <v>95</v>
      </c>
      <c r="E33" s="42">
        <v>44039</v>
      </c>
      <c r="F33" s="43">
        <v>29862367</v>
      </c>
      <c r="G33" s="38"/>
    </row>
    <row r="34" spans="1:7" s="12" customFormat="1" x14ac:dyDescent="0.25">
      <c r="A34" s="34"/>
      <c r="B34" s="39"/>
      <c r="C34" s="40"/>
      <c r="D34" s="41"/>
      <c r="E34" s="42"/>
      <c r="F34" s="43"/>
      <c r="G34" s="38"/>
    </row>
    <row r="35" spans="1:7" s="12" customFormat="1" ht="15.75" thickBot="1" x14ac:dyDescent="0.3">
      <c r="A35" s="24"/>
      <c r="B35" s="25"/>
      <c r="C35" s="26"/>
      <c r="D35" s="27"/>
      <c r="E35" s="28"/>
      <c r="F35" s="33"/>
    </row>
    <row r="36" spans="1:7" ht="15.75" thickTop="1" x14ac:dyDescent="0.25"/>
    <row r="38" spans="1:7" x14ac:dyDescent="0.25">
      <c r="C38" s="13" t="s">
        <v>7</v>
      </c>
      <c r="D38" s="14">
        <f>+COUNT(A8:A35)</f>
        <v>26</v>
      </c>
    </row>
    <row r="40" spans="1:7" s="18" customFormat="1" x14ac:dyDescent="0.25">
      <c r="A40" s="4"/>
      <c r="B40" s="5"/>
      <c r="C40" s="13" t="s">
        <v>8</v>
      </c>
      <c r="D40" s="16">
        <f>SUM(F8:F35)+G8+G9+G14</f>
        <v>2684136930983</v>
      </c>
      <c r="F4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A5" sqref="A5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11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72.25" customHeight="1" x14ac:dyDescent="0.25">
      <c r="A8" s="34">
        <v>1</v>
      </c>
      <c r="B8" s="29" t="s">
        <v>12</v>
      </c>
      <c r="C8" s="30" t="s">
        <v>13</v>
      </c>
      <c r="D8" s="36" t="s">
        <v>14</v>
      </c>
      <c r="E8" s="31">
        <v>43853</v>
      </c>
      <c r="F8" s="37" t="s">
        <v>15</v>
      </c>
      <c r="G8" s="35">
        <f>356558147916+292993429408+206413520077+247625771607+208086098930+216363454208+368334453739+207527321911+251047561743</f>
        <v>2354949759539</v>
      </c>
    </row>
    <row r="9" spans="1:7" s="12" customFormat="1" ht="15.75" thickBot="1" x14ac:dyDescent="0.3">
      <c r="A9" s="24"/>
      <c r="B9" s="25"/>
      <c r="C9" s="26"/>
      <c r="D9" s="27"/>
      <c r="E9" s="28"/>
      <c r="F9" s="33"/>
    </row>
    <row r="10" spans="1:7" ht="15.75" thickTop="1" x14ac:dyDescent="0.25"/>
    <row r="12" spans="1:7" x14ac:dyDescent="0.25">
      <c r="C12" s="13" t="s">
        <v>7</v>
      </c>
      <c r="D12" s="14">
        <f>+COUNT(A8:A8)</f>
        <v>1</v>
      </c>
    </row>
    <row r="14" spans="1:7" s="18" customFormat="1" x14ac:dyDescent="0.25">
      <c r="A14" s="4"/>
      <c r="B14" s="5"/>
      <c r="C14" s="13" t="s">
        <v>8</v>
      </c>
      <c r="D14" s="16">
        <f>SUM(F8:F8)+G8</f>
        <v>2354949759539</v>
      </c>
      <c r="F14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9" zoomScale="70" zoomScaleNormal="70" workbookViewId="0">
      <selection activeCell="A13" sqref="A13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17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75" x14ac:dyDescent="0.25">
      <c r="A8" s="34">
        <v>1</v>
      </c>
      <c r="B8" s="29" t="s">
        <v>18</v>
      </c>
      <c r="C8" s="30" t="s">
        <v>19</v>
      </c>
      <c r="D8" s="36" t="s">
        <v>20</v>
      </c>
      <c r="E8" s="31">
        <v>43871</v>
      </c>
      <c r="F8" s="37" t="s">
        <v>21</v>
      </c>
      <c r="G8" s="38">
        <f>22547152308
+864851182+621320073</f>
        <v>24033323563</v>
      </c>
    </row>
    <row r="9" spans="1:7" s="12" customFormat="1" ht="30" x14ac:dyDescent="0.25">
      <c r="A9" s="34">
        <v>2</v>
      </c>
      <c r="B9" s="39" t="s">
        <v>22</v>
      </c>
      <c r="C9" s="40" t="s">
        <v>23</v>
      </c>
      <c r="D9" s="41" t="s">
        <v>24</v>
      </c>
      <c r="E9" s="42">
        <v>43872</v>
      </c>
      <c r="F9" s="43">
        <v>12789290695</v>
      </c>
      <c r="G9" s="38"/>
    </row>
    <row r="10" spans="1:7" s="12" customFormat="1" ht="45" x14ac:dyDescent="0.25">
      <c r="A10" s="34">
        <v>3</v>
      </c>
      <c r="B10" s="39" t="s">
        <v>25</v>
      </c>
      <c r="C10" s="40" t="s">
        <v>26</v>
      </c>
      <c r="D10" s="41" t="s">
        <v>27</v>
      </c>
      <c r="E10" s="42">
        <v>43873</v>
      </c>
      <c r="F10" s="43">
        <v>2004704601</v>
      </c>
      <c r="G10" s="38"/>
    </row>
    <row r="11" spans="1:7" s="12" customFormat="1" ht="45" x14ac:dyDescent="0.25">
      <c r="A11" s="34">
        <v>4</v>
      </c>
      <c r="B11" s="39" t="s">
        <v>28</v>
      </c>
      <c r="C11" s="40" t="s">
        <v>29</v>
      </c>
      <c r="D11" s="41" t="s">
        <v>30</v>
      </c>
      <c r="E11" s="42">
        <v>43888</v>
      </c>
      <c r="F11" s="43">
        <v>31005000</v>
      </c>
      <c r="G11" s="38"/>
    </row>
    <row r="12" spans="1:7" s="12" customFormat="1" ht="45" x14ac:dyDescent="0.25">
      <c r="A12" s="34">
        <v>5</v>
      </c>
      <c r="B12" s="39" t="s">
        <v>31</v>
      </c>
      <c r="C12" s="40" t="s">
        <v>32</v>
      </c>
      <c r="D12" s="41" t="s">
        <v>33</v>
      </c>
      <c r="E12" s="42">
        <v>43888</v>
      </c>
      <c r="F12" s="43">
        <v>15000000</v>
      </c>
      <c r="G12" s="38"/>
    </row>
    <row r="13" spans="1:7" s="12" customFormat="1" ht="236.25" customHeight="1" x14ac:dyDescent="0.25">
      <c r="A13" s="34">
        <v>6</v>
      </c>
      <c r="B13" s="39" t="s">
        <v>34</v>
      </c>
      <c r="C13" s="40" t="s">
        <v>35</v>
      </c>
      <c r="D13" s="41" t="s">
        <v>36</v>
      </c>
      <c r="E13" s="42"/>
      <c r="F13" s="43" t="s">
        <v>37</v>
      </c>
      <c r="G13" s="38">
        <f>34630366494+
29495419467+29155894332
+29165584816
+22268313304
+29225360409+34630366494
+34630366494
+29354486353</f>
        <v>272556158163</v>
      </c>
    </row>
    <row r="14" spans="1:7" s="12" customFormat="1" x14ac:dyDescent="0.25">
      <c r="A14" s="34"/>
      <c r="B14" s="39"/>
      <c r="C14" s="40"/>
      <c r="D14" s="41"/>
      <c r="E14" s="42"/>
      <c r="F14" s="43"/>
      <c r="G14" s="38"/>
    </row>
    <row r="15" spans="1:7" s="12" customFormat="1" ht="15.75" thickBot="1" x14ac:dyDescent="0.3">
      <c r="A15" s="24"/>
      <c r="B15" s="25"/>
      <c r="C15" s="26"/>
      <c r="D15" s="27"/>
      <c r="E15" s="28"/>
      <c r="F15" s="33"/>
    </row>
    <row r="16" spans="1:7" ht="15.75" thickTop="1" x14ac:dyDescent="0.25"/>
    <row r="18" spans="1:6" x14ac:dyDescent="0.25">
      <c r="C18" s="13" t="s">
        <v>7</v>
      </c>
      <c r="D18" s="14">
        <f>+COUNT(A8:A15)</f>
        <v>6</v>
      </c>
    </row>
    <row r="20" spans="1:6" s="18" customFormat="1" x14ac:dyDescent="0.25">
      <c r="A20" s="4"/>
      <c r="B20" s="5"/>
      <c r="C20" s="13" t="s">
        <v>8</v>
      </c>
      <c r="D20" s="16">
        <f>SUM(F8:F15)+G8+G13</f>
        <v>311429482022</v>
      </c>
      <c r="F20" s="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C5" zoomScale="70" zoomScaleNormal="70" workbookViewId="0">
      <selection activeCell="B8" sqref="B8:F9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38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30" x14ac:dyDescent="0.25">
      <c r="A8" s="34">
        <v>1</v>
      </c>
      <c r="B8" s="29" t="s">
        <v>39</v>
      </c>
      <c r="C8" s="30" t="s">
        <v>40</v>
      </c>
      <c r="D8" s="36" t="s">
        <v>41</v>
      </c>
      <c r="E8" s="31">
        <v>43902</v>
      </c>
      <c r="F8" s="44">
        <v>10572417234</v>
      </c>
      <c r="G8" s="38"/>
    </row>
    <row r="9" spans="1:7" s="12" customFormat="1" x14ac:dyDescent="0.25">
      <c r="A9" s="34">
        <v>2</v>
      </c>
      <c r="B9" s="39" t="s">
        <v>42</v>
      </c>
      <c r="C9" s="40" t="s">
        <v>43</v>
      </c>
      <c r="D9" s="41" t="s">
        <v>44</v>
      </c>
      <c r="E9" s="42">
        <v>43907</v>
      </c>
      <c r="F9" s="43">
        <v>37604565</v>
      </c>
      <c r="G9" s="38"/>
    </row>
    <row r="10" spans="1:7" s="12" customFormat="1" x14ac:dyDescent="0.25">
      <c r="A10" s="34"/>
      <c r="B10" s="39"/>
      <c r="C10" s="40"/>
      <c r="D10" s="41"/>
      <c r="E10" s="42"/>
      <c r="F10" s="43"/>
      <c r="G10" s="38"/>
    </row>
    <row r="11" spans="1:7" s="12" customFormat="1" ht="15.75" thickBot="1" x14ac:dyDescent="0.3">
      <c r="A11" s="24"/>
      <c r="B11" s="25"/>
      <c r="C11" s="26"/>
      <c r="D11" s="27"/>
      <c r="E11" s="28"/>
      <c r="F11" s="33"/>
    </row>
    <row r="12" spans="1:7" ht="15.75" thickTop="1" x14ac:dyDescent="0.25"/>
    <row r="14" spans="1:7" x14ac:dyDescent="0.25">
      <c r="C14" s="13" t="s">
        <v>7</v>
      </c>
      <c r="D14" s="14">
        <f>+COUNT(A8:A11)</f>
        <v>2</v>
      </c>
    </row>
    <row r="16" spans="1:7" s="18" customFormat="1" x14ac:dyDescent="0.25">
      <c r="A16" s="4"/>
      <c r="B16" s="5"/>
      <c r="C16" s="13" t="s">
        <v>8</v>
      </c>
      <c r="D16" s="16">
        <f>SUM(F8:F11)</f>
        <v>10610021799</v>
      </c>
      <c r="F16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70" zoomScaleNormal="70" workbookViewId="0">
      <selection activeCell="A9" sqref="A9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45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x14ac:dyDescent="0.25">
      <c r="A8" s="34"/>
      <c r="B8" s="29"/>
      <c r="C8" s="30"/>
      <c r="D8" s="36"/>
      <c r="E8" s="31"/>
      <c r="F8" s="44"/>
      <c r="G8" s="38"/>
    </row>
    <row r="9" spans="1:7" s="12" customFormat="1" x14ac:dyDescent="0.25">
      <c r="A9" s="34"/>
      <c r="B9" s="39"/>
      <c r="C9" s="40"/>
      <c r="D9" s="41"/>
      <c r="E9" s="42"/>
      <c r="F9" s="43"/>
      <c r="G9" s="38"/>
    </row>
    <row r="10" spans="1:7" s="12" customFormat="1" x14ac:dyDescent="0.25">
      <c r="A10" s="34"/>
      <c r="B10" s="39"/>
      <c r="C10" s="40"/>
      <c r="D10" s="41"/>
      <c r="E10" s="42"/>
      <c r="F10" s="43"/>
      <c r="G10" s="38"/>
    </row>
    <row r="11" spans="1:7" s="12" customFormat="1" ht="15.75" thickBot="1" x14ac:dyDescent="0.3">
      <c r="A11" s="24"/>
      <c r="B11" s="25"/>
      <c r="C11" s="26"/>
      <c r="D11" s="27"/>
      <c r="E11" s="28"/>
      <c r="F11" s="33"/>
    </row>
    <row r="12" spans="1:7" ht="15.75" thickTop="1" x14ac:dyDescent="0.25"/>
    <row r="14" spans="1:7" x14ac:dyDescent="0.25">
      <c r="C14" s="13" t="s">
        <v>7</v>
      </c>
      <c r="D14" s="14">
        <f>+COUNT(A8:A11)</f>
        <v>0</v>
      </c>
    </row>
    <row r="16" spans="1:7" s="18" customFormat="1" x14ac:dyDescent="0.25">
      <c r="A16" s="4"/>
      <c r="B16" s="5"/>
      <c r="C16" s="13" t="s">
        <v>8</v>
      </c>
      <c r="D16" s="16">
        <f>SUM(F8:F11)</f>
        <v>0</v>
      </c>
      <c r="F16" s="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C1" zoomScale="70" zoomScaleNormal="70" workbookViewId="0">
      <selection activeCell="B8" sqref="B8:F12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46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30" x14ac:dyDescent="0.25">
      <c r="A8" s="34">
        <v>1</v>
      </c>
      <c r="B8" s="29" t="s">
        <v>47</v>
      </c>
      <c r="C8" s="30" t="s">
        <v>48</v>
      </c>
      <c r="D8" s="36" t="s">
        <v>49</v>
      </c>
      <c r="E8" s="31">
        <v>43971</v>
      </c>
      <c r="F8" s="44">
        <v>286431566</v>
      </c>
      <c r="G8" s="38"/>
    </row>
    <row r="9" spans="1:7" s="12" customFormat="1" ht="30" x14ac:dyDescent="0.25">
      <c r="A9" s="34">
        <v>2</v>
      </c>
      <c r="B9" s="39" t="s">
        <v>50</v>
      </c>
      <c r="C9" s="40" t="s">
        <v>51</v>
      </c>
      <c r="D9" s="41" t="s">
        <v>52</v>
      </c>
      <c r="E9" s="42">
        <v>43971</v>
      </c>
      <c r="F9" s="43">
        <v>1259705847</v>
      </c>
      <c r="G9" s="38"/>
    </row>
    <row r="10" spans="1:7" s="12" customFormat="1" ht="30" x14ac:dyDescent="0.25">
      <c r="A10" s="34">
        <v>3</v>
      </c>
      <c r="B10" s="39" t="s">
        <v>53</v>
      </c>
      <c r="C10" s="40" t="s">
        <v>54</v>
      </c>
      <c r="D10" s="41" t="s">
        <v>55</v>
      </c>
      <c r="E10" s="42">
        <v>43972</v>
      </c>
      <c r="F10" s="43">
        <v>1535850890</v>
      </c>
      <c r="G10" s="38"/>
    </row>
    <row r="11" spans="1:7" s="12" customFormat="1" ht="45" x14ac:dyDescent="0.25">
      <c r="A11" s="34">
        <v>4</v>
      </c>
      <c r="B11" s="39" t="s">
        <v>56</v>
      </c>
      <c r="C11" s="40" t="s">
        <v>57</v>
      </c>
      <c r="D11" s="41" t="s">
        <v>58</v>
      </c>
      <c r="E11" s="42">
        <v>43979</v>
      </c>
      <c r="F11" s="43">
        <v>31408992</v>
      </c>
      <c r="G11" s="38"/>
    </row>
    <row r="12" spans="1:7" s="12" customFormat="1" ht="45" x14ac:dyDescent="0.25">
      <c r="A12" s="34">
        <v>5</v>
      </c>
      <c r="B12" s="39" t="s">
        <v>59</v>
      </c>
      <c r="C12" s="40" t="s">
        <v>60</v>
      </c>
      <c r="D12" s="41" t="s">
        <v>61</v>
      </c>
      <c r="E12" s="42">
        <v>43980</v>
      </c>
      <c r="F12" s="43">
        <v>87000000</v>
      </c>
      <c r="G12" s="38"/>
    </row>
    <row r="13" spans="1:7" s="12" customFormat="1" x14ac:dyDescent="0.25">
      <c r="A13" s="34"/>
      <c r="B13" s="39"/>
      <c r="C13" s="40"/>
      <c r="D13" s="41"/>
      <c r="E13" s="42"/>
      <c r="F13" s="43"/>
      <c r="G13" s="38"/>
    </row>
    <row r="14" spans="1:7" s="12" customFormat="1" ht="15.75" thickBot="1" x14ac:dyDescent="0.3">
      <c r="A14" s="24"/>
      <c r="B14" s="25"/>
      <c r="C14" s="26"/>
      <c r="D14" s="27"/>
      <c r="E14" s="28"/>
      <c r="F14" s="33"/>
    </row>
    <row r="15" spans="1:7" ht="15.75" thickTop="1" x14ac:dyDescent="0.25"/>
    <row r="17" spans="1:6" x14ac:dyDescent="0.25">
      <c r="C17" s="13" t="s">
        <v>7</v>
      </c>
      <c r="D17" s="14">
        <f>+COUNT(A8:A14)</f>
        <v>5</v>
      </c>
    </row>
    <row r="19" spans="1:6" s="18" customFormat="1" x14ac:dyDescent="0.25">
      <c r="A19" s="4"/>
      <c r="B19" s="5"/>
      <c r="C19" s="13" t="s">
        <v>8</v>
      </c>
      <c r="D19" s="16">
        <f>SUM(F8:F14)</f>
        <v>3200397295</v>
      </c>
      <c r="F19" s="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C1" zoomScale="70" zoomScaleNormal="70" workbookViewId="0">
      <selection activeCell="B8" sqref="B8:F9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73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30" x14ac:dyDescent="0.25">
      <c r="A8" s="34">
        <v>1</v>
      </c>
      <c r="B8" s="29" t="s">
        <v>62</v>
      </c>
      <c r="C8" s="30" t="s">
        <v>63</v>
      </c>
      <c r="D8" s="36" t="s">
        <v>72</v>
      </c>
      <c r="E8" s="31">
        <v>43990</v>
      </c>
      <c r="F8" s="44">
        <v>10840603</v>
      </c>
      <c r="G8" s="38"/>
    </row>
    <row r="9" spans="1:7" s="12" customFormat="1" ht="105" x14ac:dyDescent="0.25">
      <c r="A9" s="34">
        <v>2</v>
      </c>
      <c r="B9" s="39" t="s">
        <v>64</v>
      </c>
      <c r="C9" s="40" t="s">
        <v>65</v>
      </c>
      <c r="D9" s="41" t="s">
        <v>74</v>
      </c>
      <c r="E9" s="42">
        <v>44006</v>
      </c>
      <c r="F9" s="43">
        <v>524634334</v>
      </c>
      <c r="G9" s="38"/>
    </row>
    <row r="10" spans="1:7" s="12" customFormat="1" x14ac:dyDescent="0.25">
      <c r="A10" s="34"/>
      <c r="B10" s="39"/>
      <c r="C10" s="40"/>
      <c r="D10" s="41"/>
      <c r="E10" s="42"/>
      <c r="F10" s="43"/>
      <c r="G10" s="38"/>
    </row>
    <row r="11" spans="1:7" s="12" customFormat="1" ht="15.75" thickBot="1" x14ac:dyDescent="0.3">
      <c r="A11" s="24"/>
      <c r="B11" s="25"/>
      <c r="C11" s="26"/>
      <c r="D11" s="27"/>
      <c r="E11" s="28"/>
      <c r="F11" s="33"/>
    </row>
    <row r="12" spans="1:7" ht="15.75" thickTop="1" x14ac:dyDescent="0.25"/>
    <row r="14" spans="1:7" x14ac:dyDescent="0.25">
      <c r="C14" s="13" t="s">
        <v>7</v>
      </c>
      <c r="D14" s="14">
        <f>+COUNT(A8:A11)</f>
        <v>2</v>
      </c>
    </row>
    <row r="16" spans="1:7" s="18" customFormat="1" x14ac:dyDescent="0.25">
      <c r="A16" s="4"/>
      <c r="B16" s="5"/>
      <c r="C16" s="13" t="s">
        <v>8</v>
      </c>
      <c r="D16" s="16">
        <f>SUM(F8:F11)</f>
        <v>535474937</v>
      </c>
      <c r="F16" s="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" zoomScale="70" zoomScaleNormal="70" workbookViewId="0">
      <selection activeCell="A4" sqref="A4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96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45" x14ac:dyDescent="0.25">
      <c r="A8" s="34">
        <v>1</v>
      </c>
      <c r="B8" s="39" t="s">
        <v>66</v>
      </c>
      <c r="C8" s="40" t="s">
        <v>67</v>
      </c>
      <c r="D8" s="41" t="s">
        <v>75</v>
      </c>
      <c r="E8" s="42">
        <v>44013</v>
      </c>
      <c r="F8" s="43">
        <v>374465054</v>
      </c>
      <c r="G8" s="38"/>
    </row>
    <row r="9" spans="1:7" s="12" customFormat="1" ht="75" x14ac:dyDescent="0.25">
      <c r="A9" s="34">
        <v>2</v>
      </c>
      <c r="B9" s="39" t="s">
        <v>68</v>
      </c>
      <c r="C9" s="40" t="s">
        <v>69</v>
      </c>
      <c r="D9" s="41" t="s">
        <v>72</v>
      </c>
      <c r="E9" s="42">
        <v>44013</v>
      </c>
      <c r="F9" s="43">
        <v>9758000</v>
      </c>
      <c r="G9" s="38"/>
    </row>
    <row r="10" spans="1:7" s="12" customFormat="1" ht="30" x14ac:dyDescent="0.25">
      <c r="A10" s="34">
        <v>3</v>
      </c>
      <c r="B10" s="39" t="s">
        <v>70</v>
      </c>
      <c r="C10" s="40" t="s">
        <v>71</v>
      </c>
      <c r="D10" s="41" t="s">
        <v>49</v>
      </c>
      <c r="E10" s="42">
        <v>44018</v>
      </c>
      <c r="F10" s="43">
        <v>757609059</v>
      </c>
      <c r="G10" s="38"/>
    </row>
    <row r="11" spans="1:7" s="12" customFormat="1" ht="30" x14ac:dyDescent="0.25">
      <c r="A11" s="34">
        <v>4</v>
      </c>
      <c r="B11" s="39" t="s">
        <v>76</v>
      </c>
      <c r="C11" s="40" t="s">
        <v>77</v>
      </c>
      <c r="D11" s="41" t="s">
        <v>49</v>
      </c>
      <c r="E11" s="42">
        <v>44018</v>
      </c>
      <c r="F11" s="43">
        <v>720806194</v>
      </c>
      <c r="G11" s="38"/>
    </row>
    <row r="12" spans="1:7" s="12" customFormat="1" ht="30" x14ac:dyDescent="0.25">
      <c r="A12" s="34">
        <v>5</v>
      </c>
      <c r="B12" s="39" t="s">
        <v>78</v>
      </c>
      <c r="C12" s="40" t="s">
        <v>79</v>
      </c>
      <c r="D12" s="41" t="s">
        <v>90</v>
      </c>
      <c r="E12" s="42">
        <v>44020</v>
      </c>
      <c r="F12" s="43">
        <v>204990000</v>
      </c>
      <c r="G12" s="38"/>
    </row>
    <row r="13" spans="1:7" s="12" customFormat="1" ht="30" x14ac:dyDescent="0.25">
      <c r="A13" s="34">
        <v>6</v>
      </c>
      <c r="B13" s="39" t="s">
        <v>80</v>
      </c>
      <c r="C13" s="40" t="s">
        <v>81</v>
      </c>
      <c r="D13" s="41" t="s">
        <v>91</v>
      </c>
      <c r="E13" s="42">
        <v>44020</v>
      </c>
      <c r="F13" s="43">
        <v>593000019</v>
      </c>
      <c r="G13" s="38"/>
    </row>
    <row r="14" spans="1:7" s="12" customFormat="1" x14ac:dyDescent="0.25">
      <c r="A14" s="34">
        <v>7</v>
      </c>
      <c r="B14" s="39" t="s">
        <v>82</v>
      </c>
      <c r="C14" s="40" t="s">
        <v>83</v>
      </c>
      <c r="D14" s="41" t="s">
        <v>92</v>
      </c>
      <c r="E14" s="42">
        <v>44029</v>
      </c>
      <c r="F14" s="43">
        <v>3359678</v>
      </c>
      <c r="G14" s="38"/>
    </row>
    <row r="15" spans="1:7" s="12" customFormat="1" ht="30" x14ac:dyDescent="0.25">
      <c r="A15" s="34">
        <v>8</v>
      </c>
      <c r="B15" s="39" t="s">
        <v>84</v>
      </c>
      <c r="C15" s="40" t="s">
        <v>85</v>
      </c>
      <c r="D15" s="41" t="s">
        <v>93</v>
      </c>
      <c r="E15" s="42">
        <v>44029</v>
      </c>
      <c r="F15" s="43">
        <v>699999141</v>
      </c>
      <c r="G15" s="38"/>
    </row>
    <row r="16" spans="1:7" s="12" customFormat="1" ht="30" x14ac:dyDescent="0.25">
      <c r="A16" s="34">
        <v>9</v>
      </c>
      <c r="B16" s="39" t="s">
        <v>86</v>
      </c>
      <c r="C16" s="40" t="s">
        <v>87</v>
      </c>
      <c r="D16" s="41" t="s">
        <v>94</v>
      </c>
      <c r="E16" s="42">
        <v>44035</v>
      </c>
      <c r="F16" s="43">
        <v>17945879</v>
      </c>
      <c r="G16" s="38"/>
    </row>
    <row r="17" spans="1:7" s="12" customFormat="1" ht="30" x14ac:dyDescent="0.25">
      <c r="A17" s="34">
        <v>10</v>
      </c>
      <c r="B17" s="39" t="s">
        <v>88</v>
      </c>
      <c r="C17" s="40" t="s">
        <v>89</v>
      </c>
      <c r="D17" s="41" t="s">
        <v>95</v>
      </c>
      <c r="E17" s="42">
        <v>44039</v>
      </c>
      <c r="F17" s="43">
        <v>29862367</v>
      </c>
      <c r="G17" s="38"/>
    </row>
    <row r="18" spans="1:7" s="12" customFormat="1" x14ac:dyDescent="0.25">
      <c r="A18" s="34"/>
      <c r="B18" s="39"/>
      <c r="C18" s="40"/>
      <c r="D18" s="41"/>
      <c r="E18" s="42"/>
      <c r="F18" s="43"/>
      <c r="G18" s="38"/>
    </row>
    <row r="19" spans="1:7" s="12" customFormat="1" ht="15.75" thickBot="1" x14ac:dyDescent="0.3">
      <c r="A19" s="24"/>
      <c r="B19" s="25"/>
      <c r="C19" s="26"/>
      <c r="D19" s="27"/>
      <c r="E19" s="28"/>
      <c r="F19" s="33"/>
    </row>
    <row r="20" spans="1:7" ht="15.75" thickTop="1" x14ac:dyDescent="0.25"/>
    <row r="22" spans="1:7" x14ac:dyDescent="0.25">
      <c r="C22" s="13" t="s">
        <v>7</v>
      </c>
      <c r="D22" s="14">
        <f>+COUNT(A8:A19)</f>
        <v>10</v>
      </c>
    </row>
    <row r="24" spans="1:7" s="18" customFormat="1" x14ac:dyDescent="0.25">
      <c r="A24" s="4"/>
      <c r="B24" s="5"/>
      <c r="C24" s="13" t="s">
        <v>8</v>
      </c>
      <c r="D24" s="16">
        <f>SUM(F8:F19)</f>
        <v>3411795391</v>
      </c>
      <c r="F24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ADJUDICADOS CONS</vt:lpstr>
      <vt:lpstr>ADJ ENERO</vt:lpstr>
      <vt:lpstr>ADJ FEBRERO</vt:lpstr>
      <vt:lpstr>ADJ MARZO</vt:lpstr>
      <vt:lpstr>ADJ ABRIL</vt:lpstr>
      <vt:lpstr>ADJ MAYO</vt:lpstr>
      <vt:lpstr>ADJ JUNIO</vt:lpstr>
      <vt:lpstr>ADJ JULIO</vt:lpstr>
    </vt:vector>
  </TitlesOfParts>
  <Company>domidu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Carolina Rodriguez Oramas</dc:creator>
  <cp:lastModifiedBy>Diego Alexander Galeano Perdomo</cp:lastModifiedBy>
  <cp:lastPrinted>2016-03-08T14:46:35Z</cp:lastPrinted>
  <dcterms:created xsi:type="dcterms:W3CDTF">2013-01-14T13:53:18Z</dcterms:created>
  <dcterms:modified xsi:type="dcterms:W3CDTF">2020-08-04T01:33:08Z</dcterms:modified>
</cp:coreProperties>
</file>