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cdgalean1\Documents\2018-1424\Seguimiento procesos\Informes\LEY TRANSPARENCIA\"/>
    </mc:Choice>
  </mc:AlternateContent>
  <bookViews>
    <workbookView xWindow="0" yWindow="0" windowWidth="28800" windowHeight="12435"/>
  </bookViews>
  <sheets>
    <sheet name="ADJUDICADOS CONS" sheetId="4" r:id="rId1"/>
    <sheet name="ADJ ENERO" sheetId="5" r:id="rId2"/>
    <sheet name="ADJ FEBRERO" sheetId="6" r:id="rId3"/>
    <sheet name="ADJ MARZO" sheetId="7" r:id="rId4"/>
    <sheet name="ADJ ABRIL" sheetId="8" r:id="rId5"/>
    <sheet name="ADJ MAYO" sheetId="9" r:id="rId6"/>
    <sheet name="ADJ JUNIO" sheetId="10" r:id="rId7"/>
    <sheet name="ADJ JULIO" sheetId="11" r:id="rId8"/>
    <sheet name="ADJ AGOSTO" sheetId="12" r:id="rId9"/>
    <sheet name="ADJ SEPTIEMBRE" sheetId="14" r:id="rId10"/>
    <sheet name="ADJ OCTUBRE" sheetId="16" r:id="rId11"/>
    <sheet name="ADJ NOVIEMBRE" sheetId="18" r:id="rId12"/>
    <sheet name="ADJ DICIEMBRE " sheetId="19" r:id="rId13"/>
  </sheets>
  <calcPr calcId="162913"/>
</workbook>
</file>

<file path=xl/calcChain.xml><?xml version="1.0" encoding="utf-8"?>
<calcChain xmlns="http://schemas.openxmlformats.org/spreadsheetml/2006/main">
  <c r="D40" i="19" l="1"/>
  <c r="D108" i="4"/>
  <c r="I101" i="4"/>
  <c r="I96" i="4"/>
  <c r="I95" i="4"/>
  <c r="I90" i="4"/>
  <c r="D38" i="19"/>
  <c r="I33" i="19"/>
  <c r="I28" i="19"/>
  <c r="I27" i="19"/>
  <c r="I22" i="19"/>
  <c r="A70" i="4" l="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D19" i="18" l="1"/>
  <c r="D17" i="18"/>
  <c r="D24" i="16" l="1"/>
  <c r="D22" i="16"/>
  <c r="D23" i="14" l="1"/>
  <c r="D25" i="14"/>
  <c r="D22" i="12" l="1"/>
  <c r="D20" i="12"/>
  <c r="I36" i="4" l="1"/>
  <c r="I9" i="11"/>
  <c r="D16" i="11" s="1"/>
  <c r="D14" i="11"/>
  <c r="I33" i="4" l="1"/>
  <c r="D26" i="10"/>
  <c r="I19" i="10"/>
  <c r="D24" i="10"/>
  <c r="D18" i="9" l="1"/>
  <c r="D16" i="9"/>
  <c r="D17" i="8" l="1"/>
  <c r="D19" i="8"/>
  <c r="D15" i="7" l="1"/>
  <c r="D17" i="7"/>
  <c r="D15" i="6" l="1"/>
  <c r="D17" i="6"/>
  <c r="D17" i="5" l="1"/>
  <c r="D106" i="4" l="1"/>
</calcChain>
</file>

<file path=xl/sharedStrings.xml><?xml version="1.0" encoding="utf-8"?>
<sst xmlns="http://schemas.openxmlformats.org/spreadsheetml/2006/main" count="780" uniqueCount="315">
  <si>
    <t xml:space="preserve"> </t>
  </si>
  <si>
    <t>PROCESOS DE SELECCIÓN ADJUDICADOS</t>
  </si>
  <si>
    <t>ID</t>
  </si>
  <si>
    <t>PROCESO DE SELECCIÓN</t>
  </si>
  <si>
    <t>OBJETO</t>
  </si>
  <si>
    <t>ADJUDICADO A:</t>
  </si>
  <si>
    <t>VALOR PRESUPUESTO OFICIAL</t>
  </si>
  <si>
    <t>VALOR ADJUDICADO</t>
  </si>
  <si>
    <t>EVALUADO POR</t>
  </si>
  <si>
    <t>CAMILO PIESCHACON</t>
  </si>
  <si>
    <t>TOTAL DE PROCESOS ADJUDICADOS</t>
  </si>
  <si>
    <t>VALOR TOTAL ADJUDICADO</t>
  </si>
  <si>
    <t>DIRECCIÓN TÉCNICA DE PROCESOS SELECTIVOS</t>
  </si>
  <si>
    <t>FECHA DE ADJUDICACIÓN</t>
  </si>
  <si>
    <t>PROCESOS DE SELECCIÓN ADJUDICADOS ENERO</t>
  </si>
  <si>
    <t>AÑO 2018</t>
  </si>
  <si>
    <t>IDU-LP-SGI-036-2017</t>
  </si>
  <si>
    <t xml:space="preserve">EJECUCIÓN A MONTO AGOTABLE DE LAS OBRAS DE MANTENIMIENTO, REHABILITACIÓN Y RECONSTRUCCIÓN DE ESPACIO PÚBLICO, LA RED DE CICLORRUTAS, EN BOGOTÁ D.C. GRUPO 4. </t>
  </si>
  <si>
    <t>CONSORCIO CICLOESPACIOS</t>
  </si>
  <si>
    <t>IDU-CMA-SGI-083-2017</t>
  </si>
  <si>
    <t xml:space="preserve">INTERVENTORÍA TÉCNICA, ADMINISTRATIVA, LEGAL, FINANCIERA, SOCIAL, AMBIENTAL Y DE SEGURIDAD Y SALUD EN EL TRABAJO PARA REALIZAR LA EJECUCIÓN A MONTO AGOTABLE DE LAS OBRAS DE MANTENIMIENTO, REHABILITACIÓN Y RECONSTRUCCIÓN DE ESPACIO PÚBLICO, LA RED DE CICLORRUTAS, EN BOGOTÁ D.C. GRUPO 4. </t>
  </si>
  <si>
    <t>MAB INGENIERIA DE VALOR S.A.</t>
  </si>
  <si>
    <t>PROCESOS DE SELECCIÓN ADJUDICADOS FEBRERO</t>
  </si>
  <si>
    <t>IDU-MC10%-DTAF-001-2018</t>
  </si>
  <si>
    <t>REALIZAR, A PRECIO UNITARIO FIJO, EL MANTENIMIENTO PREVENTIVO Y SUMINISTRO E INSTALACIÓN DE TELA DE CERRAMIENTO Y DE LAS CAÑUELAS PERIMETRALES DEL SITIO DE ALMACENAMIENTO TRANSITORIO DE PAVIMENTO ASFÁLTICO FRESADO (SATPAF), DEL INSTITUTO DE DESARROLLO URBANO-IDU</t>
  </si>
  <si>
    <t>INGENIEROS COLOMBIANOS DE MANTENIMIENTO S.A.S.</t>
  </si>
  <si>
    <t>IDU-MC10%-DTAF-002-2018</t>
  </si>
  <si>
    <t>COMPRA DE CERTIFICADOS DIGITALES DE FUNCIÓN PÚBLICA</t>
  </si>
  <si>
    <t>SOCIEDAD CAMERAL DE CERTIFICACION DIGITAL CERTICAMARA S.A.</t>
  </si>
  <si>
    <t>IDU-MC10%-DTAF-003-2018</t>
  </si>
  <si>
    <t>ADQUIRIR A PRECIOS UNITARIOS Y A MONTO AGOTABLE ELEMENTOS PARA CONSULTORIO MEDICO, SALA DE ESTABILIZACION Y BOTIQUINES DE LAS SEDES DEL INSTITUTO DE DESARROLLO URBANO-IDU</t>
  </si>
  <si>
    <t xml:space="preserve">PRODUCTORA Y COMERCIALIZADORA ODONTOLOGICA NEW STETIC S.A. </t>
  </si>
  <si>
    <t>PROCESOS DE SELECCIÓN ADJUDICADOS MARZO</t>
  </si>
  <si>
    <t>IDU-MC10%-DTAF-004-2018</t>
  </si>
  <si>
    <t>PROCESOS DE SELECCIÓN ADJUDICADOS ABRIL</t>
  </si>
  <si>
    <t>ADQUIRIR A PRECIOS UNITARIOS Y A MONTO AGOTABLE ELEMENTOS DE PROTECCION PERSONAL (EPP) PARA FUNCIONARIOS DE PLANTA DEL INSTITUTO DE DESARROLLO URBANO - IDU QUE SALEN A OBRA.</t>
  </si>
  <si>
    <t>INVERSION Y HOGAR S.A.S. (INVERHOGAR S.A.S)</t>
  </si>
  <si>
    <t>IDU-MC10%-SGGC-008-2018</t>
  </si>
  <si>
    <t>SERVICIO DE MONITOREO DE INFORMACIÓN QUE SE PUBLICA EN LOS DIFERENTES MEDIOS DE COMUNICACIÓN, RELACIONADA CON LA ENTIDAD Y EN GENERAL DEL SECTOR MOVILIDAD-ADMINISTRACIÓN DISTRITAL</t>
  </si>
  <si>
    <t>COMPETENCIA PLUS S.A.S</t>
  </si>
  <si>
    <t>IDU-MC10%-DTAF-007-2018</t>
  </si>
  <si>
    <t>PRESTAR EL SERVICIO DE ACTUALIZACIÓN Y MANTENIMIENTO PREVENTIVO Y CORRECTIVO, CON SUMINISTRO DE REPUESTOS REQUERIDOS, DE LOS SISTEMAS BIOMÉTRICOS MARCA SUPREMA, DE CONTROL DE ACCESO A LAS SEDES DEL IDU, UBICADOS EN LA CALLE 22 # 6-27 Y CALLE 20 # 9-20</t>
  </si>
  <si>
    <t>SAUTECH LIMITADA</t>
  </si>
  <si>
    <t>IDU-MC10%-DTAF-006-2018</t>
  </si>
  <si>
    <t>SUMINISTRAR A PRECIOS UNITARIOS Y A MONTO AGOTABLE MATERIALES PARA ADECUACIONES Y/O MANTENIMIENTO LOCATIVO Y EL CABLEADO ESTRUCTURADO EN LAS SEDES DONDE FUNCIONA EL INSTITUTO DE DESARROLLO URBANO IDU EN BOGOTÁ</t>
  </si>
  <si>
    <t xml:space="preserve">COMERCIALIZADORA ELECTROCON S.A.S. </t>
  </si>
  <si>
    <t>IDU-MC10%-DTAF-005-2018</t>
  </si>
  <si>
    <t>PRESTAR LOS SERVICIOS DE MANTENIMIENTO PREVENTIVO Y CORRECTIVO DE LA SOLUCIÓN DE TURNOS DIGITALES DIGITALBOX CON SUMINISTRO A MONTO AGOTABLE DE INSUMOS Y/O PARTES</t>
  </si>
  <si>
    <t>INGENIERIA Y SOLUCIONES EN CONTROL AUTOMATIZACION Y DISEÑO S A S. - ISCAD</t>
  </si>
  <si>
    <t>PROCESOS DE SELECCIÓN ADJUDICADOS MAYO</t>
  </si>
  <si>
    <t>IDU-SASI-DTAF-002-2018</t>
  </si>
  <si>
    <t>SUMINISTRAR BAJO EL SISTEMA DE PROVEEDURÍA INTEGRAL (OUTSOURCING) A PRECIOS FIJOS UNITARIOS Y A MONTO AGOTABLE ELEMENTOS DE PAPELERÍA, ÚTILES DE OFICINA, CONSUMIBLES DE IMPRESIÓN Y DISPOSITIVOS DE ALMACENAMIENTO INFORMÁTICO, REQUERIDOS PARA EL DESARROLLO DE LAS FUNCIONES DE LAS DIFERENTES DEPENDENCIAS DEL INSTITUTO DE DESARROLLO URBANO – IDU., QUE NO SE ENCUENTREN INCLUIDOS EN LOS ACUERDOS MARCO DE PRECIOS: SUMINISTRO PAPELERÍA Y ÚTILES DE OFICINA CCE-432-1-AMP-2016 Y CONSUMIBLES DE IMPRESIÓN CCE-538-1-AMP-2017.</t>
  </si>
  <si>
    <t xml:space="preserve">UNIPLES S.A </t>
  </si>
  <si>
    <t>IDU-MC10%-DTAF-009-2018</t>
  </si>
  <si>
    <t>PRESTAR EL SERVICIO DE MANTENIMIENTO PREVENTIVO Y CORRECTIVO A PRECIOS UNITARIOS FIJOS DE LAS PLANTAS ELÉCTRICAS DE PROPIEDAD DEL INSTITUTO DE DESARROLLO URBANO – IDU, INCLUIDO EL SUMINISTRO DE INSUMOS Y REPUESTOS.</t>
  </si>
  <si>
    <t>EMISOL S.A.S.</t>
  </si>
  <si>
    <t>IDU-MC10%-DTAF-011-2018</t>
  </si>
  <si>
    <t>SUMINISTRAR E INSTALAR CUATRO (4) BOMBAS ELÉCTRICAS DE PRESIÓN, UN (1) TANQUE HIDROACUMULADOR DE 300 LITROS, EL SERVICIO DE MANTENIMIENTO PREVENTIVO Y CORRECTIVO CON SUMINISTRO DE REPUESTOS Y ASISTENCIA TÉCNICA DE EMERGENCIA A SEIS (6) BOMBAS DE AGUA POTABLE Y RESIDUAL, ASÍ COMO EL LAVADO Y DESINFECCIÓN DE DOS (2) TANQUES DE AGUA POTABLE DE LA SEDE IDU UBICADA EN LA CALLE 22 N° 6-27</t>
  </si>
  <si>
    <t>CRUZ O MANTENIMIENTOS ECOLOGICOS Y PRODUCTIVOS SAS</t>
  </si>
  <si>
    <t>IDU-SAMC-DTAF-001-2018</t>
  </si>
  <si>
    <t>PRESTAR SERVICIO DE MENSAJERÍA INTERNA, EXTERNA Y EXPRESA, A PRECIOS UNITARIOS FIJOS Y A MONTO AGOTABLE DEL INSTITUTO DE DESARROLLO URBANO – IDU.</t>
  </si>
  <si>
    <t>REDEX S.A.S.</t>
  </si>
  <si>
    <t>PROCESOS DE SELECCIÓN ADJUDICADOS JUNIO</t>
  </si>
  <si>
    <t>IDU-SASI-DTAF-001-2018</t>
  </si>
  <si>
    <t>CONTRATAR A PRECIO UNITARIOS FIJOS Y A MONTO AGOTABLE EL SERVICIO INTEGRAL DE FOTOCOPIADO</t>
  </si>
  <si>
    <t>SYRTECT  LTDA</t>
  </si>
  <si>
    <t>IDU-SASI-DTAF-003-2018</t>
  </si>
  <si>
    <t>SERVICIOS DE MANTENIMIENTO PREVENTIVO Y CORRECTIVO CON SUMINISTROS DE REPUESTOS DE LOS DISPOSITIVOS AMBIENTALES ENERGÉTICOS Y DE CONTROL DEL CENTRO DE CÓMPUTO, QUE AMPAREN LAS GARANTÍAS CON FABRICANTE, SI APLICAN, DE LOS DIFERENTES SISTEMAS (AIRE ACONDICIONADO, CONTROL DE ACCESO, DETECCIÓN Y EXTINCIÓN DE INCENDIOS, RED ELÉCTRICA, ILUMINACIÓN Y RED DE DATOS)</t>
  </si>
  <si>
    <t>GLOBAL TECHNOLOGY SERVICES GTS S.A.</t>
  </si>
  <si>
    <t>IDU-MC10%-DTAF-014-2018</t>
  </si>
  <si>
    <t>ADQUISICIÓN E IMPLEMENTACIÓN DE UNA SOLUCIÓN DE VIDEOCONFERENCIA PARA EL INSTITUTO DE DESARROLLO URBANO IDU.</t>
  </si>
  <si>
    <t>GLOBAL WIDE AREA NETWORK S.A.S</t>
  </si>
  <si>
    <t>IDU-MC10%-DTAF-012-2018</t>
  </si>
  <si>
    <t>PRESTAR A PRECIOS UNITARIOS FIJOS LA ADECUACIÓN E IMPERMEABILIZACIÓN DE LAS TERRAZAS DE LA SEDE DEL IDU UBICADA EN LA CALLE 22 N° 6 – 27, ASÍ COMO EL MANTENIMIENTO GENERAL DE LAS CUBIERTAS EN TODAS LAS SEDES DE LA ENTIDAD UBICADAS EN BOGOTÁ D.C.</t>
  </si>
  <si>
    <t>AMBIENTALMENTE INGENIERÍA S.A.S.</t>
  </si>
  <si>
    <t>IDU-MC10%-DTAF-013-2018</t>
  </si>
  <si>
    <t>PRESTAR A PRECIOS UNITARIOS FIJOS Y A MONTO AGOTABLE LOS SERVICIOS DE DIAGNÓSTICO, MANTENIMIENTO CORRECTIVO Y PREVENTIVO MULTIMARCA, INCLUYENDO MANO DE OBRA Y/O SUMINISTRO DE REPUESTOS ORIGINALES, ELEMENTOS Y LUBRICANTES PARA VEHÍCULOS IDU.</t>
  </si>
  <si>
    <t>HYUNDAUTOS SAS</t>
  </si>
  <si>
    <t>IDU-MC10%-DTAF-015-2018</t>
  </si>
  <si>
    <t>ADQUISICIÓN, INSTALACIÓN E IMPLEMENTACIÓN DE CERTIFICADOS DIGITALES DE SITIOS SEGUROS SLL</t>
  </si>
  <si>
    <t>GESTIÓN DE SEGURIDAD ELECTRÓNICA S.A.</t>
  </si>
  <si>
    <t>IDU-MC10%-DTAF-010-2018</t>
  </si>
  <si>
    <t>ADQUIRIR UN POOL DE DIRECCIONES IPV6</t>
  </si>
  <si>
    <t>DELTA IT SOLUTIONS SA</t>
  </si>
  <si>
    <t>IDU-SAMC-DTAF-004-2018</t>
  </si>
  <si>
    <t>ADQUIRIR LA RENOVACIÓN, ACTUALIZACIÓN, SOPORTE Y MANTENIMIENTO DEL LICENCIAMIENTO PARA LA PLATAFORMA DE SEGURIDAD PERIMETRAL DEL IDU</t>
  </si>
  <si>
    <t xml:space="preserve">OPENLINK SISTEMAS DE REDES DE DATOS S.A.S. </t>
  </si>
  <si>
    <t>IDU-SASI-DTAF-004-2018</t>
  </si>
  <si>
    <t>PRESTAR EL SERVICIO DE MANTENIMIENTO PREVENTIVO Y CORRECTIVO PARA LAS PLATAFORMAS DE PROCESAMIENTO, ALMACENAMIENTO Y COMUNICACIONES DEDICADAS AL IDU, INCLUIDA LA BOLSA DE REPUESTOS Y MANO DE OBRA ESPECIALIZADA.</t>
  </si>
  <si>
    <t>SOLUCIONES INTEGRALES SI S.A.S</t>
  </si>
  <si>
    <t>IDU-SASI-DTAF-005-2018</t>
  </si>
  <si>
    <t>ADQUISICIÓN DE EQUIPOS DE TECNOLOGÍA PARA USUARIO FINAL (PLOTTERS)</t>
  </si>
  <si>
    <t>UNIPLES S.A</t>
  </si>
  <si>
    <t>IDU-CMA-SGI-001-2018</t>
  </si>
  <si>
    <t>INTERVENTORÍA TÉCNICA, ADMINISTRATIVA, LEGAL, FINANCIERA, SOCIAL, AMBIENTAL Y DE SEGURIDAD Y SALUD EN EL TRABAJO PARA LAS OBRAS PENDIENTES POR EJECUTAR DURANTE LA ETAPA DE CONSTRUCCIÓN DEL CONTRATO DE OBRA IDU-136-2007. ADEMÁS, RECIBO FINAL DE LAS OBRAS, BALANCE FINANCIERO, TÉCNICO, DE OBRA IDU-136-2007</t>
  </si>
  <si>
    <t>MAB INGENIERÍA DE VALOR S.A.</t>
  </si>
  <si>
    <t>IDU-LP-SGI-002-2018</t>
  </si>
  <si>
    <t>ESTUDIOS, DISEÑOS Y CONSTRUCCIÓN DE LAS OBRAS COMPLEMENTARIAS PARA EL MEJORAMIENTO DE LA CAPACIDAD DE ESTACIONES DEL SISTEMA TRANSMILENIO, EN BOGOTÁ D.C. GRUPO 1 Y GRUPO 2</t>
  </si>
  <si>
    <t xml:space="preserve">G1: UNION TEMPORAL ESTACIONES BOGOTA (HB ESTRUCTURAS METALICAS S.A.S.; FAWCETT S.A.S.)
G2: MIROAL INGENIERIA S.A.S. </t>
  </si>
  <si>
    <t>G1:  $ 9.143'217.543
G2: $11.374'123.800</t>
  </si>
  <si>
    <t>IDU-SAMC-DTAF-006-2018</t>
  </si>
  <si>
    <t xml:space="preserve">PRESTAR LOS SERVICIOS DE ORGANIZACIÓN, ADMINISTRACIÓN, EJECUCIÓN Y DEMÁS ACCIONES NECESARIAS PARA LA REALIZACIÓN DE EVENTOS Y REUNIONES QUE REQUIERA EL INSTITUTO DE DESARROLLO URBANO – IDU A PRECIO UNITARIO Y MONTO AGOTABLE </t>
  </si>
  <si>
    <t>CESAR AUGUSTO CALDERON RODRÍGUEZ</t>
  </si>
  <si>
    <t>PROCESOS DE SELECCIÓN ADJUDICADOS JULIO</t>
  </si>
  <si>
    <t>IDU-MC10%-DTAF-017-2018</t>
  </si>
  <si>
    <t>ADQUIRIR A PRECIOS UNITARIOS Y A MONTO AGOTABLE ELEMENTOS DE ERGONOMÍA PARA LA PREVENCIÓN DEL RIESGO BIOMECÁNICO DE LOS FUNCIONARIOS QUE SE ENCUENTRAN EN EL PROGRAMA DE VIGILANCIA EPIDEMIOLÓGICA DE RIESGO BIOMECÁNICO DEL INSTITUTO DE DESARROLLO URBANO</t>
  </si>
  <si>
    <t>GRUPO LOS LAGOS S.A.S.</t>
  </si>
  <si>
    <t>IDU-CMA-SGI-054-2017</t>
  </si>
  <si>
    <t>INTERVENTORÍA TÉCNICA, ADMINISTRATIVA, LEGAL, FINANCIERA, SOCIAL, AMBIENTAL Y DE SEGURIDAD Y SALUD EN EL TRABAJO PARA REALIZAR LOS ESTUDIOS, DISEÑOS Y CONSTRUCCIÓN DE LAS OBRAS COMPLEMENTARIAS PARA EL MEJORAMIENTO DE LA CAPACIDAD DE ESTACIONES DEL SISTEMA TRANSMILENIO, EN BOGOTÁ D.C. GRUPOS 1 Y 2.</t>
  </si>
  <si>
    <t>G1: HMV CONSULTORIA SAS
G2: INTERDISEÑOS INTERNACIONAL SAS</t>
  </si>
  <si>
    <t>G1:  $ 1.079'610.118
G2: $ 1.559'456.806</t>
  </si>
  <si>
    <t>IDU-SAMC-DTAF-003-2018</t>
  </si>
  <si>
    <t xml:space="preserve">CONTRATAR LOS SERVICIOS DE DESARROLLO, IMPLEMENTACIÓN, PUESTA EN MARCHA DE UNA HERRAMIENTA MÓVIL QUE PERMITA LA RECOLECCIÓN Y EDICIÓN DE INFORMACIÓN GEOGRÁFICA Y ALFANUMÉRICA EN CAMPO Y UNA APLICACIÓN WEB PARA SU ADMINISTRACIÓN  </t>
  </si>
  <si>
    <t>ITO SOFTWARE S.A.S.</t>
  </si>
  <si>
    <t>PROCESOS DE SELECCIÓN ADJUDICADOS AGOSTO</t>
  </si>
  <si>
    <t>IDU-SASI-DTAF-006-2018</t>
  </si>
  <si>
    <t>ADQUIRIR LA RENOVACIÓN DEL SOPORTE Y GARANTÍA DEL EQUIPO BIG-IP F5</t>
  </si>
  <si>
    <t>IDU-MC10%-DTAF-020-2018</t>
  </si>
  <si>
    <t>PRESTAR SERVICIO DE MANTENIMIENTO CORRECTIVO Y PREVENTIVO CON EL SUMINISTRO DE REPUESTOS A TODO COSTO PARA EL SISTEMA DE AIRE ACONDICIONADO Y VENTILACIÓN MECÁNICA DE LAS SEDES DEL IDU.</t>
  </si>
  <si>
    <t>EXPERTOS INGENIEROS S.A.S.</t>
  </si>
  <si>
    <t>IDU-MC10%-DTAF-021-2018</t>
  </si>
  <si>
    <t>CONTRATAR A PRECIO UNITARIO FIJO EL SUMINISTRO E INSTALACIÓN DE VIDRIO TEMPLADO PARA LA ADECUACIÓN DE DIFERENTES ÁREAS DEL INSTITUTO DE DESARROLLO URBANO – IDU, CONFORME A LAS ESPECIFICACIONES TÉCNICAS.</t>
  </si>
  <si>
    <t>JUAN DAVID ECHEVERRY PAEZ</t>
  </si>
  <si>
    <t>IDU-MC10%-SGGC-018-2018</t>
  </si>
  <si>
    <t>PRESTACIÓN DE SERVICIOS PARA REALIZAR LA AUDITORÍA DE RENOVACIÓN DE CERTIFICACIÓN DEL SGC BAJO LA NORMA ISO 9001:2015 Y AUDITORÍA DE SEGUIMIENTO 1 AL SGA CON TRANSICIÓN A LA NORMA ISO 14001:2015</t>
  </si>
  <si>
    <t>BVQI COLOMBIA LTDA</t>
  </si>
  <si>
    <t>IDU-MC10%-DTAF-019-2018</t>
  </si>
  <si>
    <t>PRESTAR EL SERVICIO DE MANTENIMIENTO PREVENTIVO Y CORRECTIVO, INCLUIDO EL SUMINISTRO DE INSUMOS Y/O REPUESTOS DE LOS PURIFICADORES DE AGUA UBICADOS EN EL INSTITUTO DE DESARROLLO URBANO – IDU.</t>
  </si>
  <si>
    <t xml:space="preserve">SERVICIOS Y DISEÑOS MECATRONICOS S.A.S </t>
  </si>
  <si>
    <t>IDU-SASI-DTAF-008-2018</t>
  </si>
  <si>
    <t xml:space="preserve">PRESTAR EL SERVICIO DE MANTENIMIENTO PREVENTIVO Y CORRECTIVO POR DEMANDA CON BOLSA DE PARTES Y ELEMENTOS NUEVOS QUE SOPORTEN LA OPERACIÓN Y LOS EQUIPOS DE USUARIO FINAL DEL INSTITUTO DE DESARROLLO URBANO </t>
  </si>
  <si>
    <t>T&amp;S COMP TECNOLOGIA Y SERVICIOS S.A.S</t>
  </si>
  <si>
    <t>IDU-SASI-DTAF-007-2018</t>
  </si>
  <si>
    <t>AMPLIACIÓN DE GARANTÍA PARA LA PLATAFORMA DE ALMACENAMIENTO HPE 3PAR 720D</t>
  </si>
  <si>
    <t>GLOBAL TECHNOLOGY SERVICES GTS S.A</t>
  </si>
  <si>
    <t>IDU-SAMC-DTDP-013-2018</t>
  </si>
  <si>
    <t>SERVICIO INTEGRAL DE VIGILANCIA MÓVIL Y SEGURIDAD PRIVADA PARA PREDIOS EN ADMINISTRACIÓN Y LOS RECIBIDOS EN DESARROLLO DE LOS PROCESOS DE ADQUISICIÓN POR ENAJENACIÓN VOLUNTARIA O EXPROPIACIÓN ADMINISTRATIVA O JUDICIAL A CARGO DE LA DIRECCIÓN TÉCNICA DE PREDIOS PARA LA EJECUCIÓN DE PROYECTOS VIALES O DE ESPACIO PÚBLICO, EN BOGOTÁ D.C.</t>
  </si>
  <si>
    <t xml:space="preserve">SEGURIDAD Y VIGILANCIA ÉXITO DE COLOMBIA LTDA </t>
  </si>
  <si>
    <t>IDU-LP-SGGC-001-2018</t>
  </si>
  <si>
    <t>PRESTACIÓN DE SERVICIOS PARA EL PROCESAMIENTO TÉCNICO DOCUMENTAL Y DIGITALIZACIÓN DE DOCUMENTOS DE LA SERIE CONTRATOS EN EL SISTEMA DE INFORMACIÓN DE GESTIÓN DOCUMENTAL DEL INSTITUTO DE DESARROLLO URBANO - IDU</t>
  </si>
  <si>
    <t>DATA TOOLS S.A</t>
  </si>
  <si>
    <t>IDU-CMA-SGDU-008-2018</t>
  </si>
  <si>
    <t>FACTIBILIDAD, ESTUDIOS Y DISEÑOS DE LOS ACCESOS VIALES Y ALAMEDAS MARÍA PAZ- CORABASTOS; TRAMO 1: AV. DE LOS MUISCAS ENTRE AV. CIUDAD DE CALI Y AV. LAS AMÉRICAS, TRAMO 2: ESPACIO PÚBLICO PEATONAL CALLE 40B SUR ENTRE KRA 94C Y AV. AGOBERTO MEJÍ Y TRAMO 3: ESPACIO PÚBLICO PEATONAL CARRERA 80D BIS ENTRE CALLE 42ª SUR Y AV. CIUDAD DE VILLAVICENCIO, EN LA LOCALIDAD DE KENNEDY EN BOGOTÁ D.C.</t>
  </si>
  <si>
    <t>GRUPO EMPRESARIAL DE INFRAESTRUCTURA COLOMBIANO - GEICOL S.A.S.</t>
  </si>
  <si>
    <t>IDU-CMA-DTP-009-2018</t>
  </si>
  <si>
    <t>FACTIBILIDAD, ESTUDIOS Y DISEÑOS EN CUMPLIMIENTO DE LA ACCIÓN POPULAR 2013-00399 PARA LA INTERVENCIÓN DE LA MALLA VIAL Y DEL ESPACIO PÚBLICO ASOCIADO A LA VÍA QUE SE ENCUENTRA ENTRE LA CALLE 44 SUR CON CARRERA 3 C ESTE Y CALLE 46 D SUR CON CARRERA 4 ESTE EN BOGOTÁ, D.C</t>
  </si>
  <si>
    <t>CONSULTORA VERA Y ASOCIADOS C LTDA</t>
  </si>
  <si>
    <t>IDU-LP-SGGC-003-2018</t>
  </si>
  <si>
    <t>PRESTAR EL SERVICIO INTEGRAL DE VIGILANCIA Y SEGURIDAD PRIVADA PARA SALVAGUARDAR LOS BIENES DEL IDU Y/O AQUELLOS QUE SE ENCUENTREN A SU CARGO Y DEBA CUSTODIAR EN BOGOTÁ D.C., DE ACUERDO CON LA DESCRIPCIÓN, ESPECIFICACIONES Y DEMÁS CONDICIONES ESTABLECIDAS EN LOS ESTUDIOS PREVIOS Y PLIEGOS DE CONDICIONES:</t>
  </si>
  <si>
    <t>COMPAÑÍA ANDINA DE SEGURIDAD PRIVADA LIMITADA – ANDISEG LTDA</t>
  </si>
  <si>
    <t>IDU-CMA-SGDU-011-2018</t>
  </si>
  <si>
    <t>INTERVENTORÍA PARA LA FACTIBILIDAD, ESTUDIOS Y DISEÑOS DE LOS ACCESOS VIALES Y ALAMEDAS MARÍA PAZ- CORABASTOS; TRAMO 1: AV. DE LOS MUISCAS ENTRE AV. CIUDAD DE CALI Y AV. LAS AMÉRICAS, TRAMO 2: ESPACIO PÚBLICO PEATONAL CALLE 40B SUR ENTRE KRA 94C Y AV. AGOBERTO MEJÍ Y TRAMO 3: ESPACIO PÚBLICO PEATONAL CARRERA 80D BIS ENTRE CALLE 42ª SUR Y AV. CIUDAD DE VILLAVICENCIO, EN LA LOCALIDAD DE KENNEDY EN BOGOTÁ D.C.</t>
  </si>
  <si>
    <t>CONSORCIO ECG-PROES (ECG COLOMBIA S.A.S; PROES COLOMBIA S.A.S)</t>
  </si>
  <si>
    <t>IDU-CMA-DTP-010-2018</t>
  </si>
  <si>
    <t>INTERVENTORÍA DE LA FACTIBILIDAD, ESTUDIOS Y DISEÑOS PARA LA INTERVENCIÓN DE LA MALLA VIAL Y DEL ESPACIO PÚBLICO ASOCIADO A LA VÍA QUE SE ENCUENTRA ENTRE LA CALLE 44 SUR CON CARRERA 3 C ESTE Y CALLE 46 D SUR CON CARRERA 4 ESTE EN BOGOTÁ D.C.</t>
  </si>
  <si>
    <t>JAM INGENIERÍA Y MEDIO AMBIENTE S.A.S.</t>
  </si>
  <si>
    <t>IDU-SASI-DTAF-009-2018</t>
  </si>
  <si>
    <t>ADQUIRIR UNA SOLUCIÓN DE FIREWALL DE APLICACIONES WEB</t>
  </si>
  <si>
    <t>OPENLINK S.A.</t>
  </si>
  <si>
    <t>IDU-SAMC-DTAF-012-2018</t>
  </si>
  <si>
    <t>CONTRATAR LOS SERVICIOS DE MANTENIMIENTO Y PERSONALIZACIÓN PARA LOS SISTEMAS DE INFORMACIÓN IMPLEMENTADOS EN PLATAFORMA DELPHI, JAVA Y PHP, DE ACUERDO CON LAS ESPECIFICACIONES TÉCNICAS SEÑALADAS.</t>
  </si>
  <si>
    <t xml:space="preserve">ADA S.A. </t>
  </si>
  <si>
    <t>IDU-CMA-DTAF-019-2018</t>
  </si>
  <si>
    <t>ELABORAR Y FORMULAR EL SISTEMA INTEGRADO DE CONSERVACIÓN -SIC- PARA LA GESTIÓN DOCUMENTAL DEL INSTITUTO DE DESARROLLO URBANO – IDU.</t>
  </si>
  <si>
    <t>TANDEM S.A.S.</t>
  </si>
  <si>
    <t>IDU-CMA-SGDU-012-2018</t>
  </si>
  <si>
    <t>FACTIBILIDAD Y ESTUDIOS Y DISEÑOS DE LA TRONCAL AVENIDA JORGE GAITÁN CORTÉS ENTRE CALLE 8 SUR Y AVENIDA VILLAVICENCIO, BOGOTÁ D.C.</t>
  </si>
  <si>
    <t>CONSORCIO GINPRO-SAS</t>
  </si>
  <si>
    <t>IDU-CMA-SGDU-020-2018</t>
  </si>
  <si>
    <t>FACTIBILIDAD, ESTUDIOS Y DISEÑOS PARA LAS OBRAS REQUERIDAS EN SITIOS INESTABLES EN BOGOTÁ D.C.</t>
  </si>
  <si>
    <t>CONSORCIO JAM – IGR- IDU: (EDGAR EDUARDO RODRIGUEZ GRANADOS; JAM INGENIERIA Y MEDIO AMBIENTE S.A.S.)</t>
  </si>
  <si>
    <t>IDU-SASI-SGGC-010-2018</t>
  </si>
  <si>
    <t>ADQUISICIÓN DE LICENCIAS NUEVA Y RENOVACIÓN, SOPORTE, ACTUALIZACIÓN Y MANTENIMIENTO (SAM) DE SOFTWARE ESPECIALIZADO PARA PROCESOS DE INGENIERÍA EN INFRAESTRUCTURA CIVIL Y DE MOVILIDAD DEL IDU.</t>
  </si>
  <si>
    <t xml:space="preserve">COMPUTADORES Y SOLUCIONES CAD DE COLOMBIA S.A.S. </t>
  </si>
  <si>
    <t>IDU-CMA-DTP-022-2018</t>
  </si>
  <si>
    <t>INTERVENTORÍA PARA FACTIBILIDAD, ESTUDIOS Y DISEÑOS PARA LAS OBRAS REQUERIDAS EN SITIOS INESTABLES EN BOGOTÁ D.C.</t>
  </si>
  <si>
    <t>GEOCING S.A.S.</t>
  </si>
  <si>
    <t>PROCESOS DE SELECCIÓN ADJUDICADOS SEPTIEMBRE</t>
  </si>
  <si>
    <t>PROCESOS DE SELECCIÓN ADJUDICADOS OCTUBRE</t>
  </si>
  <si>
    <t>IDU-MC10%-DTAF-022-2018</t>
  </si>
  <si>
    <t>COMPRA DE LIBROS Y NORMAS TÉCNICAS PARA EL CENTRO DE DOCUMENTACIÓN</t>
  </si>
  <si>
    <t>EUROPEA DE LIBROS LTDA. EUROLIBROS</t>
  </si>
  <si>
    <t>IDU-MC10%-DTAF-024-2018</t>
  </si>
  <si>
    <t>COMPRA E INSTALACIÓN DE MOBILIARIO PARA EL CENTRO DE DOCUMENTACIÓN DEL IDU</t>
  </si>
  <si>
    <t>KYROS MUEBLES Y DISEÑOS LTDA</t>
  </si>
  <si>
    <t>IDU-CMA-SGDU-018-2018</t>
  </si>
  <si>
    <t>FACTIBILIDAD, ESTUDIOS Y DISEÑOS DE LA AMPLIACIÓN DE LA VÍA LA CALERA Y OBRAS COMPLEMENTARIAS, DESDE LA INTERSECCIÓN CON LA CARRERA 6 HASTA EL LÍMITE DEL DISTRITO, BOGOTÁ D.C.</t>
  </si>
  <si>
    <t>ECG COLOMBIA SAS</t>
  </si>
  <si>
    <t>IDU-CMA-SGDU-014-2018</t>
  </si>
  <si>
    <t>INTERVENTORÍA A LA FACTIBILIDAD Y ESTUDIOS Y DISEÑOS DE LA TRONCAL AVENIDA JORGE GAITÁN CORTÉS ENTRE CALLE 8 SUR Y AVENIDA VILLAVICENCIO, BOGOTÁ D.C.</t>
  </si>
  <si>
    <t>CONSORCIO INTERESTUDIOS (JORGE ÁLVARO SÁNCHEZ BLANCO; ARM CONSULTING LTDA; ARQUITECTURA INGENIERÍA CONSULTORÍA Y CONSTRUCCIONES SAS)</t>
  </si>
  <si>
    <t>IDU-LP-SGGC-004-2018</t>
  </si>
  <si>
    <t>CONTRATAR EL PROGRAMA DE SEGUROS QUE AMPARE LOS INTERESES PATRIMONIALES ACTUALES Y FUTUROS, ASÍ COMO LOS BIENES DE PROPIEDAD DEL INSTITUTO DE DESARROLLO URBANO - IDU Y/O TRANSMILENIO S.A., QUE ESTÉN BAJO SU RESPONSABILIDAD Y CUSTODIA Y AQUELLOS QUE SEAN ADQUIRIDOS PARA DESARROLLAR LAS FUNCIONES INHERENTES A SU ACTIVIDAD, DE ACUERDO CON LAS CONDICIONES CONTENIDAS EN EL PLIEGO</t>
  </si>
  <si>
    <t>IDU-SAMC-DTAF-011-2018</t>
  </si>
  <si>
    <t>PRESTAR EL SERVICIO DE CUSTODIA DE LOS TÍTULOS VALORES QUE CONFORMAN EL PORTAFOLIO DE INVERSIONES DEL INSTITUTO DE DESARROLLO URBANO</t>
  </si>
  <si>
    <t xml:space="preserve">ITAU SECURITIES SERVICES COLOMBIA S.A. SOCIEDAD FIDUCIARIA </t>
  </si>
  <si>
    <t>IDU-MC10%-SGGC-023-2018</t>
  </si>
  <si>
    <t>PRESTACIÓN SERVICIO PARA LA FORMACIÓN EN GESTIÓN DE PORTAFOLIOS DE ACUERDO CON EL ESTÁNDAR PMI (PROJECT MANAGEMENT INSTITUTE).</t>
  </si>
  <si>
    <t>FUNDACIÓN DE EGRESADOS DE LA UNIVERSIDAD DISTRITAL</t>
  </si>
  <si>
    <t>IDU-CMA-SGDU-023-2018</t>
  </si>
  <si>
    <t>INTERVENTORÍA PARA LA FACTIBILIDAD, ESTUDIOS Y DISEÑOS DE LA AMPLIACIÓN DE LA VÍA LA CALERA Y OBRAS COMPLEMENTARIAS, DESDE LA INTERSECCIÓN CON LA CARRERA 6 HASTA EL LÍMITE DEL DISTRITO, BOGOTÁ D.C.</t>
  </si>
  <si>
    <t>CONSORCIO GINPROSA-SAS (GINPROSA COLOMBIA S.A.S.; GINPROCOL S.A.S.)</t>
  </si>
  <si>
    <t>IDU-MC10%-DTAF-026-2018</t>
  </si>
  <si>
    <t>PRESTAR EL SERVICIO DE EMPASTE PARA EL MATERIAL BIBLIOGRÁFICO DEL CENTRO DE DOCUMENTACIÓN DEL IDU</t>
  </si>
  <si>
    <t>NELSON EDUARDO MUÑOZ MORENO</t>
  </si>
  <si>
    <t>IDU-CMA-DTP-017-2018</t>
  </si>
  <si>
    <t>FACTIBILIDAD, ESTUDIOS Y DISEÑOS PARA EL MANTENIMIENTO Y/O RECONSTRUCCIÓN DE LA VÍA BOGOTÁ - LA CALERA PUNTOS INESTABLES</t>
  </si>
  <si>
    <t>IDU-CMA-DTP-021-2018</t>
  </si>
  <si>
    <t xml:space="preserve">INTERVENTORÍA PARA LA FACTIBILIDAD, ESTUDIOS Y DISEÑOS PARA LA CONSTRUCCIÓN DE LOS PUNTOS INESTABLES DE LA VÍA BOGOTÁ - LA CALERA </t>
  </si>
  <si>
    <t>OMICRON DEL LLANO S.A.S.</t>
  </si>
  <si>
    <t>UNION TEMPORAL- SBS-AXA-MAPFRE-CHUBB</t>
  </si>
  <si>
    <t>IDU-MC10%-DTAF-025-2018</t>
  </si>
  <si>
    <t>PROCESOS DE SELECCIÓN ADJUDICADOS NOVIEMBRE</t>
  </si>
  <si>
    <t>ADQUISICIÓN EQUIPO DE TECNOLOGÍA PARA USUARIO FINAL (PANTALLA TÁCTIL INTERACTIVA)</t>
  </si>
  <si>
    <t>M@icrotel S.A.S.</t>
  </si>
  <si>
    <t>IDU-MC10%-SGGC-028-2018</t>
  </si>
  <si>
    <t>PRESTACIÓN DEL SERVICIO PARA LA FORMACIÓN EN GESTIÓN DE PROYECTOS ALINEADO A LA GUÍA DEL PMBOK -SEXTA EDICIÓN.</t>
  </si>
  <si>
    <t>FUNDACIÓN DE EGRESADOS DE LA UNIVERSIDAD DISTRITAL FRANCISCO JOSÉ DE CALDAS</t>
  </si>
  <si>
    <t>IDU-SASI-DTAF-012-2018</t>
  </si>
  <si>
    <t>ADQUISICIÓN DE SOFTWARE ESPECIALIZADO QUE PERMITA LA GESTIÓN DE PERMISOS, SEGUIMIENTO A RECURSOS, CARPETAS Y ARCHIVOS DE DATOS NO ESTRUCTURADOS</t>
  </si>
  <si>
    <t>GLOBAL TECHNOLOGY SERVICES – GTS S.A</t>
  </si>
  <si>
    <t>IDU-CMA-SGDU-024-2018</t>
  </si>
  <si>
    <t>ANÁLISIS DE CARACTERÍSTICAS Y PROPIEDADES FÍSICAS, QUÍMICAS, MECÁNICAS Y DINÁMICAS, DE AGREGADOS PROVENIENTES DE LA TRANSFORMACIÓN Y APROVECHAMIENTO DE RESIDUOS DE CONSTRUCCIÓN Y DEMOLICIÓN –RCD-, PARA LA DEFINICIÓN DE APLICACIONES EN INFRAESTRUCTURA VIAL Y ESPACIO PÚBLICO DE BOGOTÁ D.C.</t>
  </si>
  <si>
    <t>OMICRON DEL LLANO SAS</t>
  </si>
  <si>
    <t>IDU-MC10%-DTAF-031-2018</t>
  </si>
  <si>
    <t>PRESTAR EL SERVICIO DE ASEO, DESINFECCIÓN Y MANTENIMIENTO DE LA UNIDAD SANITARIA PORTÁTIL DE PROPIEDAD DEL IDU</t>
  </si>
  <si>
    <t>COLOMBIANA DE INGENIERIA COMBI SAS</t>
  </si>
  <si>
    <t>IDU-SASI-DTAF-013-2018</t>
  </si>
  <si>
    <t>ADQUIRIR UNA SOLUCIÓN DE MITIGACIÓN DE ATAQUES DE DENEGACIÓN DE SERVICIO DISTRIBUIDO ANTI – DDOS.</t>
  </si>
  <si>
    <t>ADSUM SOLUCIONES TECNOLOGICAS S.A.S</t>
  </si>
  <si>
    <t>PROCESOS DE SELECCIÓN ADJUDICADOS DICIEMBRE</t>
  </si>
  <si>
    <t>IDU-CMA-SGDU-029-2018</t>
  </si>
  <si>
    <t>FACTIBILIDAD, ESTUDIOS Y DISEÑOS DE LA AVENIDA CIRCUNVALAR DE ORIENTE DESDE LA AVENIDA VILLAVICENCIO HASTA LA AVENIDA LOS COMUNEROS EN BOGOTÁ, D.C.</t>
  </si>
  <si>
    <t>IDU-CMA-SGDU-015-2018</t>
  </si>
  <si>
    <t>INTERVENTORÍA PARA LA FACTIBILIDAD, ESTUDIOS Y DISEÑOS DE LA AVENIDA CIRCUNVALAR DE ORIENTE DESDE LA AVENIDA VILLAVICENCIO HASTA LA AVENIDA LOS COMUNEROS EN BOGOTÁ, D.C.</t>
  </si>
  <si>
    <t>CONSORCIO CIRCUNVALAR DE ORIENTE (INGENIERIA Y CONSULTORIA INGECON S.A.S; ESTUTEC S.A.S)</t>
  </si>
  <si>
    <t>IDU-LP-SGI-008-2018</t>
  </si>
  <si>
    <t>AJUSTES Y/O ACTUALIZACIÓN Y/O COMPLEMENTACIÓN A LOS ESTUDIOS, DISEÑOS Y CONSTRUCCIÓN DE PUENTE PEATONAL Y ADECUACIÓN DEL ESPACIO PÚBLICO ASOCIADO EN LA CALLE 46 POR AVENIDA CIRCUNVALAR EN BOGOTÁ D.C.</t>
  </si>
  <si>
    <t>CONSORCIO CALLE 46</t>
  </si>
  <si>
    <t>IDU-MC10%-SGGC-029-2018</t>
  </si>
  <si>
    <t>PRESTACIÓN DE SERVICIOS DE UNA FIRMA ENCUESTADORA PARA CONOCER LA OPINIÓN DE LOS CIUDADANOS SOBRE LAS OBRAS DE INFRAESTRUCTURA ADELANTADAS POR EL INSTITUTO DE DESARROLLO URBANO, ASÍ COMO EL IMPACTO QUE ÉSTAS PUEDEN GENERAR EN LA VIDA DE LOS CIUDADANOS</t>
  </si>
  <si>
    <t>DATEXCO COMPANY SA</t>
  </si>
  <si>
    <t>IDU-LP-SGI-007-2018</t>
  </si>
  <si>
    <t>AJUSTES Y/O ACTUALIZACIÓN Y/O COMPLEMENTACIÓN A LOS ESTUDIOS, DISEÑOS Y CONSTRUCCIÓN DE PUENTE PEATONAL Y ADECUACIÓN DEL ESPACIO PÚBLICO ASOCIADO EN LA CALLE 26A POR AVENIDA CIRCUNVALAR EN BOGOTÁ D.C.</t>
  </si>
  <si>
    <t>CONSORCIO CIRCUNVALAR (HB ESTRUCTURAS METALICAS SAS; BERNARDO ANCIZAR OSSA LÓPEZ)</t>
  </si>
  <si>
    <t>IDU-LP-SGI-011-2018</t>
  </si>
  <si>
    <t>CONSTRUCCIÓN DE LA AMPLIACIÓN DEL PORTAL TUNAL DEL SISTEMA TRANSMILENIO EN LA CIUDAD DE BOGOTÁ D.C.</t>
  </si>
  <si>
    <t>CONSORCIO EL TUNAL (JOSÉ GUILLERMO GALÁN GÓMEZ; HORACIO VEGA CÁRDENAS; CONSTRUSAR S.A.S.)</t>
  </si>
  <si>
    <t>IDU-CMA-DTC-033-2018</t>
  </si>
  <si>
    <t>INTERVENTORIA PARA AJUSTES Y - O ACTUALIZACIÓN Y – O COMPLEMENTACIÓN A LOS ESTUDIOS, DISEÑOS Y CONSTRUCCIÓN DE PUENTE PEATONAL Y ADECUACIÓN DEL ESPACIO PÚBLICO ASOCIADO EN LA CALLE 46 POR AVENIDA CIRCUNVALAR EN BOGOTÁ D.C.</t>
  </si>
  <si>
    <t>CONSORCIO B &amp; C  2018 (ENGINEERING CONSULTANCY GROUP S.A.S.; CAYCO S.A.S.)</t>
  </si>
  <si>
    <t>IDU-CMA-DTC-034-2018</t>
  </si>
  <si>
    <t>INTERVENTORÍA PARA AJUSTES Y - O ACTUALIZACIÓN Y – O COMPLEMENTACIÓN A LOS ESTUDIOS, DISEÑOS Y CONSTRUCCIÓN DE PUENTE PEATONAL Y ADECUACIÓN DEL ESPACIO PÚBLICO ASOCIADO EN LA CALLE 26A POR AVENIDA CIRCUNVALAR EN BOGOTÁ D.C.</t>
  </si>
  <si>
    <t>INGENOBRAS SAS</t>
  </si>
  <si>
    <t>IDU-LP-SGI-010-2018</t>
  </si>
  <si>
    <t>ESTUDIOS, DISEÑOS Y CONSTRUCCIÓN DE LAS OBRAS COMPLEMENTARIAS PARA EL MEJORAMIENTO DE LA OPERACIÓN DE ESTACIONES DEL SISTEMA TRANSMILENIO – GRUPO III, EN BOGOTÁ D.C.</t>
  </si>
  <si>
    <t>CONSORCIO ESTACIONES TM 2020 (BERNARDO ANCIZAR OSSA LÓPEZ; CONSTRUCTORA OSSA LÓPEZ S.A.S)</t>
  </si>
  <si>
    <t>IDU-MC10%-DTAF-032-2018</t>
  </si>
  <si>
    <t>CONTRATAR A PRECIOS UNITARIOS FIJOS Y A MONTO AGOTABLE EXÁMENES MÉDICOS OCUPACIONALES PARA FUNCIONARIOS DEL INSTITUTO DE DESARROLLO URBANO – IDU Y EXFUNCIONARIOS DEL IDU, (EN LOS CASOS DE REINTEGRO Y/O QUE DETERMINE LA LEY), DE CONFORMIDAD CON LA NORMATIVIDAD VIGENTE.</t>
  </si>
  <si>
    <t>GERIZIM SALUD Y SEGURIDAD EN EL TRABAJO SAS</t>
  </si>
  <si>
    <t>IDU-CMA-SGI-032-2018</t>
  </si>
  <si>
    <t>INTERVENTORÍA PARA LOS ESTUDIOS, DISEÑOS Y CONSTRUCCIÓN DE LAS OBRAS COMPLEMENTARIAS PARA EL MEJORAMIENTO DE LA OPERACIÓN DE ESTACIONES DEL SISTEMA TRANSMILENIO – GRUPO III, EN BOGOTÁ D.C.</t>
  </si>
  <si>
    <t>CONSORCIO TRANSMILENIO GRUPO III (KRYSTAL INGENIEROS SAS; SONDEOS ESTRUCTURAS Y GEOTECNIA SUCURSAL COLOMBIA)</t>
  </si>
  <si>
    <t>IDU-LP-SGI-013-2018</t>
  </si>
  <si>
    <t>CONSTRUCCIÓN DE LA AVENIDA EL RINCÓN DESDE LA AVENIDA BOYACÁ HASTA LA CARRERA 91 Y DE LA INTERSECCIÓN AVENIDA EL RINCÓN POR AVENIDA BOYACÁ</t>
  </si>
  <si>
    <t>CONSORCIO SAN PATRICIO (CONSTRUCCIONES COLOMBIANAS OHL S.A.S; TORRESCAMARA Y CIA DE OBRAS S.A SUCURSAL COLOMBIA; INFERCAL S.A.)</t>
  </si>
  <si>
    <t>IDU-CMA-SGI-031-2018</t>
  </si>
  <si>
    <t>INTERVENTORÍA PARA LA CONSTRUCCIÓN DE LA AMPLIACIÓN DEL PORTAL TUNAL DEL SISTEMA TRANSMILENIO, EN LA CIUDAD DE BOGOTÁ, D.C.</t>
  </si>
  <si>
    <t>CONSORCIO CT IDU 031 (CEMOSA INGENIERIA Y CONTROL S.A.S; TECNUMEC S.A.S)</t>
  </si>
  <si>
    <t>IDU-MC10%-DTAF-027-2018</t>
  </si>
  <si>
    <t>MANTENIMIENTO PREVENTIVO Y CORRECTIVO PARA LAS UPS CON SUMINISTRO DE REPUESTOS</t>
  </si>
  <si>
    <t>POWERSUN SAS</t>
  </si>
  <si>
    <t>IDU-LP-SGI-009-2018</t>
  </si>
  <si>
    <t xml:space="preserve">CONSTRUCCIÓN DE LA AVENIDA TINTAL, AVENIDA ALSACIA, AVENIDA CONSTITUCIÓN, AVENIDA BOSA Y OBRAS COMPLEMENTARIAS, EN BOGOTÁ D.C. </t>
  </si>
  <si>
    <t>G1: CONSORCIO VIAS DEL SUR (CONSTRUCTORA COLPATRIA S.A.; INDUGRAVAS INGENIEROS CONSTRUCTORES S.A.S.)
G2: CONCAY S.A.
G3: CONSORCIO INFRAESTRUCTURA ROVER 009 (ROVER ALCISA SUCURSAL EN COLOMBIA; YAMILL MONTENEGRO CALDERON
G4: PAVIMENTOS COLOMBIA S.A.S.
G5: CONSORCIO GALAN-VEGA (JOSE GUILLERMO GALAN GOMEZ; HORACIO VEGA CARDENAS)</t>
  </si>
  <si>
    <t>G1: $110.436'629.098
G2: $124.006'063.410
G3: $106.162'080.321
G4: $34.457'486.326
G5: $46.837.032.746</t>
  </si>
  <si>
    <t>IDU-CMA-SGI-036-2018</t>
  </si>
  <si>
    <t>INTERVENTORÍA PARA LA CONSTRUCCIÓN DE LA AVENIDA EL RINCÓN DESDE LA AVENIDA BOYACÁ HASTA LA CARRERA 91 Y DE LA INTERSECCIÓN AVENIDA EL RINCÓN POR AVENIDA BOYACÁ Y OBRAS COMPLEMENTARIAS, EN BOGOTÁ D.C.</t>
  </si>
  <si>
    <t>SUPERVISIÓN E INGENIERÍA DE PROYECTOS SAS</t>
  </si>
  <si>
    <t>IDU-SASI-DTAF-015-2018</t>
  </si>
  <si>
    <t>CONTRATAR LOS SERVICIOS DE SOPORTE TÉCNICO ESPECIALIZADO DE LOS PRODUCTOS ORACLE INSTALADOS ACTUALMENTE EN EL INSTITUTO DE DESARROLLO URBANO - IDU</t>
  </si>
  <si>
    <t>UNION TEMPORAL SOLUCIONES EN SISTEMAS 2018</t>
  </si>
  <si>
    <t>IDU-LP-SGI-015-2018</t>
  </si>
  <si>
    <t>CONSTRUCCIÓN DE LA AMPLIACIÓN DE LA ZONA DE ESTACIONAMIENTO Y MANTENIMIENTO EN EL PATIO PORTAL AMÉRICAS Y, OBRAS COMPLEMENTARIAS PARA EL CORRECTO FUNCIONAMIENTO Y OPERACIÓN DEL SISTEMA TRANSMILENIO EN BOGOTÁ D.C.</t>
  </si>
  <si>
    <t>CONSORCIO ALIANZA PORTAL AMÉRICAS</t>
  </si>
  <si>
    <t>IDU-LP-SGI-012-2018</t>
  </si>
  <si>
    <t>CONSTRUCCIÓN DE LA INTERSECCIÓN A DESNIVEL DE LA AVENIDA CIUDAD DE CALI (AK86) POR AVENIDA FERROCARRIL DE OCCIDENTE (AC22), Y OBRAS COMPLEMENTARIAS EN LA LOCALIDAD DE FONTIBÓN EN BOGOTA D.C.</t>
  </si>
  <si>
    <t>CONSORCIO INFRAESTRUCTURA ROVER 012 (ROVER ALCISA SUCURSAL EN COLOMBIA; YAMILL ALONSO MONTENEGRO CALDERON)</t>
  </si>
  <si>
    <t>IDU-SA-SGI-004-2018</t>
  </si>
  <si>
    <t>ESTUDIOS, DISEÑOS Y CONSTRUCCIÓN DE CALLES COMERCIALES A CIELO ABIERTO, EN LAS LOCALIDADES DE LA CIUDAD DE BOGOTÁ, D.C.</t>
  </si>
  <si>
    <t>G1: CONSORCIO CIELO COMERCIAL                                                     (JOSE SIDNEY MARTÍNEZ AGUILAR; PROURBANOS CIMA Y CIA)
G2: DESIERTO
G3: CONSORCIO CIELO COMERCIAL                                                     (JOSE SIDNEY MARTÍNEZ AGUILAR; PROURBANOS CIMA Y CIA)</t>
  </si>
  <si>
    <t xml:space="preserve">G1 $8.237.446.914 
G2: DESIERTO
G3: $9.369.809.913 </t>
  </si>
  <si>
    <t>IDU-CMA-SGI-038-2018</t>
  </si>
  <si>
    <t>INTERVENTORÍA PARA LA CONSTRUCCIÓN DE LA AVENIDA TINTAL, AVENIDA ALSACIA, AVENIDA CONSTITUCIÓN, AVENIDA BOSA Y OBRAS COMPLEMENTARIAS, EN BOGOTÁ D.C.</t>
  </si>
  <si>
    <t>G1: M.A.B. INGENIERÍA DE VALOR S.A.
G2: CONSORCIO GINPRO - SAS IDU/038 (GINPROSA COLOMBIA S.A.S; GINPROSA INGENIERÍA SL SUCURSAL COLOMBIA)</t>
  </si>
  <si>
    <t>G1: $10.420.691.747
G2: $12.882.430.612</t>
  </si>
  <si>
    <t>IDU-CMA-SGI-037-2018</t>
  </si>
  <si>
    <t>INTERVENTORÍA PARA LA CONSTRUCCIÓN DE LA AMPLIACIÓN DE LA ZONA DE ESTACIONAMIENTO Y MANTENIMIENTO EN EL PATIO PORTAL AMÉRICAS Y, OBRAS COMPLEMENTARIAS PARA EL CORRECTO FUNCIONAMIENTO Y OPERACIÓN DEL SISTEMA TRANSMILENIO EN BOGOTÁ D.C.</t>
  </si>
  <si>
    <t>CONSORCIO INTERVIAL URBANO (IAR PROYECTOS SAS; BATEMAN INGENIERÍA SA)</t>
  </si>
  <si>
    <t>IDU-CMA-SGI-035-2018</t>
  </si>
  <si>
    <t>INTERVENTORIA PARA LA CONSTRUCCIÓN DE LA INTERSECCIÓN A DESNIVEL DE LA AVENIDA CIUDAD DE CALI (AK86) POR AVENIDA FERROCARRIL DE OCCIDENTE (AC22), Y OBRAS COMPLEMENTARIAS EN LA LOCALIDAD DE FONTIBÓN EN BOGOTA D.C.</t>
  </si>
  <si>
    <t>CONSORCIO RESURRECCION 035</t>
  </si>
  <si>
    <t>IDU-LP-SGDU-006-2018</t>
  </si>
  <si>
    <t>DEMOLICIÓN, LIMPIEZA, MANTENIMIENTO Y CERRAMIENTO DE PREDIOS EN ADMINISTRACIÓN Y LOS RECIBIDOS EN DESARROLLO DE LOS PROCESOS DE ADQUISICION POR ENAJENACION VOLUNTARIA O EXPROPIACIÓN ADMINISTRATIVA O JUDICIAL A CARGO DE LA DIRECCIÓN TÉCNICA DE PREDIOS PARA LA EJECUCIÓN DE PROYECTOS VIALES O DE ESPACIO PÚBLICO, EN BOGOTÁ D.C.</t>
  </si>
  <si>
    <t>YAMILL MONTENEGRO CALDERON</t>
  </si>
  <si>
    <t>IDU-CMA-DTP-030-2018</t>
  </si>
  <si>
    <t>CONCURSO DE MÉRITOS PARA LA FACTIBILIDAD, ESTUDIOS Y DISEÑOS PARA LA AMPLIACION Y MEJORAMIENTO DE LOS CICLOPARQUEADEROS ASOCIADOS A LA INFRAESTRUCTURA FISICA DE TRANSMILENIO EN LA CIUDAD DE BOGOTÁ, D.C.</t>
  </si>
  <si>
    <t>SIGMA GESTIÓN DE PROYECTOS SAS</t>
  </si>
  <si>
    <t>IDU-CMA-SGI-025-2018</t>
  </si>
  <si>
    <t>INTERVENTORÍA TÉCNICA, ADMINISTRATIVA, LEGAL, FINANCIERA, SOCIAL, AMBIENTAL Y S&amp;SO PARA ADELANTAR LOS ESTUDIOS, DISEÑOS Y CONSTRUCCIÓN DE CALLES COMERCIALES A CIELO ABIERTO, EN LAS LOCALIDADES DE LA CIUDAD DE BOGOTÁ, D.C.</t>
  </si>
  <si>
    <t>G1: MAB INGENIERIA DE VALOR S.A. 
G2: SUSPENDIDO
G3: CONSORCIO EUROCONTROL UG21 (EUROCONTROL S.A SUCURSAL COLOMBIA; CONSULTORES DE INGENIERIA UG21 SL SUCURSAL COLOMBIA)</t>
  </si>
  <si>
    <t>G1: $ 1.059'797.616
G2 SUSPENDIDO
G3: $ 1.110'897.385</t>
  </si>
  <si>
    <t>IDU-CMA-DTDP-027-2018</t>
  </si>
  <si>
    <t>INTERVENTORIA TECNICA, ADMINISTRATIVA, FINANCIERA, LEGAL, SOCIAL Y SST-SGA PARA LA DEMOLICION, LIMPIEZA, CERRAMIENTO Y MANTENIMIENTO DE PREDIOS ADQUIRIDOS POR EL INSTITUTO DE DESARROLLO URBANO -IDU- PARA LA EJECUCION DE PROYECTOS VIALES Y DE ESPACIO PUBLICO QUE SE ENCUENTRAN EN ADMINISTRACION A CARGO DE LA DIRECCION TECNICA DE PREDIOS – PROYECTOS VARIOS, EN BOGOTA D.C.</t>
  </si>
  <si>
    <t>DESARROLLO EN INGENIERIA DIN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</si>
</sst>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 #,##0_-;\-&quot;$&quot;\ * #,##0_-;_-&quot;$&quot;\ * &quot;-&quot;_-;_-@_-"/>
    <numFmt numFmtId="164" formatCode="_(&quot;$&quot;\ * #,##0.00_);_(&quot;$&quot;\ * \(#,##0.00\);_(&quot;$&quot;\ * &quot;-&quot;??_);_(@_)"/>
    <numFmt numFmtId="165" formatCode="_ * #,##0.00_ ;_ * \-#,##0.00_ ;_ * &quot;-&quot;??_ ;_ @_ "/>
    <numFmt numFmtId="166" formatCode="mmmm\ d\,\ yyyy"/>
    <numFmt numFmtId="167" formatCode="[$$-240A]\ #,##0.00"/>
    <numFmt numFmtId="168" formatCode="[$-C0A]d\-mmm\-yyyy;@"/>
    <numFmt numFmtId="169" formatCode="_(&quot;$&quot;\ * #,##0_);_(&quot;$&quot;\ * \(#,##0\);_(&quot;$&quot;\ * &quot;-&quot;??_);_(@_)"/>
  </numFmts>
  <fonts count="9" x14ac:knownFonts="1">
    <font>
      <sz val="11"/>
      <color theme="1"/>
      <name val="Calibri"/>
      <family val="2"/>
      <scheme val="minor"/>
    </font>
    <font>
      <b/>
      <sz val="11"/>
      <name val="Arial"/>
      <family val="2"/>
    </font>
    <font>
      <sz val="11"/>
      <name val="Arial"/>
      <family val="2"/>
    </font>
    <font>
      <b/>
      <sz val="11"/>
      <color indexed="18"/>
      <name val="Arial"/>
      <family val="2"/>
    </font>
    <font>
      <sz val="11"/>
      <color indexed="10"/>
      <name val="Arial"/>
      <family val="2"/>
    </font>
    <font>
      <sz val="11"/>
      <color indexed="8"/>
      <name val="Arial"/>
      <family val="2"/>
    </font>
    <font>
      <sz val="11"/>
      <color theme="1"/>
      <name val="Calibri"/>
      <family val="2"/>
      <scheme val="minor"/>
    </font>
    <font>
      <b/>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3">
    <xf numFmtId="0" fontId="0" fillId="0" borderId="0"/>
    <xf numFmtId="164" fontId="6" fillId="0" borderId="0" applyFont="0" applyFill="0" applyBorder="0" applyAlignment="0" applyProtection="0"/>
    <xf numFmtId="42" fontId="6" fillId="0" borderId="0" applyFont="0" applyFill="0" applyBorder="0" applyAlignment="0" applyProtection="0"/>
  </cellStyleXfs>
  <cellXfs count="56">
    <xf numFmtId="0" fontId="0" fillId="0" borderId="0" xfId="0"/>
    <xf numFmtId="0" fontId="1" fillId="0" borderId="0" xfId="0" applyFont="1" applyAlignment="1">
      <alignment horizontal="centerContinuous" vertical="center"/>
    </xf>
    <xf numFmtId="0" fontId="0" fillId="0" borderId="0" xfId="0" applyFont="1"/>
    <xf numFmtId="165" fontId="1" fillId="0" borderId="0" xfId="0" applyNumberFormat="1" applyFont="1" applyAlignment="1">
      <alignment horizontal="centerContinuous" vertical="center"/>
    </xf>
    <xf numFmtId="0" fontId="0" fillId="0" borderId="0" xfId="0" applyFont="1" applyAlignment="1">
      <alignment horizontal="center" vertical="top"/>
    </xf>
    <xf numFmtId="0" fontId="0" fillId="0" borderId="0" xfId="0" applyFont="1" applyAlignment="1">
      <alignment vertical="top"/>
    </xf>
    <xf numFmtId="0" fontId="1" fillId="0" borderId="0" xfId="0" applyFont="1" applyAlignment="1">
      <alignment horizontal="right" wrapText="1"/>
    </xf>
    <xf numFmtId="166" fontId="1" fillId="0" borderId="0" xfId="0" applyNumberFormat="1" applyFont="1" applyAlignment="1">
      <alignment horizontal="left"/>
    </xf>
    <xf numFmtId="0" fontId="0" fillId="0" borderId="0" xfId="0" applyFont="1" applyAlignment="1">
      <alignment horizontal="center"/>
    </xf>
    <xf numFmtId="165" fontId="0" fillId="0" borderId="0" xfId="0" applyNumberFormat="1" applyFont="1" applyAlignment="1">
      <alignment horizontal="center"/>
    </xf>
    <xf numFmtId="0" fontId="1" fillId="0" borderId="0" xfId="0" applyFont="1" applyFill="1" applyBorder="1" applyAlignment="1">
      <alignment horizontal="center" vertical="center" wrapText="1"/>
    </xf>
    <xf numFmtId="165" fontId="1"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Alignment="1">
      <alignment horizontal="justify" vertical="center"/>
    </xf>
    <xf numFmtId="0" fontId="4" fillId="0" borderId="2" xfId="0" applyFont="1" applyFill="1" applyBorder="1" applyAlignment="1">
      <alignment horizontal="center" vertical="center" wrapText="1"/>
    </xf>
    <xf numFmtId="0" fontId="0" fillId="0" borderId="0" xfId="0" applyFont="1" applyFill="1"/>
    <xf numFmtId="0" fontId="4" fillId="0" borderId="0"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Font="1" applyAlignment="1">
      <alignment wrapText="1"/>
    </xf>
    <xf numFmtId="167" fontId="1" fillId="0" borderId="1" xfId="0" applyNumberFormat="1" applyFont="1" applyBorder="1" applyAlignment="1">
      <alignment horizontal="center" vertical="center"/>
    </xf>
    <xf numFmtId="168" fontId="1" fillId="0" borderId="0" xfId="0" applyNumberFormat="1" applyFont="1" applyAlignment="1">
      <alignment horizontal="centerContinuous" vertical="center"/>
    </xf>
    <xf numFmtId="168" fontId="0" fillId="0" borderId="0" xfId="0" applyNumberFormat="1" applyFont="1" applyAlignment="1">
      <alignment horizontal="center"/>
    </xf>
    <xf numFmtId="168" fontId="1" fillId="0" borderId="0"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165" fontId="1" fillId="2" borderId="5" xfId="0" applyNumberFormat="1" applyFont="1" applyFill="1" applyBorder="1" applyAlignment="1">
      <alignment horizontal="center" vertical="center" wrapText="1"/>
    </xf>
    <xf numFmtId="165" fontId="1" fillId="2" borderId="6"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3" fillId="0" borderId="10" xfId="0" applyFont="1" applyFill="1" applyBorder="1" applyAlignment="1">
      <alignment horizontal="center" vertical="center" wrapText="1"/>
    </xf>
    <xf numFmtId="0" fontId="0" fillId="0" borderId="10" xfId="0" applyFont="1" applyBorder="1" applyAlignment="1">
      <alignment wrapText="1"/>
    </xf>
    <xf numFmtId="0" fontId="2" fillId="0" borderId="10" xfId="0" applyFont="1" applyFill="1" applyBorder="1" applyAlignment="1">
      <alignment horizontal="center" vertical="center" wrapText="1"/>
    </xf>
    <xf numFmtId="168" fontId="0" fillId="0" borderId="10" xfId="0" applyNumberFormat="1" applyFont="1" applyBorder="1"/>
    <xf numFmtId="167" fontId="5" fillId="0" borderId="10" xfId="0" applyNumberFormat="1" applyFont="1" applyFill="1" applyBorder="1" applyAlignment="1" applyProtection="1">
      <alignment horizontal="center" vertical="center" wrapText="1"/>
      <protection locked="0"/>
    </xf>
    <xf numFmtId="167" fontId="5" fillId="3" borderId="3" xfId="0" applyNumberFormat="1" applyFont="1" applyFill="1" applyBorder="1" applyAlignment="1" applyProtection="1">
      <alignment horizontal="center" vertical="center" wrapText="1"/>
      <protection locked="0"/>
    </xf>
    <xf numFmtId="0" fontId="0" fillId="0" borderId="3" xfId="0" applyBorder="1" applyAlignment="1">
      <alignment vertical="center"/>
    </xf>
    <xf numFmtId="0" fontId="0" fillId="0" borderId="3" xfId="0" applyBorder="1" applyAlignment="1">
      <alignment horizontal="justify" vertical="center" wrapText="1"/>
    </xf>
    <xf numFmtId="14" fontId="0" fillId="3" borderId="3" xfId="0" applyNumberFormat="1" applyFill="1" applyBorder="1" applyAlignment="1">
      <alignment horizontal="center" vertical="center"/>
    </xf>
    <xf numFmtId="0" fontId="1" fillId="2" borderId="5" xfId="0" applyNumberFormat="1" applyFont="1" applyFill="1" applyBorder="1" applyAlignment="1">
      <alignment horizontal="center" vertical="center" wrapText="1"/>
    </xf>
    <xf numFmtId="167" fontId="2" fillId="0" borderId="11" xfId="0" applyNumberFormat="1" applyFont="1" applyFill="1" applyBorder="1" applyAlignment="1">
      <alignment horizontal="right" vertical="center" wrapText="1"/>
    </xf>
    <xf numFmtId="0" fontId="2" fillId="0" borderId="12" xfId="0" applyFont="1" applyFill="1" applyBorder="1" applyAlignment="1">
      <alignment horizontal="center" vertical="center"/>
    </xf>
    <xf numFmtId="0" fontId="0" fillId="0" borderId="13" xfId="0" applyBorder="1" applyAlignment="1">
      <alignment vertical="center"/>
    </xf>
    <xf numFmtId="0" fontId="0" fillId="0" borderId="13" xfId="0" applyBorder="1" applyAlignment="1">
      <alignment horizontal="justify" vertical="center" wrapText="1"/>
    </xf>
    <xf numFmtId="0" fontId="7" fillId="0" borderId="13" xfId="0" applyFont="1" applyBorder="1" applyAlignment="1">
      <alignment horizontal="center" vertical="center"/>
    </xf>
    <xf numFmtId="167" fontId="5" fillId="3" borderId="13" xfId="0" applyNumberFormat="1" applyFont="1" applyFill="1" applyBorder="1" applyAlignment="1" applyProtection="1">
      <alignment horizontal="center" vertical="center" wrapText="1"/>
      <protection locked="0"/>
    </xf>
    <xf numFmtId="169" fontId="0" fillId="3" borderId="14" xfId="1" applyNumberFormat="1" applyFont="1" applyFill="1" applyBorder="1" applyAlignment="1">
      <alignment horizontal="center" vertical="center"/>
    </xf>
    <xf numFmtId="0" fontId="7" fillId="0" borderId="13" xfId="0" applyFont="1" applyBorder="1" applyAlignment="1">
      <alignment horizontal="center" vertical="center" wrapText="1"/>
    </xf>
    <xf numFmtId="169" fontId="0" fillId="3" borderId="14" xfId="1" applyNumberFormat="1" applyFont="1" applyFill="1" applyBorder="1" applyAlignment="1">
      <alignment horizontal="center" vertical="center" wrapText="1"/>
    </xf>
    <xf numFmtId="0" fontId="8" fillId="0" borderId="0" xfId="0" applyFont="1" applyFill="1"/>
    <xf numFmtId="0" fontId="7" fillId="0" borderId="3" xfId="0" applyFont="1" applyBorder="1" applyAlignment="1">
      <alignment horizontal="center" vertical="center" wrapText="1"/>
    </xf>
    <xf numFmtId="169" fontId="0" fillId="3" borderId="8" xfId="1" applyNumberFormat="1" applyFont="1" applyFill="1" applyBorder="1" applyAlignment="1">
      <alignment horizontal="center" vertical="center" wrapText="1"/>
    </xf>
    <xf numFmtId="14" fontId="0" fillId="3" borderId="13" xfId="0" applyNumberFormat="1" applyFill="1" applyBorder="1" applyAlignment="1">
      <alignment horizontal="center" vertical="center"/>
    </xf>
    <xf numFmtId="42" fontId="0" fillId="0" borderId="0" xfId="2" applyFont="1"/>
    <xf numFmtId="42" fontId="8" fillId="0" borderId="0" xfId="2" applyFont="1" applyFill="1"/>
  </cellXfs>
  <cellStyles count="3">
    <cellStyle name="Moneda" xfId="1" builtinId="4"/>
    <cellStyle name="Moneda [0]" xfId="2" builtinId="7"/>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1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2.xml.rels><?xml version="1.0" encoding="UTF-8" standalone="yes"?>
<Relationships xmlns="http://schemas.openxmlformats.org/package/2006/relationships"><Relationship Id="rId1" Type="http://schemas.openxmlformats.org/officeDocument/2006/relationships/image" Target="../media/image1.wmf"/></Relationships>
</file>

<file path=xl/drawings/_rels/drawing13.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7</xdr:col>
      <xdr:colOff>0</xdr:colOff>
      <xdr:row>102</xdr:row>
      <xdr:rowOff>0</xdr:rowOff>
    </xdr:from>
    <xdr:to>
      <xdr:col>7</xdr:col>
      <xdr:colOff>0</xdr:colOff>
      <xdr:row>102</xdr:row>
      <xdr:rowOff>0</xdr:rowOff>
    </xdr:to>
    <xdr:sp macro="" textlink="">
      <xdr:nvSpPr>
        <xdr:cNvPr id="3" name="AutoShape 155"/>
        <xdr:cNvSpPr>
          <a:spLocks noChangeArrowheads="1"/>
        </xdr:cNvSpPr>
      </xdr:nvSpPr>
      <xdr:spPr bwMode="auto">
        <a:xfrm>
          <a:off x="16297275" y="230505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19</xdr:row>
      <xdr:rowOff>0</xdr:rowOff>
    </xdr:from>
    <xdr:to>
      <xdr:col>7</xdr:col>
      <xdr:colOff>0</xdr:colOff>
      <xdr:row>19</xdr:row>
      <xdr:rowOff>0</xdr:rowOff>
    </xdr:to>
    <xdr:sp macro="" textlink="">
      <xdr:nvSpPr>
        <xdr:cNvPr id="3" name="AutoShape 155"/>
        <xdr:cNvSpPr>
          <a:spLocks noChangeArrowheads="1"/>
        </xdr:cNvSpPr>
      </xdr:nvSpPr>
      <xdr:spPr bwMode="auto">
        <a:xfrm>
          <a:off x="15859125" y="93249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18</xdr:row>
      <xdr:rowOff>0</xdr:rowOff>
    </xdr:from>
    <xdr:to>
      <xdr:col>7</xdr:col>
      <xdr:colOff>0</xdr:colOff>
      <xdr:row>18</xdr:row>
      <xdr:rowOff>0</xdr:rowOff>
    </xdr:to>
    <xdr:sp macro="" textlink="">
      <xdr:nvSpPr>
        <xdr:cNvPr id="3" name="AutoShape 155"/>
        <xdr:cNvSpPr>
          <a:spLocks noChangeArrowheads="1"/>
        </xdr:cNvSpPr>
      </xdr:nvSpPr>
      <xdr:spPr bwMode="auto">
        <a:xfrm>
          <a:off x="15897225" y="11896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13</xdr:row>
      <xdr:rowOff>0</xdr:rowOff>
    </xdr:from>
    <xdr:to>
      <xdr:col>7</xdr:col>
      <xdr:colOff>0</xdr:colOff>
      <xdr:row>13</xdr:row>
      <xdr:rowOff>0</xdr:rowOff>
    </xdr:to>
    <xdr:sp macro="" textlink="">
      <xdr:nvSpPr>
        <xdr:cNvPr id="3" name="AutoShape 155"/>
        <xdr:cNvSpPr>
          <a:spLocks noChangeArrowheads="1"/>
        </xdr:cNvSpPr>
      </xdr:nvSpPr>
      <xdr:spPr bwMode="auto">
        <a:xfrm>
          <a:off x="15897225" y="110394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34</xdr:row>
      <xdr:rowOff>0</xdr:rowOff>
    </xdr:from>
    <xdr:to>
      <xdr:col>7</xdr:col>
      <xdr:colOff>0</xdr:colOff>
      <xdr:row>34</xdr:row>
      <xdr:rowOff>0</xdr:rowOff>
    </xdr:to>
    <xdr:sp macro="" textlink="">
      <xdr:nvSpPr>
        <xdr:cNvPr id="3" name="AutoShape 155"/>
        <xdr:cNvSpPr>
          <a:spLocks noChangeArrowheads="1"/>
        </xdr:cNvSpPr>
      </xdr:nvSpPr>
      <xdr:spPr bwMode="auto">
        <a:xfrm>
          <a:off x="15897225" y="67532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11</xdr:row>
      <xdr:rowOff>0</xdr:rowOff>
    </xdr:from>
    <xdr:to>
      <xdr:col>7</xdr:col>
      <xdr:colOff>0</xdr:colOff>
      <xdr:row>11</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11</xdr:row>
      <xdr:rowOff>0</xdr:rowOff>
    </xdr:from>
    <xdr:to>
      <xdr:col>7</xdr:col>
      <xdr:colOff>0</xdr:colOff>
      <xdr:row>11</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11</xdr:row>
      <xdr:rowOff>0</xdr:rowOff>
    </xdr:from>
    <xdr:to>
      <xdr:col>7</xdr:col>
      <xdr:colOff>0</xdr:colOff>
      <xdr:row>11</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13</xdr:row>
      <xdr:rowOff>0</xdr:rowOff>
    </xdr:from>
    <xdr:to>
      <xdr:col>7</xdr:col>
      <xdr:colOff>0</xdr:colOff>
      <xdr:row>13</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12</xdr:row>
      <xdr:rowOff>0</xdr:rowOff>
    </xdr:from>
    <xdr:to>
      <xdr:col>7</xdr:col>
      <xdr:colOff>0</xdr:colOff>
      <xdr:row>12</xdr:row>
      <xdr:rowOff>0</xdr:rowOff>
    </xdr:to>
    <xdr:sp macro="" textlink="">
      <xdr:nvSpPr>
        <xdr:cNvPr id="3" name="AutoShape 155"/>
        <xdr:cNvSpPr>
          <a:spLocks noChangeArrowheads="1"/>
        </xdr:cNvSpPr>
      </xdr:nvSpPr>
      <xdr:spPr bwMode="auto">
        <a:xfrm>
          <a:off x="15859125" y="67532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7</xdr:col>
      <xdr:colOff>0</xdr:colOff>
      <xdr:row>20</xdr:row>
      <xdr:rowOff>0</xdr:rowOff>
    </xdr:from>
    <xdr:to>
      <xdr:col>7</xdr:col>
      <xdr:colOff>0</xdr:colOff>
      <xdr:row>20</xdr:row>
      <xdr:rowOff>0</xdr:rowOff>
    </xdr:to>
    <xdr:sp macro="" textlink="">
      <xdr:nvSpPr>
        <xdr:cNvPr id="3" name="AutoShape 155"/>
        <xdr:cNvSpPr>
          <a:spLocks noChangeArrowheads="1"/>
        </xdr:cNvSpPr>
      </xdr:nvSpPr>
      <xdr:spPr bwMode="auto">
        <a:xfrm>
          <a:off x="15859125" y="58959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10</xdr:row>
      <xdr:rowOff>0</xdr:rowOff>
    </xdr:from>
    <xdr:to>
      <xdr:col>7</xdr:col>
      <xdr:colOff>0</xdr:colOff>
      <xdr:row>10</xdr:row>
      <xdr:rowOff>0</xdr:rowOff>
    </xdr:to>
    <xdr:sp macro="" textlink="">
      <xdr:nvSpPr>
        <xdr:cNvPr id="3" name="AutoShape 155"/>
        <xdr:cNvSpPr>
          <a:spLocks noChangeArrowheads="1"/>
        </xdr:cNvSpPr>
      </xdr:nvSpPr>
      <xdr:spPr bwMode="auto">
        <a:xfrm>
          <a:off x="15859125" y="127539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16</xdr:row>
      <xdr:rowOff>0</xdr:rowOff>
    </xdr:from>
    <xdr:to>
      <xdr:col>7</xdr:col>
      <xdr:colOff>0</xdr:colOff>
      <xdr:row>16</xdr:row>
      <xdr:rowOff>0</xdr:rowOff>
    </xdr:to>
    <xdr:sp macro="" textlink="">
      <xdr:nvSpPr>
        <xdr:cNvPr id="3" name="AutoShape 155"/>
        <xdr:cNvSpPr>
          <a:spLocks noChangeArrowheads="1"/>
        </xdr:cNvSpPr>
      </xdr:nvSpPr>
      <xdr:spPr bwMode="auto">
        <a:xfrm>
          <a:off x="15859125" y="41814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8"/>
  <sheetViews>
    <sheetView tabSelected="1" zoomScale="85" zoomScaleNormal="85" workbookViewId="0">
      <pane xSplit="8" ySplit="7" topLeftCell="I8" activePane="bottomRight" state="frozen"/>
      <selection pane="topRight" activeCell="I1" sqref="I1"/>
      <selection pane="bottomLeft" activeCell="A8" sqref="A8"/>
      <selection pane="bottomRight" activeCell="B7" sqref="B7"/>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31.42578125" style="22" bestFit="1" customWidth="1"/>
    <col min="6" max="6" width="27.5703125" style="8" hidden="1" customWidth="1"/>
    <col min="7" max="7" width="22.14062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29">
        <v>1</v>
      </c>
      <c r="B8" s="37" t="s">
        <v>16</v>
      </c>
      <c r="C8" s="38" t="s">
        <v>17</v>
      </c>
      <c r="D8" s="51" t="s">
        <v>18</v>
      </c>
      <c r="E8" s="39">
        <v>43147</v>
      </c>
      <c r="F8" s="36"/>
      <c r="G8" s="52">
        <v>10222626069</v>
      </c>
      <c r="H8" s="14" t="s">
        <v>9</v>
      </c>
      <c r="I8" s="50"/>
    </row>
    <row r="9" spans="1:9" s="15" customFormat="1" ht="67.5" customHeight="1" x14ac:dyDescent="0.25">
      <c r="A9" s="42">
        <v>2</v>
      </c>
      <c r="B9" s="43" t="s">
        <v>19</v>
      </c>
      <c r="C9" s="44" t="s">
        <v>20</v>
      </c>
      <c r="D9" s="48" t="s">
        <v>21</v>
      </c>
      <c r="E9" s="39">
        <v>43150</v>
      </c>
      <c r="F9" s="46"/>
      <c r="G9" s="49">
        <v>949820872</v>
      </c>
      <c r="H9" s="16"/>
      <c r="I9" s="50"/>
    </row>
    <row r="10" spans="1:9" s="15" customFormat="1" ht="67.5" customHeight="1" x14ac:dyDescent="0.25">
      <c r="A10" s="42">
        <v>3</v>
      </c>
      <c r="B10" s="37" t="s">
        <v>23</v>
      </c>
      <c r="C10" s="38" t="s">
        <v>24</v>
      </c>
      <c r="D10" s="51" t="s">
        <v>25</v>
      </c>
      <c r="E10" s="39">
        <v>43173</v>
      </c>
      <c r="F10" s="36"/>
      <c r="G10" s="52">
        <v>29852934</v>
      </c>
      <c r="H10" s="16"/>
      <c r="I10" s="50"/>
    </row>
    <row r="11" spans="1:9" s="15" customFormat="1" ht="67.5" customHeight="1" x14ac:dyDescent="0.25">
      <c r="A11" s="42">
        <v>4</v>
      </c>
      <c r="B11" s="43" t="s">
        <v>26</v>
      </c>
      <c r="C11" s="44" t="s">
        <v>27</v>
      </c>
      <c r="D11" s="48" t="s">
        <v>28</v>
      </c>
      <c r="E11" s="39">
        <v>43182</v>
      </c>
      <c r="F11" s="46"/>
      <c r="G11" s="49">
        <v>7750000</v>
      </c>
      <c r="H11" s="16"/>
      <c r="I11" s="50"/>
    </row>
    <row r="12" spans="1:9" s="15" customFormat="1" ht="67.5" customHeight="1" x14ac:dyDescent="0.25">
      <c r="A12" s="42">
        <v>5</v>
      </c>
      <c r="B12" s="43" t="s">
        <v>29</v>
      </c>
      <c r="C12" s="44" t="s">
        <v>30</v>
      </c>
      <c r="D12" s="48" t="s">
        <v>31</v>
      </c>
      <c r="E12" s="39">
        <v>43182</v>
      </c>
      <c r="F12" s="46"/>
      <c r="G12" s="47">
        <v>2999062</v>
      </c>
      <c r="H12" s="16"/>
      <c r="I12" s="50"/>
    </row>
    <row r="13" spans="1:9" s="15" customFormat="1" ht="67.5" customHeight="1" x14ac:dyDescent="0.25">
      <c r="A13" s="42">
        <v>6</v>
      </c>
      <c r="B13" s="37" t="s">
        <v>33</v>
      </c>
      <c r="C13" s="38" t="s">
        <v>35</v>
      </c>
      <c r="D13" s="51" t="s">
        <v>36</v>
      </c>
      <c r="E13" s="39">
        <v>43196</v>
      </c>
      <c r="F13" s="36"/>
      <c r="G13" s="52">
        <v>19988716</v>
      </c>
      <c r="H13" s="16"/>
      <c r="I13" s="50"/>
    </row>
    <row r="14" spans="1:9" s="15" customFormat="1" ht="67.5" customHeight="1" x14ac:dyDescent="0.25">
      <c r="A14" s="42">
        <v>7</v>
      </c>
      <c r="B14" s="43" t="s">
        <v>37</v>
      </c>
      <c r="C14" s="44" t="s">
        <v>38</v>
      </c>
      <c r="D14" s="48" t="s">
        <v>39</v>
      </c>
      <c r="E14" s="39">
        <v>43201</v>
      </c>
      <c r="F14" s="46"/>
      <c r="G14" s="49">
        <v>73450000</v>
      </c>
      <c r="H14" s="16"/>
      <c r="I14" s="50"/>
    </row>
    <row r="15" spans="1:9" s="15" customFormat="1" ht="67.5" customHeight="1" x14ac:dyDescent="0.25">
      <c r="A15" s="42">
        <v>8</v>
      </c>
      <c r="B15" s="43" t="s">
        <v>40</v>
      </c>
      <c r="C15" s="44" t="s">
        <v>41</v>
      </c>
      <c r="D15" s="48" t="s">
        <v>42</v>
      </c>
      <c r="E15" s="39">
        <v>43201</v>
      </c>
      <c r="F15" s="46"/>
      <c r="G15" s="47">
        <v>14364000</v>
      </c>
      <c r="H15" s="16"/>
      <c r="I15" s="50"/>
    </row>
    <row r="16" spans="1:9" s="15" customFormat="1" ht="67.5" customHeight="1" x14ac:dyDescent="0.25">
      <c r="A16" s="42">
        <v>9</v>
      </c>
      <c r="B16" s="43" t="s">
        <v>43</v>
      </c>
      <c r="C16" s="44" t="s">
        <v>44</v>
      </c>
      <c r="D16" s="45" t="s">
        <v>45</v>
      </c>
      <c r="E16" s="39">
        <v>43202</v>
      </c>
      <c r="F16" s="46"/>
      <c r="G16" s="47">
        <v>10000000</v>
      </c>
      <c r="H16" s="16"/>
      <c r="I16" s="50"/>
    </row>
    <row r="17" spans="1:9" s="15" customFormat="1" ht="67.5" customHeight="1" x14ac:dyDescent="0.25">
      <c r="A17" s="42">
        <v>10</v>
      </c>
      <c r="B17" s="43" t="s">
        <v>46</v>
      </c>
      <c r="C17" s="44" t="s">
        <v>47</v>
      </c>
      <c r="D17" s="48" t="s">
        <v>48</v>
      </c>
      <c r="E17" s="53">
        <v>43208</v>
      </c>
      <c r="F17" s="46"/>
      <c r="G17" s="47">
        <v>18102901</v>
      </c>
      <c r="H17" s="16"/>
      <c r="I17" s="50"/>
    </row>
    <row r="18" spans="1:9" s="15" customFormat="1" ht="67.5" customHeight="1" x14ac:dyDescent="0.25">
      <c r="A18" s="42">
        <v>11</v>
      </c>
      <c r="B18" s="37" t="s">
        <v>50</v>
      </c>
      <c r="C18" s="38" t="s">
        <v>51</v>
      </c>
      <c r="D18" s="51" t="s">
        <v>52</v>
      </c>
      <c r="E18" s="39">
        <v>43223</v>
      </c>
      <c r="F18" s="36"/>
      <c r="G18" s="52">
        <v>107753719</v>
      </c>
      <c r="H18" s="16"/>
      <c r="I18" s="50"/>
    </row>
    <row r="19" spans="1:9" s="15" customFormat="1" ht="67.5" customHeight="1" x14ac:dyDescent="0.25">
      <c r="A19" s="42">
        <v>12</v>
      </c>
      <c r="B19" s="43" t="s">
        <v>53</v>
      </c>
      <c r="C19" s="44" t="s">
        <v>54</v>
      </c>
      <c r="D19" s="48" t="s">
        <v>55</v>
      </c>
      <c r="E19" s="39">
        <v>43236</v>
      </c>
      <c r="F19" s="46"/>
      <c r="G19" s="49">
        <v>9067404</v>
      </c>
      <c r="H19" s="16"/>
      <c r="I19" s="50"/>
    </row>
    <row r="20" spans="1:9" s="15" customFormat="1" ht="67.5" customHeight="1" x14ac:dyDescent="0.25">
      <c r="A20" s="42">
        <v>13</v>
      </c>
      <c r="B20" s="43" t="s">
        <v>56</v>
      </c>
      <c r="C20" s="44" t="s">
        <v>57</v>
      </c>
      <c r="D20" s="48" t="s">
        <v>58</v>
      </c>
      <c r="E20" s="39">
        <v>43242</v>
      </c>
      <c r="F20" s="46"/>
      <c r="G20" s="47">
        <v>17612000</v>
      </c>
      <c r="H20" s="16"/>
      <c r="I20" s="50"/>
    </row>
    <row r="21" spans="1:9" s="15" customFormat="1" ht="67.5" customHeight="1" x14ac:dyDescent="0.25">
      <c r="A21" s="42">
        <v>14</v>
      </c>
      <c r="B21" s="43" t="s">
        <v>59</v>
      </c>
      <c r="C21" s="44" t="s">
        <v>60</v>
      </c>
      <c r="D21" s="45" t="s">
        <v>61</v>
      </c>
      <c r="E21" s="39">
        <v>43244</v>
      </c>
      <c r="F21" s="46"/>
      <c r="G21" s="47">
        <v>753999865</v>
      </c>
      <c r="H21" s="16"/>
      <c r="I21" s="50"/>
    </row>
    <row r="22" spans="1:9" s="15" customFormat="1" ht="67.5" customHeight="1" x14ac:dyDescent="0.25">
      <c r="A22" s="42">
        <v>15</v>
      </c>
      <c r="B22" s="37" t="s">
        <v>63</v>
      </c>
      <c r="C22" s="38" t="s">
        <v>64</v>
      </c>
      <c r="D22" s="51" t="s">
        <v>65</v>
      </c>
      <c r="E22" s="39">
        <v>43252</v>
      </c>
      <c r="F22" s="36"/>
      <c r="G22" s="52">
        <v>92969827</v>
      </c>
      <c r="H22" s="14" t="s">
        <v>9</v>
      </c>
      <c r="I22" s="50"/>
    </row>
    <row r="23" spans="1:9" s="15" customFormat="1" ht="67.5" customHeight="1" x14ac:dyDescent="0.25">
      <c r="A23" s="42">
        <v>16</v>
      </c>
      <c r="B23" s="43" t="s">
        <v>66</v>
      </c>
      <c r="C23" s="44" t="s">
        <v>67</v>
      </c>
      <c r="D23" s="48" t="s">
        <v>68</v>
      </c>
      <c r="E23" s="39">
        <v>43256</v>
      </c>
      <c r="F23" s="46"/>
      <c r="G23" s="49">
        <v>344976943</v>
      </c>
      <c r="H23" s="16"/>
      <c r="I23" s="50"/>
    </row>
    <row r="24" spans="1:9" s="15" customFormat="1" ht="67.5" customHeight="1" x14ac:dyDescent="0.25">
      <c r="A24" s="42">
        <v>17</v>
      </c>
      <c r="B24" s="43" t="s">
        <v>69</v>
      </c>
      <c r="C24" s="44" t="s">
        <v>70</v>
      </c>
      <c r="D24" s="48" t="s">
        <v>71</v>
      </c>
      <c r="E24" s="39">
        <v>43257</v>
      </c>
      <c r="F24" s="46"/>
      <c r="G24" s="47">
        <v>19608820</v>
      </c>
      <c r="H24" s="16"/>
    </row>
    <row r="25" spans="1:9" s="15" customFormat="1" ht="67.5" customHeight="1" x14ac:dyDescent="0.25">
      <c r="A25" s="42">
        <v>18</v>
      </c>
      <c r="B25" s="43" t="s">
        <v>72</v>
      </c>
      <c r="C25" s="44" t="s">
        <v>73</v>
      </c>
      <c r="D25" s="45" t="s">
        <v>74</v>
      </c>
      <c r="E25" s="39">
        <v>43257</v>
      </c>
      <c r="F25" s="46"/>
      <c r="G25" s="47">
        <v>77328933</v>
      </c>
      <c r="H25" s="16"/>
    </row>
    <row r="26" spans="1:9" s="15" customFormat="1" ht="67.5" customHeight="1" x14ac:dyDescent="0.25">
      <c r="A26" s="42">
        <v>19</v>
      </c>
      <c r="B26" s="43" t="s">
        <v>75</v>
      </c>
      <c r="C26" s="44" t="s">
        <v>76</v>
      </c>
      <c r="D26" s="45" t="s">
        <v>77</v>
      </c>
      <c r="E26" s="39">
        <v>43264</v>
      </c>
      <c r="F26" s="46"/>
      <c r="G26" s="47">
        <v>77827518</v>
      </c>
      <c r="H26" s="16"/>
    </row>
    <row r="27" spans="1:9" s="15" customFormat="1" ht="67.5" customHeight="1" x14ac:dyDescent="0.25">
      <c r="A27" s="42">
        <v>20</v>
      </c>
      <c r="B27" s="43" t="s">
        <v>78</v>
      </c>
      <c r="C27" s="44" t="s">
        <v>79</v>
      </c>
      <c r="D27" s="45" t="s">
        <v>80</v>
      </c>
      <c r="E27" s="39">
        <v>43264</v>
      </c>
      <c r="F27" s="46"/>
      <c r="G27" s="47">
        <v>6033300</v>
      </c>
      <c r="H27" s="16"/>
    </row>
    <row r="28" spans="1:9" s="15" customFormat="1" ht="67.5" customHeight="1" x14ac:dyDescent="0.25">
      <c r="A28" s="42">
        <v>21</v>
      </c>
      <c r="B28" s="43" t="s">
        <v>81</v>
      </c>
      <c r="C28" s="44" t="s">
        <v>82</v>
      </c>
      <c r="D28" s="45" t="s">
        <v>83</v>
      </c>
      <c r="E28" s="53">
        <v>43265</v>
      </c>
      <c r="F28" s="46"/>
      <c r="G28" s="47">
        <v>49385000</v>
      </c>
      <c r="H28" s="16"/>
    </row>
    <row r="29" spans="1:9" s="15" customFormat="1" ht="67.5" customHeight="1" x14ac:dyDescent="0.25">
      <c r="A29" s="42">
        <v>22</v>
      </c>
      <c r="B29" s="43" t="s">
        <v>84</v>
      </c>
      <c r="C29" s="44" t="s">
        <v>85</v>
      </c>
      <c r="D29" s="45" t="s">
        <v>86</v>
      </c>
      <c r="E29" s="53">
        <v>43263</v>
      </c>
      <c r="F29" s="46"/>
      <c r="G29" s="47">
        <v>525266000</v>
      </c>
      <c r="H29" s="16"/>
    </row>
    <row r="30" spans="1:9" s="15" customFormat="1" ht="67.5" customHeight="1" x14ac:dyDescent="0.25">
      <c r="A30" s="42">
        <v>23</v>
      </c>
      <c r="B30" s="43" t="s">
        <v>87</v>
      </c>
      <c r="C30" s="44" t="s">
        <v>88</v>
      </c>
      <c r="D30" s="45" t="s">
        <v>89</v>
      </c>
      <c r="E30" s="53">
        <v>43270</v>
      </c>
      <c r="F30" s="46"/>
      <c r="G30" s="47">
        <v>391291223</v>
      </c>
      <c r="H30" s="16"/>
    </row>
    <row r="31" spans="1:9" s="15" customFormat="1" ht="67.5" customHeight="1" x14ac:dyDescent="0.25">
      <c r="A31" s="42">
        <v>24</v>
      </c>
      <c r="B31" s="43" t="s">
        <v>90</v>
      </c>
      <c r="C31" s="44" t="s">
        <v>91</v>
      </c>
      <c r="D31" s="45" t="s">
        <v>92</v>
      </c>
      <c r="E31" s="53">
        <v>43276</v>
      </c>
      <c r="F31" s="46"/>
      <c r="G31" s="47">
        <v>78756818</v>
      </c>
      <c r="H31" s="16"/>
    </row>
    <row r="32" spans="1:9" s="15" customFormat="1" ht="67.5" customHeight="1" x14ac:dyDescent="0.25">
      <c r="A32" s="42">
        <v>25</v>
      </c>
      <c r="B32" s="43" t="s">
        <v>93</v>
      </c>
      <c r="C32" s="44" t="s">
        <v>94</v>
      </c>
      <c r="D32" s="45" t="s">
        <v>95</v>
      </c>
      <c r="E32" s="53">
        <v>43277</v>
      </c>
      <c r="F32" s="46"/>
      <c r="G32" s="47">
        <v>1234560204</v>
      </c>
      <c r="H32" s="16"/>
    </row>
    <row r="33" spans="1:9" s="15" customFormat="1" ht="67.5" customHeight="1" x14ac:dyDescent="0.25">
      <c r="A33" s="42">
        <v>26</v>
      </c>
      <c r="B33" s="43" t="s">
        <v>96</v>
      </c>
      <c r="C33" s="44" t="s">
        <v>97</v>
      </c>
      <c r="D33" s="48" t="s">
        <v>98</v>
      </c>
      <c r="E33" s="53">
        <v>43277</v>
      </c>
      <c r="F33" s="46"/>
      <c r="G33" s="49" t="s">
        <v>99</v>
      </c>
      <c r="H33" s="16"/>
      <c r="I33" s="50">
        <f>9143217543+11374123800</f>
        <v>20517341343</v>
      </c>
    </row>
    <row r="34" spans="1:9" s="15" customFormat="1" ht="67.5" customHeight="1" x14ac:dyDescent="0.25">
      <c r="A34" s="42">
        <v>27</v>
      </c>
      <c r="B34" s="43" t="s">
        <v>100</v>
      </c>
      <c r="C34" s="44" t="s">
        <v>101</v>
      </c>
      <c r="D34" s="45" t="s">
        <v>102</v>
      </c>
      <c r="E34" s="53">
        <v>43280</v>
      </c>
      <c r="F34" s="46"/>
      <c r="G34" s="47">
        <v>300000000</v>
      </c>
      <c r="H34" s="16"/>
    </row>
    <row r="35" spans="1:9" s="15" customFormat="1" ht="67.5" customHeight="1" x14ac:dyDescent="0.25">
      <c r="A35" s="42">
        <v>28</v>
      </c>
      <c r="B35" s="37" t="s">
        <v>104</v>
      </c>
      <c r="C35" s="38" t="s">
        <v>105</v>
      </c>
      <c r="D35" s="51" t="s">
        <v>106</v>
      </c>
      <c r="E35" s="39">
        <v>43287</v>
      </c>
      <c r="F35" s="36"/>
      <c r="G35" s="52">
        <v>13076791</v>
      </c>
      <c r="H35" s="14" t="s">
        <v>9</v>
      </c>
      <c r="I35" s="50"/>
    </row>
    <row r="36" spans="1:9" s="15" customFormat="1" ht="67.5" customHeight="1" x14ac:dyDescent="0.25">
      <c r="A36" s="42">
        <v>29</v>
      </c>
      <c r="B36" s="43" t="s">
        <v>107</v>
      </c>
      <c r="C36" s="44" t="s">
        <v>108</v>
      </c>
      <c r="D36" s="48" t="s">
        <v>109</v>
      </c>
      <c r="E36" s="39">
        <v>43291</v>
      </c>
      <c r="F36" s="46"/>
      <c r="G36" s="49" t="s">
        <v>110</v>
      </c>
      <c r="H36" s="16"/>
      <c r="I36" s="50">
        <f>1079610118+1559456806</f>
        <v>2639066924</v>
      </c>
    </row>
    <row r="37" spans="1:9" s="15" customFormat="1" ht="67.5" customHeight="1" x14ac:dyDescent="0.25">
      <c r="A37" s="42">
        <v>30</v>
      </c>
      <c r="B37" s="43" t="s">
        <v>111</v>
      </c>
      <c r="C37" s="44" t="s">
        <v>112</v>
      </c>
      <c r="D37" s="48" t="s">
        <v>113</v>
      </c>
      <c r="E37" s="39">
        <v>43291</v>
      </c>
      <c r="F37" s="46"/>
      <c r="G37" s="47">
        <v>138861135</v>
      </c>
      <c r="H37" s="16"/>
    </row>
    <row r="38" spans="1:9" s="15" customFormat="1" ht="67.5" customHeight="1" x14ac:dyDescent="0.25">
      <c r="A38" s="42">
        <v>31</v>
      </c>
      <c r="B38" s="37" t="s">
        <v>115</v>
      </c>
      <c r="C38" s="38" t="s">
        <v>116</v>
      </c>
      <c r="D38" s="51" t="s">
        <v>68</v>
      </c>
      <c r="E38" s="39">
        <v>43313</v>
      </c>
      <c r="F38" s="36"/>
      <c r="G38" s="52">
        <v>259420000</v>
      </c>
      <c r="H38" s="16"/>
    </row>
    <row r="39" spans="1:9" s="15" customFormat="1" ht="67.5" customHeight="1" x14ac:dyDescent="0.25">
      <c r="A39" s="42">
        <v>32</v>
      </c>
      <c r="B39" s="43" t="s">
        <v>117</v>
      </c>
      <c r="C39" s="44" t="s">
        <v>118</v>
      </c>
      <c r="D39" s="48" t="s">
        <v>119</v>
      </c>
      <c r="E39" s="39">
        <v>43314</v>
      </c>
      <c r="F39" s="46"/>
      <c r="G39" s="49">
        <v>44216500</v>
      </c>
      <c r="H39" s="16"/>
    </row>
    <row r="40" spans="1:9" s="15" customFormat="1" ht="67.5" customHeight="1" x14ac:dyDescent="0.25">
      <c r="A40" s="42">
        <v>33</v>
      </c>
      <c r="B40" s="43" t="s">
        <v>120</v>
      </c>
      <c r="C40" s="44" t="s">
        <v>121</v>
      </c>
      <c r="D40" s="48" t="s">
        <v>122</v>
      </c>
      <c r="E40" s="39">
        <v>43322</v>
      </c>
      <c r="F40" s="46"/>
      <c r="G40" s="47">
        <v>34344823</v>
      </c>
      <c r="H40" s="16"/>
    </row>
    <row r="41" spans="1:9" s="15" customFormat="1" ht="67.5" customHeight="1" x14ac:dyDescent="0.25">
      <c r="A41" s="42">
        <v>34</v>
      </c>
      <c r="B41" s="43" t="s">
        <v>123</v>
      </c>
      <c r="C41" s="44" t="s">
        <v>124</v>
      </c>
      <c r="D41" s="48" t="s">
        <v>125</v>
      </c>
      <c r="E41" s="53">
        <v>43325</v>
      </c>
      <c r="F41" s="46"/>
      <c r="G41" s="47">
        <v>18073125</v>
      </c>
      <c r="H41" s="16"/>
    </row>
    <row r="42" spans="1:9" s="15" customFormat="1" ht="67.5" customHeight="1" x14ac:dyDescent="0.25">
      <c r="A42" s="42">
        <v>35</v>
      </c>
      <c r="B42" s="43" t="s">
        <v>126</v>
      </c>
      <c r="C42" s="44" t="s">
        <v>127</v>
      </c>
      <c r="D42" s="48" t="s">
        <v>128</v>
      </c>
      <c r="E42" s="53">
        <v>43326</v>
      </c>
      <c r="F42" s="46"/>
      <c r="G42" s="47">
        <v>1414117</v>
      </c>
      <c r="H42" s="16"/>
    </row>
    <row r="43" spans="1:9" s="15" customFormat="1" ht="67.5" customHeight="1" x14ac:dyDescent="0.25">
      <c r="A43" s="42">
        <v>36</v>
      </c>
      <c r="B43" s="43" t="s">
        <v>129</v>
      </c>
      <c r="C43" s="44" t="s">
        <v>130</v>
      </c>
      <c r="D43" s="48" t="s">
        <v>131</v>
      </c>
      <c r="E43" s="53">
        <v>43329</v>
      </c>
      <c r="F43" s="46"/>
      <c r="G43" s="47">
        <v>81589268</v>
      </c>
      <c r="H43" s="16"/>
    </row>
    <row r="44" spans="1:9" s="15" customFormat="1" ht="67.5" customHeight="1" x14ac:dyDescent="0.25">
      <c r="A44" s="42">
        <v>37</v>
      </c>
      <c r="B44" s="43" t="s">
        <v>132</v>
      </c>
      <c r="C44" s="44" t="s">
        <v>133</v>
      </c>
      <c r="D44" s="48" t="s">
        <v>134</v>
      </c>
      <c r="E44" s="53">
        <v>43340</v>
      </c>
      <c r="F44" s="46"/>
      <c r="G44" s="47">
        <v>423530472</v>
      </c>
      <c r="H44" s="16"/>
    </row>
    <row r="45" spans="1:9" s="15" customFormat="1" ht="67.5" customHeight="1" x14ac:dyDescent="0.25">
      <c r="A45" s="42">
        <v>38</v>
      </c>
      <c r="B45" s="43" t="s">
        <v>135</v>
      </c>
      <c r="C45" s="44" t="s">
        <v>136</v>
      </c>
      <c r="D45" s="48" t="s">
        <v>137</v>
      </c>
      <c r="E45" s="53">
        <v>43343</v>
      </c>
      <c r="F45" s="46"/>
      <c r="G45" s="47">
        <v>762053180</v>
      </c>
      <c r="H45" s="16"/>
    </row>
    <row r="46" spans="1:9" s="15" customFormat="1" ht="67.5" customHeight="1" x14ac:dyDescent="0.25">
      <c r="A46" s="42">
        <v>39</v>
      </c>
      <c r="B46" s="43" t="s">
        <v>138</v>
      </c>
      <c r="C46" s="44" t="s">
        <v>139</v>
      </c>
      <c r="D46" s="48" t="s">
        <v>140</v>
      </c>
      <c r="E46" s="53">
        <v>43343</v>
      </c>
      <c r="F46" s="46"/>
      <c r="G46" s="47">
        <v>2753828499</v>
      </c>
      <c r="H46" s="16"/>
    </row>
    <row r="47" spans="1:9" s="15" customFormat="1" ht="67.5" customHeight="1" x14ac:dyDescent="0.25">
      <c r="A47" s="42">
        <v>40</v>
      </c>
      <c r="B47" s="37" t="s">
        <v>141</v>
      </c>
      <c r="C47" s="38" t="s">
        <v>142</v>
      </c>
      <c r="D47" s="51" t="s">
        <v>143</v>
      </c>
      <c r="E47" s="39">
        <v>43349</v>
      </c>
      <c r="F47" s="36"/>
      <c r="G47" s="52">
        <v>9143217543</v>
      </c>
      <c r="H47" s="16"/>
    </row>
    <row r="48" spans="1:9" s="15" customFormat="1" ht="67.5" customHeight="1" x14ac:dyDescent="0.25">
      <c r="A48" s="42">
        <v>41</v>
      </c>
      <c r="B48" s="43" t="s">
        <v>144</v>
      </c>
      <c r="C48" s="44" t="s">
        <v>145</v>
      </c>
      <c r="D48" s="48" t="s">
        <v>146</v>
      </c>
      <c r="E48" s="39">
        <v>43355</v>
      </c>
      <c r="F48" s="46"/>
      <c r="G48" s="49">
        <v>735068565</v>
      </c>
      <c r="H48" s="16"/>
    </row>
    <row r="49" spans="1:8" s="15" customFormat="1" ht="67.5" customHeight="1" x14ac:dyDescent="0.25">
      <c r="A49" s="42">
        <v>42</v>
      </c>
      <c r="B49" s="43" t="s">
        <v>147</v>
      </c>
      <c r="C49" s="44" t="s">
        <v>148</v>
      </c>
      <c r="D49" s="48" t="s">
        <v>149</v>
      </c>
      <c r="E49" s="39">
        <v>43357</v>
      </c>
      <c r="F49" s="46"/>
      <c r="G49" s="47">
        <v>2042485404</v>
      </c>
      <c r="H49" s="16"/>
    </row>
    <row r="50" spans="1:8" s="15" customFormat="1" ht="67.5" customHeight="1" x14ac:dyDescent="0.25">
      <c r="A50" s="42">
        <v>43</v>
      </c>
      <c r="B50" s="43" t="s">
        <v>150</v>
      </c>
      <c r="C50" s="44" t="s">
        <v>151</v>
      </c>
      <c r="D50" s="48" t="s">
        <v>152</v>
      </c>
      <c r="E50" s="39">
        <v>43360</v>
      </c>
      <c r="F50" s="46"/>
      <c r="G50" s="47">
        <v>892536000</v>
      </c>
      <c r="H50" s="16"/>
    </row>
    <row r="51" spans="1:8" s="15" customFormat="1" ht="67.5" customHeight="1" x14ac:dyDescent="0.25">
      <c r="A51" s="42">
        <v>44</v>
      </c>
      <c r="B51" s="43" t="s">
        <v>153</v>
      </c>
      <c r="C51" s="44" t="s">
        <v>154</v>
      </c>
      <c r="D51" s="48" t="s">
        <v>155</v>
      </c>
      <c r="E51" s="39">
        <v>43361</v>
      </c>
      <c r="F51" s="46"/>
      <c r="G51" s="47">
        <v>359873374</v>
      </c>
      <c r="H51" s="16"/>
    </row>
    <row r="52" spans="1:8" s="15" customFormat="1" ht="67.5" customHeight="1" x14ac:dyDescent="0.25">
      <c r="A52" s="42">
        <v>45</v>
      </c>
      <c r="B52" s="43" t="s">
        <v>156</v>
      </c>
      <c r="C52" s="44" t="s">
        <v>157</v>
      </c>
      <c r="D52" s="48" t="s">
        <v>158</v>
      </c>
      <c r="E52" s="39">
        <v>43361</v>
      </c>
      <c r="F52" s="46"/>
      <c r="G52" s="47">
        <v>617931300</v>
      </c>
      <c r="H52" s="16"/>
    </row>
    <row r="53" spans="1:8" s="15" customFormat="1" ht="67.5" customHeight="1" x14ac:dyDescent="0.25">
      <c r="A53" s="42">
        <v>46</v>
      </c>
      <c r="B53" s="43" t="s">
        <v>159</v>
      </c>
      <c r="C53" s="44" t="s">
        <v>160</v>
      </c>
      <c r="D53" s="48" t="s">
        <v>161</v>
      </c>
      <c r="E53" s="39">
        <v>43362</v>
      </c>
      <c r="F53" s="46"/>
      <c r="G53" s="47">
        <v>299890280</v>
      </c>
      <c r="H53" s="16"/>
    </row>
    <row r="54" spans="1:8" s="15" customFormat="1" ht="67.5" customHeight="1" x14ac:dyDescent="0.25">
      <c r="A54" s="42">
        <v>47</v>
      </c>
      <c r="B54" s="43" t="s">
        <v>162</v>
      </c>
      <c r="C54" s="44" t="s">
        <v>163</v>
      </c>
      <c r="D54" s="48" t="s">
        <v>164</v>
      </c>
      <c r="E54" s="39">
        <v>43362</v>
      </c>
      <c r="F54" s="46"/>
      <c r="G54" s="47">
        <v>392550679</v>
      </c>
      <c r="H54" s="16"/>
    </row>
    <row r="55" spans="1:8" s="15" customFormat="1" ht="67.5" customHeight="1" x14ac:dyDescent="0.25">
      <c r="A55" s="42">
        <v>48</v>
      </c>
      <c r="B55" s="43" t="s">
        <v>165</v>
      </c>
      <c r="C55" s="44" t="s">
        <v>166</v>
      </c>
      <c r="D55" s="48" t="s">
        <v>167</v>
      </c>
      <c r="E55" s="39">
        <v>43367</v>
      </c>
      <c r="F55" s="46"/>
      <c r="G55" s="47">
        <v>4743370519</v>
      </c>
      <c r="H55" s="16"/>
    </row>
    <row r="56" spans="1:8" s="15" customFormat="1" ht="67.5" customHeight="1" x14ac:dyDescent="0.25">
      <c r="A56" s="42">
        <v>49</v>
      </c>
      <c r="B56" s="43" t="s">
        <v>168</v>
      </c>
      <c r="C56" s="44" t="s">
        <v>169</v>
      </c>
      <c r="D56" s="48" t="s">
        <v>170</v>
      </c>
      <c r="E56" s="39">
        <v>43368</v>
      </c>
      <c r="F56" s="46"/>
      <c r="G56" s="47">
        <v>2529745782</v>
      </c>
      <c r="H56" s="16"/>
    </row>
    <row r="57" spans="1:8" s="15" customFormat="1" ht="67.5" customHeight="1" x14ac:dyDescent="0.25">
      <c r="A57" s="42">
        <v>50</v>
      </c>
      <c r="B57" s="43" t="s">
        <v>171</v>
      </c>
      <c r="C57" s="44" t="s">
        <v>172</v>
      </c>
      <c r="D57" s="48" t="s">
        <v>173</v>
      </c>
      <c r="E57" s="53">
        <v>43369</v>
      </c>
      <c r="F57" s="46"/>
      <c r="G57" s="47">
        <v>1153206170</v>
      </c>
      <c r="H57" s="16"/>
    </row>
    <row r="58" spans="1:8" s="15" customFormat="1" ht="67.5" customHeight="1" x14ac:dyDescent="0.25">
      <c r="A58" s="42">
        <v>51</v>
      </c>
      <c r="B58" s="43" t="s">
        <v>174</v>
      </c>
      <c r="C58" s="44" t="s">
        <v>175</v>
      </c>
      <c r="D58" s="48" t="s">
        <v>176</v>
      </c>
      <c r="E58" s="53">
        <v>43371</v>
      </c>
      <c r="F58" s="46"/>
      <c r="G58" s="47">
        <v>692883450</v>
      </c>
      <c r="H58" s="16"/>
    </row>
    <row r="59" spans="1:8" s="15" customFormat="1" ht="67.5" customHeight="1" x14ac:dyDescent="0.25">
      <c r="A59" s="42">
        <v>52</v>
      </c>
      <c r="B59" s="37" t="s">
        <v>179</v>
      </c>
      <c r="C59" s="38" t="s">
        <v>180</v>
      </c>
      <c r="D59" s="51" t="s">
        <v>181</v>
      </c>
      <c r="E59" s="39">
        <v>43374</v>
      </c>
      <c r="F59" s="36"/>
      <c r="G59" s="52">
        <v>41729888</v>
      </c>
      <c r="H59" s="16"/>
    </row>
    <row r="60" spans="1:8" s="15" customFormat="1" ht="67.5" customHeight="1" x14ac:dyDescent="0.25">
      <c r="A60" s="42">
        <v>53</v>
      </c>
      <c r="B60" s="43" t="s">
        <v>182</v>
      </c>
      <c r="C60" s="44" t="s">
        <v>183</v>
      </c>
      <c r="D60" s="48" t="s">
        <v>184</v>
      </c>
      <c r="E60" s="39">
        <v>43377</v>
      </c>
      <c r="F60" s="46"/>
      <c r="G60" s="49">
        <v>42982800</v>
      </c>
      <c r="H60" s="16"/>
    </row>
    <row r="61" spans="1:8" s="15" customFormat="1" ht="67.5" customHeight="1" x14ac:dyDescent="0.25">
      <c r="A61" s="42">
        <v>54</v>
      </c>
      <c r="B61" s="43" t="s">
        <v>185</v>
      </c>
      <c r="C61" s="44" t="s">
        <v>186</v>
      </c>
      <c r="D61" s="48" t="s">
        <v>187</v>
      </c>
      <c r="E61" s="39">
        <v>43381</v>
      </c>
      <c r="F61" s="46"/>
      <c r="G61" s="47">
        <v>4468463173</v>
      </c>
      <c r="H61" s="16"/>
    </row>
    <row r="62" spans="1:8" s="15" customFormat="1" ht="67.5" customHeight="1" x14ac:dyDescent="0.25">
      <c r="A62" s="42">
        <v>55</v>
      </c>
      <c r="B62" s="43" t="s">
        <v>188</v>
      </c>
      <c r="C62" s="44" t="s">
        <v>189</v>
      </c>
      <c r="D62" s="48" t="s">
        <v>190</v>
      </c>
      <c r="E62" s="39">
        <v>43383</v>
      </c>
      <c r="F62" s="46"/>
      <c r="G62" s="47">
        <v>1255189959</v>
      </c>
      <c r="H62" s="16"/>
    </row>
    <row r="63" spans="1:8" s="15" customFormat="1" ht="67.5" customHeight="1" x14ac:dyDescent="0.25">
      <c r="A63" s="42">
        <v>56</v>
      </c>
      <c r="B63" s="43" t="s">
        <v>191</v>
      </c>
      <c r="C63" s="44" t="s">
        <v>192</v>
      </c>
      <c r="D63" s="48" t="s">
        <v>210</v>
      </c>
      <c r="E63" s="39">
        <v>43385</v>
      </c>
      <c r="F63" s="46"/>
      <c r="G63" s="47">
        <v>11010289428</v>
      </c>
      <c r="H63" s="16"/>
    </row>
    <row r="64" spans="1:8" s="15" customFormat="1" ht="67.5" customHeight="1" x14ac:dyDescent="0.25">
      <c r="A64" s="42">
        <v>57</v>
      </c>
      <c r="B64" s="43" t="s">
        <v>193</v>
      </c>
      <c r="C64" s="44" t="s">
        <v>194</v>
      </c>
      <c r="D64" s="48" t="s">
        <v>195</v>
      </c>
      <c r="E64" s="39">
        <v>43390</v>
      </c>
      <c r="F64" s="46"/>
      <c r="G64" s="47">
        <v>185209860</v>
      </c>
      <c r="H64" s="16"/>
    </row>
    <row r="65" spans="1:9" s="15" customFormat="1" ht="67.5" customHeight="1" x14ac:dyDescent="0.25">
      <c r="A65" s="42">
        <v>58</v>
      </c>
      <c r="B65" s="43" t="s">
        <v>196</v>
      </c>
      <c r="C65" s="44" t="s">
        <v>197</v>
      </c>
      <c r="D65" s="48" t="s">
        <v>198</v>
      </c>
      <c r="E65" s="39">
        <v>43390</v>
      </c>
      <c r="F65" s="46"/>
      <c r="G65" s="47">
        <v>14985432</v>
      </c>
      <c r="H65" s="16"/>
    </row>
    <row r="66" spans="1:9" s="15" customFormat="1" ht="67.5" customHeight="1" x14ac:dyDescent="0.25">
      <c r="A66" s="42">
        <v>59</v>
      </c>
      <c r="B66" s="43" t="s">
        <v>199</v>
      </c>
      <c r="C66" s="44" t="s">
        <v>200</v>
      </c>
      <c r="D66" s="48" t="s">
        <v>201</v>
      </c>
      <c r="E66" s="39">
        <v>43390</v>
      </c>
      <c r="F66" s="46"/>
      <c r="G66" s="47">
        <v>1165704841</v>
      </c>
      <c r="H66" s="16"/>
    </row>
    <row r="67" spans="1:9" s="15" customFormat="1" ht="67.5" customHeight="1" x14ac:dyDescent="0.25">
      <c r="A67" s="42">
        <v>60</v>
      </c>
      <c r="B67" s="43" t="s">
        <v>202</v>
      </c>
      <c r="C67" s="44" t="s">
        <v>203</v>
      </c>
      <c r="D67" s="48" t="s">
        <v>204</v>
      </c>
      <c r="E67" s="39">
        <v>43391</v>
      </c>
      <c r="F67" s="46"/>
      <c r="G67" s="47">
        <v>2722010</v>
      </c>
      <c r="H67" s="16"/>
    </row>
    <row r="68" spans="1:9" s="15" customFormat="1" ht="67.5" customHeight="1" x14ac:dyDescent="0.25">
      <c r="A68" s="42">
        <v>61</v>
      </c>
      <c r="B68" s="43" t="s">
        <v>205</v>
      </c>
      <c r="C68" s="44" t="s">
        <v>206</v>
      </c>
      <c r="D68" s="48" t="s">
        <v>176</v>
      </c>
      <c r="E68" s="39">
        <v>43392</v>
      </c>
      <c r="F68" s="46"/>
      <c r="G68" s="47">
        <v>653463873</v>
      </c>
      <c r="H68" s="16"/>
    </row>
    <row r="69" spans="1:9" s="15" customFormat="1" ht="67.5" customHeight="1" x14ac:dyDescent="0.25">
      <c r="A69" s="42">
        <v>62</v>
      </c>
      <c r="B69" s="43" t="s">
        <v>207</v>
      </c>
      <c r="C69" s="44" t="s">
        <v>208</v>
      </c>
      <c r="D69" s="48" t="s">
        <v>209</v>
      </c>
      <c r="E69" s="53">
        <v>43402</v>
      </c>
      <c r="F69" s="46"/>
      <c r="G69" s="47">
        <v>384261117</v>
      </c>
      <c r="H69" s="16"/>
    </row>
    <row r="70" spans="1:9" s="15" customFormat="1" ht="67.5" customHeight="1" x14ac:dyDescent="0.25">
      <c r="A70" s="42">
        <f>+A69+1</f>
        <v>63</v>
      </c>
      <c r="B70" s="37" t="s">
        <v>211</v>
      </c>
      <c r="C70" s="38" t="s">
        <v>213</v>
      </c>
      <c r="D70" s="48" t="s">
        <v>214</v>
      </c>
      <c r="E70" s="39">
        <v>43406</v>
      </c>
      <c r="F70" s="36"/>
      <c r="G70" s="52">
        <v>31824985</v>
      </c>
      <c r="H70" s="16"/>
    </row>
    <row r="71" spans="1:9" s="15" customFormat="1" ht="67.5" customHeight="1" x14ac:dyDescent="0.25">
      <c r="A71" s="42">
        <f t="shared" ref="A71:A102" si="0">+A70+1</f>
        <v>64</v>
      </c>
      <c r="B71" s="43" t="s">
        <v>215</v>
      </c>
      <c r="C71" s="44" t="s">
        <v>216</v>
      </c>
      <c r="D71" s="48" t="s">
        <v>217</v>
      </c>
      <c r="E71" s="39">
        <v>43431</v>
      </c>
      <c r="F71" s="46"/>
      <c r="G71" s="49">
        <v>10263750</v>
      </c>
      <c r="H71" s="16"/>
    </row>
    <row r="72" spans="1:9" s="15" customFormat="1" ht="67.5" customHeight="1" x14ac:dyDescent="0.25">
      <c r="A72" s="42">
        <f t="shared" si="0"/>
        <v>65</v>
      </c>
      <c r="B72" s="43" t="s">
        <v>218</v>
      </c>
      <c r="C72" s="44" t="s">
        <v>219</v>
      </c>
      <c r="D72" s="48" t="s">
        <v>220</v>
      </c>
      <c r="E72" s="39">
        <v>43431</v>
      </c>
      <c r="F72" s="46"/>
      <c r="G72" s="47">
        <v>544127500</v>
      </c>
      <c r="H72" s="16"/>
    </row>
    <row r="73" spans="1:9" s="15" customFormat="1" ht="67.5" customHeight="1" x14ac:dyDescent="0.25">
      <c r="A73" s="42">
        <f t="shared" si="0"/>
        <v>66</v>
      </c>
      <c r="B73" s="43" t="s">
        <v>221</v>
      </c>
      <c r="C73" s="44" t="s">
        <v>222</v>
      </c>
      <c r="D73" s="48" t="s">
        <v>223</v>
      </c>
      <c r="E73" s="39">
        <v>43433</v>
      </c>
      <c r="F73" s="46"/>
      <c r="G73" s="47">
        <v>2381786258</v>
      </c>
      <c r="H73" s="16"/>
    </row>
    <row r="74" spans="1:9" s="15" customFormat="1" ht="67.5" customHeight="1" x14ac:dyDescent="0.25">
      <c r="A74" s="42">
        <f t="shared" si="0"/>
        <v>67</v>
      </c>
      <c r="B74" s="43" t="s">
        <v>224</v>
      </c>
      <c r="C74" s="44" t="s">
        <v>225</v>
      </c>
      <c r="D74" s="48" t="s">
        <v>226</v>
      </c>
      <c r="E74" s="39">
        <v>43433</v>
      </c>
      <c r="F74" s="46"/>
      <c r="G74" s="47">
        <v>1949220</v>
      </c>
      <c r="H74" s="16"/>
    </row>
    <row r="75" spans="1:9" s="15" customFormat="1" ht="67.5" customHeight="1" x14ac:dyDescent="0.25">
      <c r="A75" s="42">
        <f t="shared" si="0"/>
        <v>68</v>
      </c>
      <c r="B75" s="43" t="s">
        <v>227</v>
      </c>
      <c r="C75" s="44" t="s">
        <v>228</v>
      </c>
      <c r="D75" s="48" t="s">
        <v>229</v>
      </c>
      <c r="E75" s="39">
        <v>43433</v>
      </c>
      <c r="F75" s="46"/>
      <c r="G75" s="47">
        <v>629370301</v>
      </c>
      <c r="H75" s="16"/>
    </row>
    <row r="76" spans="1:9" s="15" customFormat="1" ht="67.5" customHeight="1" x14ac:dyDescent="0.25">
      <c r="A76" s="42">
        <f t="shared" si="0"/>
        <v>69</v>
      </c>
      <c r="B76" s="37" t="s">
        <v>231</v>
      </c>
      <c r="C76" s="38" t="s">
        <v>232</v>
      </c>
      <c r="D76" s="48" t="s">
        <v>209</v>
      </c>
      <c r="E76" s="39">
        <v>43440</v>
      </c>
      <c r="F76" s="36"/>
      <c r="G76" s="52">
        <v>6044282149</v>
      </c>
      <c r="H76" s="14" t="s">
        <v>9</v>
      </c>
      <c r="I76" s="50"/>
    </row>
    <row r="77" spans="1:9" s="15" customFormat="1" ht="67.5" customHeight="1" x14ac:dyDescent="0.25">
      <c r="A77" s="42">
        <f t="shared" si="0"/>
        <v>70</v>
      </c>
      <c r="B77" s="43" t="s">
        <v>233</v>
      </c>
      <c r="C77" s="44" t="s">
        <v>234</v>
      </c>
      <c r="D77" s="48" t="s">
        <v>235</v>
      </c>
      <c r="E77" s="39">
        <v>43445</v>
      </c>
      <c r="F77" s="46"/>
      <c r="G77" s="49">
        <v>1053904883</v>
      </c>
      <c r="H77" s="16"/>
      <c r="I77" s="50"/>
    </row>
    <row r="78" spans="1:9" s="15" customFormat="1" ht="67.5" customHeight="1" x14ac:dyDescent="0.25">
      <c r="A78" s="42">
        <f t="shared" si="0"/>
        <v>71</v>
      </c>
      <c r="B78" s="43" t="s">
        <v>236</v>
      </c>
      <c r="C78" s="44" t="s">
        <v>237</v>
      </c>
      <c r="D78" s="48" t="s">
        <v>238</v>
      </c>
      <c r="E78" s="39">
        <v>43445</v>
      </c>
      <c r="F78" s="46"/>
      <c r="G78" s="47">
        <v>4118737363</v>
      </c>
      <c r="H78" s="16"/>
    </row>
    <row r="79" spans="1:9" s="15" customFormat="1" ht="67.5" customHeight="1" x14ac:dyDescent="0.25">
      <c r="A79" s="42">
        <f t="shared" si="0"/>
        <v>72</v>
      </c>
      <c r="B79" s="43" t="s">
        <v>239</v>
      </c>
      <c r="C79" s="44" t="s">
        <v>240</v>
      </c>
      <c r="D79" s="48" t="s">
        <v>241</v>
      </c>
      <c r="E79" s="39">
        <v>43446</v>
      </c>
      <c r="F79" s="46"/>
      <c r="G79" s="47">
        <v>40341000</v>
      </c>
      <c r="H79" s="16"/>
    </row>
    <row r="80" spans="1:9" s="15" customFormat="1" ht="67.5" customHeight="1" x14ac:dyDescent="0.25">
      <c r="A80" s="42">
        <f t="shared" si="0"/>
        <v>73</v>
      </c>
      <c r="B80" s="43" t="s">
        <v>242</v>
      </c>
      <c r="C80" s="44" t="s">
        <v>243</v>
      </c>
      <c r="D80" s="48" t="s">
        <v>244</v>
      </c>
      <c r="E80" s="39">
        <v>43447</v>
      </c>
      <c r="F80" s="46"/>
      <c r="G80" s="47">
        <v>4083463893</v>
      </c>
      <c r="H80" s="16"/>
    </row>
    <row r="81" spans="1:9" s="15" customFormat="1" ht="67.5" customHeight="1" x14ac:dyDescent="0.25">
      <c r="A81" s="42">
        <f t="shared" si="0"/>
        <v>74</v>
      </c>
      <c r="B81" s="43" t="s">
        <v>245</v>
      </c>
      <c r="C81" s="44" t="s">
        <v>246</v>
      </c>
      <c r="D81" s="48" t="s">
        <v>247</v>
      </c>
      <c r="E81" s="39">
        <v>43448</v>
      </c>
      <c r="F81" s="46"/>
      <c r="G81" s="47">
        <v>16549973713</v>
      </c>
      <c r="H81" s="16"/>
    </row>
    <row r="82" spans="1:9" s="15" customFormat="1" ht="67.5" customHeight="1" x14ac:dyDescent="0.25">
      <c r="A82" s="42">
        <f t="shared" si="0"/>
        <v>75</v>
      </c>
      <c r="B82" s="43" t="s">
        <v>248</v>
      </c>
      <c r="C82" s="44" t="s">
        <v>249</v>
      </c>
      <c r="D82" s="48" t="s">
        <v>250</v>
      </c>
      <c r="E82" s="39">
        <v>43451</v>
      </c>
      <c r="F82" s="46"/>
      <c r="G82" s="47">
        <v>656772038</v>
      </c>
      <c r="H82" s="16"/>
    </row>
    <row r="83" spans="1:9" s="15" customFormat="1" ht="67.5" customHeight="1" x14ac:dyDescent="0.25">
      <c r="A83" s="42">
        <f t="shared" si="0"/>
        <v>76</v>
      </c>
      <c r="B83" s="43" t="s">
        <v>251</v>
      </c>
      <c r="C83" s="44" t="s">
        <v>252</v>
      </c>
      <c r="D83" s="48" t="s">
        <v>253</v>
      </c>
      <c r="E83" s="39">
        <v>43451</v>
      </c>
      <c r="F83" s="46"/>
      <c r="G83" s="47">
        <v>660261839</v>
      </c>
      <c r="H83" s="16"/>
    </row>
    <row r="84" spans="1:9" s="15" customFormat="1" ht="67.5" customHeight="1" x14ac:dyDescent="0.25">
      <c r="A84" s="42">
        <f t="shared" si="0"/>
        <v>77</v>
      </c>
      <c r="B84" s="43" t="s">
        <v>254</v>
      </c>
      <c r="C84" s="44" t="s">
        <v>255</v>
      </c>
      <c r="D84" s="48" t="s">
        <v>256</v>
      </c>
      <c r="E84" s="39">
        <v>43451</v>
      </c>
      <c r="F84" s="46"/>
      <c r="G84" s="47">
        <v>21071391654</v>
      </c>
      <c r="H84" s="16"/>
    </row>
    <row r="85" spans="1:9" s="15" customFormat="1" ht="67.5" customHeight="1" x14ac:dyDescent="0.25">
      <c r="A85" s="42">
        <f t="shared" si="0"/>
        <v>78</v>
      </c>
      <c r="B85" s="43" t="s">
        <v>257</v>
      </c>
      <c r="C85" s="44" t="s">
        <v>258</v>
      </c>
      <c r="D85" s="48" t="s">
        <v>259</v>
      </c>
      <c r="E85" s="39">
        <v>43451</v>
      </c>
      <c r="F85" s="46"/>
      <c r="G85" s="47">
        <v>77426330</v>
      </c>
      <c r="H85" s="16"/>
    </row>
    <row r="86" spans="1:9" s="15" customFormat="1" ht="67.5" customHeight="1" x14ac:dyDescent="0.25">
      <c r="A86" s="42">
        <f t="shared" si="0"/>
        <v>79</v>
      </c>
      <c r="B86" s="43" t="s">
        <v>260</v>
      </c>
      <c r="C86" s="44" t="s">
        <v>261</v>
      </c>
      <c r="D86" s="48" t="s">
        <v>262</v>
      </c>
      <c r="E86" s="39">
        <v>43452</v>
      </c>
      <c r="F86" s="46"/>
      <c r="G86" s="47">
        <v>2539988152</v>
      </c>
      <c r="H86" s="16"/>
    </row>
    <row r="87" spans="1:9" s="15" customFormat="1" ht="67.5" customHeight="1" x14ac:dyDescent="0.25">
      <c r="A87" s="42">
        <f t="shared" si="0"/>
        <v>80</v>
      </c>
      <c r="B87" s="43" t="s">
        <v>263</v>
      </c>
      <c r="C87" s="44" t="s">
        <v>264</v>
      </c>
      <c r="D87" s="48" t="s">
        <v>265</v>
      </c>
      <c r="E87" s="39">
        <v>43453</v>
      </c>
      <c r="F87" s="46"/>
      <c r="G87" s="47">
        <v>150843832994</v>
      </c>
      <c r="H87" s="16"/>
    </row>
    <row r="88" spans="1:9" s="15" customFormat="1" ht="67.5" customHeight="1" x14ac:dyDescent="0.25">
      <c r="A88" s="42">
        <f t="shared" si="0"/>
        <v>81</v>
      </c>
      <c r="B88" s="43" t="s">
        <v>266</v>
      </c>
      <c r="C88" s="44" t="s">
        <v>267</v>
      </c>
      <c r="D88" s="48" t="s">
        <v>268</v>
      </c>
      <c r="E88" s="39">
        <v>43453</v>
      </c>
      <c r="F88" s="46"/>
      <c r="G88" s="47">
        <v>2539988152</v>
      </c>
      <c r="H88" s="16"/>
    </row>
    <row r="89" spans="1:9" s="15" customFormat="1" ht="67.5" customHeight="1" x14ac:dyDescent="0.25">
      <c r="A89" s="42">
        <f t="shared" si="0"/>
        <v>82</v>
      </c>
      <c r="B89" s="43" t="s">
        <v>269</v>
      </c>
      <c r="C89" s="44" t="s">
        <v>270</v>
      </c>
      <c r="D89" s="48" t="s">
        <v>271</v>
      </c>
      <c r="E89" s="39">
        <v>43453</v>
      </c>
      <c r="F89" s="46"/>
      <c r="G89" s="47">
        <v>35942810</v>
      </c>
      <c r="H89" s="16"/>
    </row>
    <row r="90" spans="1:9" s="15" customFormat="1" ht="67.5" customHeight="1" x14ac:dyDescent="0.25">
      <c r="A90" s="42">
        <f t="shared" si="0"/>
        <v>83</v>
      </c>
      <c r="B90" s="43" t="s">
        <v>272</v>
      </c>
      <c r="C90" s="44" t="s">
        <v>273</v>
      </c>
      <c r="D90" s="48" t="s">
        <v>274</v>
      </c>
      <c r="E90" s="39">
        <v>43453</v>
      </c>
      <c r="F90" s="46"/>
      <c r="G90" s="49" t="s">
        <v>275</v>
      </c>
      <c r="H90" s="16"/>
      <c r="I90" s="55">
        <f>110436629098+124006063410+106162080321+34457486326+46837032746</f>
        <v>421899291901</v>
      </c>
    </row>
    <row r="91" spans="1:9" s="15" customFormat="1" ht="67.5" customHeight="1" x14ac:dyDescent="0.25">
      <c r="A91" s="42">
        <f t="shared" si="0"/>
        <v>84</v>
      </c>
      <c r="B91" s="43" t="s">
        <v>276</v>
      </c>
      <c r="C91" s="44" t="s">
        <v>277</v>
      </c>
      <c r="D91" s="48" t="s">
        <v>278</v>
      </c>
      <c r="E91" s="39">
        <v>43453</v>
      </c>
      <c r="F91" s="46"/>
      <c r="G91" s="47">
        <v>6970867257</v>
      </c>
      <c r="H91" s="16"/>
    </row>
    <row r="92" spans="1:9" s="15" customFormat="1" ht="67.5" customHeight="1" x14ac:dyDescent="0.25">
      <c r="A92" s="42">
        <f t="shared" si="0"/>
        <v>85</v>
      </c>
      <c r="B92" s="43" t="s">
        <v>279</v>
      </c>
      <c r="C92" s="44" t="s">
        <v>280</v>
      </c>
      <c r="D92" s="48" t="s">
        <v>281</v>
      </c>
      <c r="E92" s="39">
        <v>43453</v>
      </c>
      <c r="F92" s="46"/>
      <c r="G92" s="47">
        <v>100000000</v>
      </c>
      <c r="H92" s="16"/>
    </row>
    <row r="93" spans="1:9" s="15" customFormat="1" ht="67.5" customHeight="1" x14ac:dyDescent="0.25">
      <c r="A93" s="42">
        <f t="shared" si="0"/>
        <v>86</v>
      </c>
      <c r="B93" s="43" t="s">
        <v>282</v>
      </c>
      <c r="C93" s="44" t="s">
        <v>283</v>
      </c>
      <c r="D93" s="48" t="s">
        <v>284</v>
      </c>
      <c r="E93" s="39">
        <v>43454</v>
      </c>
      <c r="F93" s="46"/>
      <c r="G93" s="47">
        <v>37391994639</v>
      </c>
      <c r="H93" s="16"/>
    </row>
    <row r="94" spans="1:9" s="15" customFormat="1" ht="67.5" customHeight="1" x14ac:dyDescent="0.25">
      <c r="A94" s="42">
        <f t="shared" si="0"/>
        <v>87</v>
      </c>
      <c r="B94" s="43" t="s">
        <v>285</v>
      </c>
      <c r="C94" s="44" t="s">
        <v>286</v>
      </c>
      <c r="D94" s="48" t="s">
        <v>287</v>
      </c>
      <c r="E94" s="39">
        <v>43454</v>
      </c>
      <c r="F94" s="46"/>
      <c r="G94" s="47">
        <v>78350737181</v>
      </c>
      <c r="H94" s="16"/>
    </row>
    <row r="95" spans="1:9" s="15" customFormat="1" ht="67.5" customHeight="1" x14ac:dyDescent="0.25">
      <c r="A95" s="42">
        <f t="shared" si="0"/>
        <v>88</v>
      </c>
      <c r="B95" s="43" t="s">
        <v>288</v>
      </c>
      <c r="C95" s="44" t="s">
        <v>289</v>
      </c>
      <c r="D95" s="48" t="s">
        <v>290</v>
      </c>
      <c r="E95" s="39">
        <v>43454</v>
      </c>
      <c r="F95" s="46"/>
      <c r="G95" s="49" t="s">
        <v>291</v>
      </c>
      <c r="H95" s="16"/>
      <c r="I95" s="55">
        <f>8237446914+9369809913</f>
        <v>17607256827</v>
      </c>
    </row>
    <row r="96" spans="1:9" s="15" customFormat="1" ht="67.5" customHeight="1" x14ac:dyDescent="0.25">
      <c r="A96" s="42">
        <f t="shared" si="0"/>
        <v>89</v>
      </c>
      <c r="B96" s="43" t="s">
        <v>292</v>
      </c>
      <c r="C96" s="44" t="s">
        <v>293</v>
      </c>
      <c r="D96" s="48" t="s">
        <v>294</v>
      </c>
      <c r="E96" s="39">
        <v>43455</v>
      </c>
      <c r="F96" s="46"/>
      <c r="G96" s="49" t="s">
        <v>295</v>
      </c>
      <c r="H96" s="16"/>
      <c r="I96" s="55">
        <f>10420691747+12882430612</f>
        <v>23303122359</v>
      </c>
    </row>
    <row r="97" spans="1:9" s="15" customFormat="1" ht="67.5" customHeight="1" x14ac:dyDescent="0.25">
      <c r="A97" s="42">
        <f t="shared" si="0"/>
        <v>90</v>
      </c>
      <c r="B97" s="43" t="s">
        <v>296</v>
      </c>
      <c r="C97" s="44" t="s">
        <v>297</v>
      </c>
      <c r="D97" s="48" t="s">
        <v>298</v>
      </c>
      <c r="E97" s="39">
        <v>43455</v>
      </c>
      <c r="F97" s="46"/>
      <c r="G97" s="47">
        <v>2316010092</v>
      </c>
      <c r="H97" s="16"/>
    </row>
    <row r="98" spans="1:9" s="15" customFormat="1" ht="67.5" customHeight="1" x14ac:dyDescent="0.25">
      <c r="A98" s="42">
        <f t="shared" si="0"/>
        <v>91</v>
      </c>
      <c r="B98" s="43" t="s">
        <v>299</v>
      </c>
      <c r="C98" s="44" t="s">
        <v>300</v>
      </c>
      <c r="D98" s="48" t="s">
        <v>301</v>
      </c>
      <c r="E98" s="39">
        <v>43455</v>
      </c>
      <c r="F98" s="46"/>
      <c r="G98" s="47">
        <v>4785312786</v>
      </c>
      <c r="H98" s="16"/>
    </row>
    <row r="99" spans="1:9" s="15" customFormat="1" ht="67.5" customHeight="1" x14ac:dyDescent="0.25">
      <c r="A99" s="42">
        <f t="shared" si="0"/>
        <v>92</v>
      </c>
      <c r="B99" s="43" t="s">
        <v>302</v>
      </c>
      <c r="C99" s="44" t="s">
        <v>303</v>
      </c>
      <c r="D99" s="48" t="s">
        <v>304</v>
      </c>
      <c r="E99" s="39">
        <v>43455</v>
      </c>
      <c r="F99" s="46"/>
      <c r="G99" s="47">
        <v>11966113487</v>
      </c>
      <c r="H99" s="16"/>
    </row>
    <row r="100" spans="1:9" s="15" customFormat="1" ht="67.5" customHeight="1" x14ac:dyDescent="0.25">
      <c r="A100" s="42">
        <f t="shared" si="0"/>
        <v>93</v>
      </c>
      <c r="B100" s="43" t="s">
        <v>305</v>
      </c>
      <c r="C100" s="44" t="s">
        <v>306</v>
      </c>
      <c r="D100" s="48" t="s">
        <v>307</v>
      </c>
      <c r="E100" s="39">
        <v>43455</v>
      </c>
      <c r="F100" s="46"/>
      <c r="G100" s="47">
        <v>688823307</v>
      </c>
      <c r="H100" s="16"/>
    </row>
    <row r="101" spans="1:9" s="15" customFormat="1" ht="67.5" customHeight="1" x14ac:dyDescent="0.25">
      <c r="A101" s="42">
        <f t="shared" si="0"/>
        <v>94</v>
      </c>
      <c r="B101" s="43" t="s">
        <v>308</v>
      </c>
      <c r="C101" s="44" t="s">
        <v>309</v>
      </c>
      <c r="D101" s="48" t="s">
        <v>310</v>
      </c>
      <c r="E101" s="39">
        <v>43455</v>
      </c>
      <c r="F101" s="46"/>
      <c r="G101" s="49" t="s">
        <v>311</v>
      </c>
      <c r="H101" s="16"/>
      <c r="I101" s="55">
        <f>1059797616+1110897385</f>
        <v>2170695001</v>
      </c>
    </row>
    <row r="102" spans="1:9" s="15" customFormat="1" ht="67.5" customHeight="1" x14ac:dyDescent="0.25">
      <c r="A102" s="42">
        <f t="shared" si="0"/>
        <v>95</v>
      </c>
      <c r="B102" s="43" t="s">
        <v>312</v>
      </c>
      <c r="C102" s="44" t="s">
        <v>313</v>
      </c>
      <c r="D102" s="48" t="s">
        <v>314</v>
      </c>
      <c r="E102" s="39">
        <v>43455</v>
      </c>
      <c r="F102" s="46"/>
      <c r="G102" s="47">
        <v>744262471</v>
      </c>
      <c r="H102" s="16"/>
    </row>
    <row r="103" spans="1:9" s="15" customFormat="1" ht="15.75" thickBot="1" x14ac:dyDescent="0.3">
      <c r="A103" s="30"/>
      <c r="B103" s="31"/>
      <c r="C103" s="32"/>
      <c r="D103" s="33"/>
      <c r="E103" s="34"/>
      <c r="F103" s="35"/>
      <c r="G103" s="41"/>
      <c r="H103" s="16"/>
    </row>
    <row r="104" spans="1:9" ht="15.75" thickTop="1" x14ac:dyDescent="0.25"/>
    <row r="106" spans="1:9" x14ac:dyDescent="0.25">
      <c r="C106" s="17" t="s">
        <v>10</v>
      </c>
      <c r="D106" s="18">
        <f>+COUNT(A8:A103)</f>
        <v>95</v>
      </c>
    </row>
    <row r="108" spans="1:9" s="22" customFormat="1" x14ac:dyDescent="0.25">
      <c r="A108" s="4"/>
      <c r="B108" s="5"/>
      <c r="C108" s="17" t="s">
        <v>11</v>
      </c>
      <c r="D108" s="20">
        <f>SUM(G8:G103)+I33+I36+I90+I95+I96+I101</f>
        <v>908160086044</v>
      </c>
      <c r="F108" s="8"/>
      <c r="G108" s="9"/>
      <c r="H108" s="2"/>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8" zoomScale="70" zoomScaleNormal="70" workbookViewId="0">
      <selection activeCell="B8" sqref="B8:G19"/>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7109375" style="22" customWidth="1"/>
    <col min="6" max="6" width="27.5703125" style="8" hidden="1" customWidth="1"/>
    <col min="7" max="7" width="20.85546875" style="9" customWidth="1"/>
    <col min="8" max="8" width="16.28515625" style="2" hidden="1" customWidth="1"/>
    <col min="9" max="9" width="15.42578125" style="2" bestFit="1" customWidth="1"/>
    <col min="10" max="10" width="14.85546875" style="2" bestFit="1" customWidth="1"/>
    <col min="11"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177</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141</v>
      </c>
      <c r="C8" s="38" t="s">
        <v>142</v>
      </c>
      <c r="D8" s="51" t="s">
        <v>143</v>
      </c>
      <c r="E8" s="39">
        <v>43349</v>
      </c>
      <c r="F8" s="36"/>
      <c r="G8" s="52">
        <v>9143217543</v>
      </c>
      <c r="H8" s="14" t="s">
        <v>9</v>
      </c>
      <c r="I8" s="50"/>
    </row>
    <row r="9" spans="1:9" s="15" customFormat="1" ht="67.5" customHeight="1" x14ac:dyDescent="0.25">
      <c r="A9" s="42">
        <v>2</v>
      </c>
      <c r="B9" s="43" t="s">
        <v>144</v>
      </c>
      <c r="C9" s="44" t="s">
        <v>145</v>
      </c>
      <c r="D9" s="48" t="s">
        <v>146</v>
      </c>
      <c r="E9" s="39">
        <v>43355</v>
      </c>
      <c r="F9" s="46"/>
      <c r="G9" s="49">
        <v>735068565</v>
      </c>
      <c r="H9" s="16"/>
      <c r="I9" s="50"/>
    </row>
    <row r="10" spans="1:9" s="15" customFormat="1" ht="67.5" customHeight="1" x14ac:dyDescent="0.25">
      <c r="A10" s="42">
        <v>3</v>
      </c>
      <c r="B10" s="43" t="s">
        <v>147</v>
      </c>
      <c r="C10" s="44" t="s">
        <v>148</v>
      </c>
      <c r="D10" s="48" t="s">
        <v>149</v>
      </c>
      <c r="E10" s="39">
        <v>43357</v>
      </c>
      <c r="F10" s="46"/>
      <c r="G10" s="47">
        <v>2042485404</v>
      </c>
      <c r="H10" s="16"/>
    </row>
    <row r="11" spans="1:9" s="15" customFormat="1" ht="67.5" customHeight="1" x14ac:dyDescent="0.25">
      <c r="A11" s="42">
        <v>4</v>
      </c>
      <c r="B11" s="43" t="s">
        <v>150</v>
      </c>
      <c r="C11" s="44" t="s">
        <v>151</v>
      </c>
      <c r="D11" s="48" t="s">
        <v>152</v>
      </c>
      <c r="E11" s="39">
        <v>43360</v>
      </c>
      <c r="F11" s="46"/>
      <c r="G11" s="47">
        <v>892536000</v>
      </c>
      <c r="H11" s="16"/>
    </row>
    <row r="12" spans="1:9" s="15" customFormat="1" ht="67.5" customHeight="1" x14ac:dyDescent="0.25">
      <c r="A12" s="42">
        <v>5</v>
      </c>
      <c r="B12" s="43" t="s">
        <v>153</v>
      </c>
      <c r="C12" s="44" t="s">
        <v>154</v>
      </c>
      <c r="D12" s="48" t="s">
        <v>155</v>
      </c>
      <c r="E12" s="39">
        <v>43361</v>
      </c>
      <c r="F12" s="46"/>
      <c r="G12" s="47">
        <v>359873374</v>
      </c>
      <c r="H12" s="16"/>
    </row>
    <row r="13" spans="1:9" s="15" customFormat="1" ht="67.5" customHeight="1" x14ac:dyDescent="0.25">
      <c r="A13" s="42">
        <v>6</v>
      </c>
      <c r="B13" s="43" t="s">
        <v>156</v>
      </c>
      <c r="C13" s="44" t="s">
        <v>157</v>
      </c>
      <c r="D13" s="48" t="s">
        <v>158</v>
      </c>
      <c r="E13" s="39">
        <v>43361</v>
      </c>
      <c r="F13" s="46"/>
      <c r="G13" s="47">
        <v>617931300</v>
      </c>
      <c r="H13" s="16"/>
    </row>
    <row r="14" spans="1:9" s="15" customFormat="1" ht="67.5" customHeight="1" x14ac:dyDescent="0.25">
      <c r="A14" s="42">
        <v>7</v>
      </c>
      <c r="B14" s="43" t="s">
        <v>159</v>
      </c>
      <c r="C14" s="44" t="s">
        <v>160</v>
      </c>
      <c r="D14" s="48" t="s">
        <v>161</v>
      </c>
      <c r="E14" s="39">
        <v>43362</v>
      </c>
      <c r="F14" s="46"/>
      <c r="G14" s="47">
        <v>299890280</v>
      </c>
      <c r="H14" s="16"/>
    </row>
    <row r="15" spans="1:9" s="15" customFormat="1" ht="67.5" customHeight="1" x14ac:dyDescent="0.25">
      <c r="A15" s="42">
        <v>8</v>
      </c>
      <c r="B15" s="43" t="s">
        <v>162</v>
      </c>
      <c r="C15" s="44" t="s">
        <v>163</v>
      </c>
      <c r="D15" s="48" t="s">
        <v>164</v>
      </c>
      <c r="E15" s="39">
        <v>43362</v>
      </c>
      <c r="F15" s="46"/>
      <c r="G15" s="47">
        <v>392550679</v>
      </c>
      <c r="H15" s="16"/>
    </row>
    <row r="16" spans="1:9" s="15" customFormat="1" ht="67.5" customHeight="1" x14ac:dyDescent="0.25">
      <c r="A16" s="42">
        <v>9</v>
      </c>
      <c r="B16" s="43" t="s">
        <v>165</v>
      </c>
      <c r="C16" s="44" t="s">
        <v>166</v>
      </c>
      <c r="D16" s="48" t="s">
        <v>167</v>
      </c>
      <c r="E16" s="39">
        <v>43367</v>
      </c>
      <c r="F16" s="46"/>
      <c r="G16" s="47">
        <v>4743370519</v>
      </c>
      <c r="H16" s="16"/>
    </row>
    <row r="17" spans="1:8" s="15" customFormat="1" ht="67.5" customHeight="1" x14ac:dyDescent="0.25">
      <c r="A17" s="42">
        <v>10</v>
      </c>
      <c r="B17" s="43" t="s">
        <v>168</v>
      </c>
      <c r="C17" s="44" t="s">
        <v>169</v>
      </c>
      <c r="D17" s="48" t="s">
        <v>170</v>
      </c>
      <c r="E17" s="39">
        <v>43368</v>
      </c>
      <c r="F17" s="46"/>
      <c r="G17" s="47">
        <v>2529745782</v>
      </c>
      <c r="H17" s="16"/>
    </row>
    <row r="18" spans="1:8" s="15" customFormat="1" ht="67.5" customHeight="1" x14ac:dyDescent="0.25">
      <c r="A18" s="42">
        <v>11</v>
      </c>
      <c r="B18" s="43" t="s">
        <v>171</v>
      </c>
      <c r="C18" s="44" t="s">
        <v>172</v>
      </c>
      <c r="D18" s="48" t="s">
        <v>173</v>
      </c>
      <c r="E18" s="53">
        <v>43369</v>
      </c>
      <c r="F18" s="46"/>
      <c r="G18" s="47">
        <v>1153206170</v>
      </c>
      <c r="H18" s="16"/>
    </row>
    <row r="19" spans="1:8" s="15" customFormat="1" ht="67.5" customHeight="1" x14ac:dyDescent="0.25">
      <c r="A19" s="42">
        <v>12</v>
      </c>
      <c r="B19" s="43" t="s">
        <v>174</v>
      </c>
      <c r="C19" s="44" t="s">
        <v>175</v>
      </c>
      <c r="D19" s="48" t="s">
        <v>176</v>
      </c>
      <c r="E19" s="53">
        <v>43371</v>
      </c>
      <c r="F19" s="46"/>
      <c r="G19" s="47">
        <v>692883450</v>
      </c>
      <c r="H19" s="16"/>
    </row>
    <row r="20" spans="1:8" s="15" customFormat="1" ht="15.75" thickBot="1" x14ac:dyDescent="0.3">
      <c r="A20" s="30"/>
      <c r="B20" s="31"/>
      <c r="C20" s="32"/>
      <c r="D20" s="33"/>
      <c r="E20" s="34"/>
      <c r="F20" s="35"/>
      <c r="G20" s="41"/>
      <c r="H20" s="16"/>
    </row>
    <row r="21" spans="1:8" ht="15.75" thickTop="1" x14ac:dyDescent="0.25"/>
    <row r="23" spans="1:8" x14ac:dyDescent="0.25">
      <c r="C23" s="17" t="s">
        <v>10</v>
      </c>
      <c r="D23" s="18">
        <f>+COUNT(A8:A19)</f>
        <v>12</v>
      </c>
    </row>
    <row r="25" spans="1:8" s="22" customFormat="1" x14ac:dyDescent="0.25">
      <c r="A25" s="4"/>
      <c r="B25" s="5"/>
      <c r="C25" s="17" t="s">
        <v>11</v>
      </c>
      <c r="D25" s="20">
        <f>SUM(G8:H19)</f>
        <v>23602759066</v>
      </c>
      <c r="F25" s="8"/>
      <c r="G25" s="9"/>
      <c r="H25" s="2"/>
    </row>
    <row r="26" spans="1:8" x14ac:dyDescent="0.25">
      <c r="D26" s="54"/>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opLeftCell="A4" zoomScale="70" zoomScaleNormal="70" workbookViewId="0">
      <selection activeCell="B8" sqref="B8:G18"/>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7109375" style="22" customWidth="1"/>
    <col min="6" max="6" width="27.5703125" style="8" hidden="1" customWidth="1"/>
    <col min="7" max="7" width="20.85546875" style="9" customWidth="1"/>
    <col min="8" max="8" width="16.28515625" style="2" hidden="1" customWidth="1"/>
    <col min="9" max="9" width="15.42578125" style="2" bestFit="1" customWidth="1"/>
    <col min="10" max="10" width="14.85546875" style="2" bestFit="1" customWidth="1"/>
    <col min="11"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178</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179</v>
      </c>
      <c r="C8" s="38" t="s">
        <v>180</v>
      </c>
      <c r="D8" s="51" t="s">
        <v>181</v>
      </c>
      <c r="E8" s="39">
        <v>43374</v>
      </c>
      <c r="F8" s="36"/>
      <c r="G8" s="52">
        <v>41729888</v>
      </c>
      <c r="H8" s="14" t="s">
        <v>9</v>
      </c>
      <c r="I8" s="50"/>
    </row>
    <row r="9" spans="1:9" s="15" customFormat="1" ht="67.5" customHeight="1" x14ac:dyDescent="0.25">
      <c r="A9" s="42">
        <v>2</v>
      </c>
      <c r="B9" s="43" t="s">
        <v>182</v>
      </c>
      <c r="C9" s="44" t="s">
        <v>183</v>
      </c>
      <c r="D9" s="48" t="s">
        <v>184</v>
      </c>
      <c r="E9" s="39">
        <v>43377</v>
      </c>
      <c r="F9" s="46"/>
      <c r="G9" s="49">
        <v>42982800</v>
      </c>
      <c r="H9" s="16"/>
      <c r="I9" s="50"/>
    </row>
    <row r="10" spans="1:9" s="15" customFormat="1" ht="67.5" customHeight="1" x14ac:dyDescent="0.25">
      <c r="A10" s="42">
        <v>3</v>
      </c>
      <c r="B10" s="43" t="s">
        <v>185</v>
      </c>
      <c r="C10" s="44" t="s">
        <v>186</v>
      </c>
      <c r="D10" s="48" t="s">
        <v>187</v>
      </c>
      <c r="E10" s="39">
        <v>43381</v>
      </c>
      <c r="F10" s="46"/>
      <c r="G10" s="47">
        <v>4468463173</v>
      </c>
      <c r="H10" s="16"/>
    </row>
    <row r="11" spans="1:9" s="15" customFormat="1" ht="67.5" customHeight="1" x14ac:dyDescent="0.25">
      <c r="A11" s="42">
        <v>4</v>
      </c>
      <c r="B11" s="43" t="s">
        <v>188</v>
      </c>
      <c r="C11" s="44" t="s">
        <v>189</v>
      </c>
      <c r="D11" s="48" t="s">
        <v>190</v>
      </c>
      <c r="E11" s="39">
        <v>43383</v>
      </c>
      <c r="F11" s="46"/>
      <c r="G11" s="47">
        <v>1255189959</v>
      </c>
      <c r="H11" s="16"/>
    </row>
    <row r="12" spans="1:9" s="15" customFormat="1" ht="67.5" customHeight="1" x14ac:dyDescent="0.25">
      <c r="A12" s="42">
        <v>5</v>
      </c>
      <c r="B12" s="43" t="s">
        <v>191</v>
      </c>
      <c r="C12" s="44" t="s">
        <v>192</v>
      </c>
      <c r="D12" s="48" t="s">
        <v>210</v>
      </c>
      <c r="E12" s="39">
        <v>43385</v>
      </c>
      <c r="F12" s="46"/>
      <c r="G12" s="47">
        <v>11010289428</v>
      </c>
      <c r="H12" s="16"/>
    </row>
    <row r="13" spans="1:9" s="15" customFormat="1" ht="67.5" customHeight="1" x14ac:dyDescent="0.25">
      <c r="A13" s="42">
        <v>6</v>
      </c>
      <c r="B13" s="43" t="s">
        <v>193</v>
      </c>
      <c r="C13" s="44" t="s">
        <v>194</v>
      </c>
      <c r="D13" s="48" t="s">
        <v>195</v>
      </c>
      <c r="E13" s="39">
        <v>43390</v>
      </c>
      <c r="F13" s="46"/>
      <c r="G13" s="47">
        <v>185209860</v>
      </c>
      <c r="H13" s="16"/>
    </row>
    <row r="14" spans="1:9" s="15" customFormat="1" ht="67.5" customHeight="1" x14ac:dyDescent="0.25">
      <c r="A14" s="42">
        <v>7</v>
      </c>
      <c r="B14" s="43" t="s">
        <v>196</v>
      </c>
      <c r="C14" s="44" t="s">
        <v>197</v>
      </c>
      <c r="D14" s="48" t="s">
        <v>198</v>
      </c>
      <c r="E14" s="39">
        <v>43390</v>
      </c>
      <c r="F14" s="46"/>
      <c r="G14" s="47">
        <v>14985432</v>
      </c>
      <c r="H14" s="16"/>
    </row>
    <row r="15" spans="1:9" s="15" customFormat="1" ht="67.5" customHeight="1" x14ac:dyDescent="0.25">
      <c r="A15" s="42">
        <v>8</v>
      </c>
      <c r="B15" s="43" t="s">
        <v>199</v>
      </c>
      <c r="C15" s="44" t="s">
        <v>200</v>
      </c>
      <c r="D15" s="48" t="s">
        <v>201</v>
      </c>
      <c r="E15" s="39">
        <v>43390</v>
      </c>
      <c r="F15" s="46"/>
      <c r="G15" s="47">
        <v>1165704841</v>
      </c>
      <c r="H15" s="16"/>
    </row>
    <row r="16" spans="1:9" s="15" customFormat="1" ht="67.5" customHeight="1" x14ac:dyDescent="0.25">
      <c r="A16" s="42">
        <v>9</v>
      </c>
      <c r="B16" s="43" t="s">
        <v>202</v>
      </c>
      <c r="C16" s="44" t="s">
        <v>203</v>
      </c>
      <c r="D16" s="48" t="s">
        <v>204</v>
      </c>
      <c r="E16" s="39">
        <v>43391</v>
      </c>
      <c r="F16" s="46"/>
      <c r="G16" s="47">
        <v>2722010</v>
      </c>
      <c r="H16" s="16"/>
    </row>
    <row r="17" spans="1:8" s="15" customFormat="1" ht="67.5" customHeight="1" x14ac:dyDescent="0.25">
      <c r="A17" s="42">
        <v>10</v>
      </c>
      <c r="B17" s="43" t="s">
        <v>205</v>
      </c>
      <c r="C17" s="44" t="s">
        <v>206</v>
      </c>
      <c r="D17" s="48" t="s">
        <v>176</v>
      </c>
      <c r="E17" s="39">
        <v>43392</v>
      </c>
      <c r="F17" s="46"/>
      <c r="G17" s="47">
        <v>653463873</v>
      </c>
      <c r="H17" s="16"/>
    </row>
    <row r="18" spans="1:8" s="15" customFormat="1" ht="67.5" customHeight="1" x14ac:dyDescent="0.25">
      <c r="A18" s="42">
        <v>11</v>
      </c>
      <c r="B18" s="43" t="s">
        <v>207</v>
      </c>
      <c r="C18" s="44" t="s">
        <v>208</v>
      </c>
      <c r="D18" s="48" t="s">
        <v>209</v>
      </c>
      <c r="E18" s="53">
        <v>43402</v>
      </c>
      <c r="F18" s="46"/>
      <c r="G18" s="47">
        <v>384261117</v>
      </c>
      <c r="H18" s="16"/>
    </row>
    <row r="19" spans="1:8" s="15" customFormat="1" ht="15.75" thickBot="1" x14ac:dyDescent="0.3">
      <c r="A19" s="30"/>
      <c r="B19" s="31"/>
      <c r="C19" s="32"/>
      <c r="D19" s="33"/>
      <c r="E19" s="34"/>
      <c r="F19" s="35"/>
      <c r="G19" s="41"/>
      <c r="H19" s="16"/>
    </row>
    <row r="20" spans="1:8" ht="15.75" thickTop="1" x14ac:dyDescent="0.25"/>
    <row r="22" spans="1:8" x14ac:dyDescent="0.25">
      <c r="C22" s="17" t="s">
        <v>10</v>
      </c>
      <c r="D22" s="18">
        <f>+COUNT(A8:A18)</f>
        <v>11</v>
      </c>
    </row>
    <row r="24" spans="1:8" s="22" customFormat="1" x14ac:dyDescent="0.25">
      <c r="A24" s="4"/>
      <c r="B24" s="5"/>
      <c r="C24" s="17" t="s">
        <v>11</v>
      </c>
      <c r="D24" s="20">
        <f>SUM(G8:H18)</f>
        <v>19225002381</v>
      </c>
      <c r="F24" s="8"/>
      <c r="G24" s="9"/>
      <c r="H24" s="2"/>
    </row>
    <row r="25" spans="1:8" x14ac:dyDescent="0.25">
      <c r="D25" s="54"/>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70" zoomScaleNormal="70" workbookViewId="0"/>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7109375" style="22" customWidth="1"/>
    <col min="6" max="6" width="27.5703125" style="8" hidden="1" customWidth="1"/>
    <col min="7" max="7" width="20.85546875" style="9" customWidth="1"/>
    <col min="8" max="8" width="16.28515625" style="2" hidden="1" customWidth="1"/>
    <col min="9" max="9" width="15.42578125" style="2" bestFit="1" customWidth="1"/>
    <col min="10" max="10" width="14.85546875" style="2" bestFit="1" customWidth="1"/>
    <col min="11"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212</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211</v>
      </c>
      <c r="C8" s="38" t="s">
        <v>213</v>
      </c>
      <c r="D8" s="48" t="s">
        <v>214</v>
      </c>
      <c r="E8" s="39">
        <v>43406</v>
      </c>
      <c r="F8" s="36"/>
      <c r="G8" s="52">
        <v>31824985</v>
      </c>
      <c r="H8" s="14" t="s">
        <v>9</v>
      </c>
      <c r="I8" s="50"/>
    </row>
    <row r="9" spans="1:9" s="15" customFormat="1" ht="67.5" customHeight="1" x14ac:dyDescent="0.25">
      <c r="A9" s="42">
        <v>2</v>
      </c>
      <c r="B9" s="43" t="s">
        <v>215</v>
      </c>
      <c r="C9" s="44" t="s">
        <v>216</v>
      </c>
      <c r="D9" s="48" t="s">
        <v>217</v>
      </c>
      <c r="E9" s="39">
        <v>43431</v>
      </c>
      <c r="F9" s="46"/>
      <c r="G9" s="49">
        <v>10263750</v>
      </c>
      <c r="H9" s="16"/>
      <c r="I9" s="50"/>
    </row>
    <row r="10" spans="1:9" s="15" customFormat="1" ht="67.5" customHeight="1" x14ac:dyDescent="0.25">
      <c r="A10" s="42">
        <v>3</v>
      </c>
      <c r="B10" s="43" t="s">
        <v>218</v>
      </c>
      <c r="C10" s="44" t="s">
        <v>219</v>
      </c>
      <c r="D10" s="48" t="s">
        <v>220</v>
      </c>
      <c r="E10" s="39">
        <v>43431</v>
      </c>
      <c r="F10" s="46"/>
      <c r="G10" s="47">
        <v>544127500</v>
      </c>
      <c r="H10" s="16"/>
    </row>
    <row r="11" spans="1:9" s="15" customFormat="1" ht="67.5" customHeight="1" x14ac:dyDescent="0.25">
      <c r="A11" s="42">
        <v>4</v>
      </c>
      <c r="B11" s="43" t="s">
        <v>221</v>
      </c>
      <c r="C11" s="44" t="s">
        <v>222</v>
      </c>
      <c r="D11" s="48" t="s">
        <v>223</v>
      </c>
      <c r="E11" s="39">
        <v>43433</v>
      </c>
      <c r="F11" s="46"/>
      <c r="G11" s="47">
        <v>2381786258</v>
      </c>
      <c r="H11" s="16"/>
    </row>
    <row r="12" spans="1:9" s="15" customFormat="1" ht="67.5" customHeight="1" x14ac:dyDescent="0.25">
      <c r="A12" s="42">
        <v>5</v>
      </c>
      <c r="B12" s="43" t="s">
        <v>224</v>
      </c>
      <c r="C12" s="44" t="s">
        <v>225</v>
      </c>
      <c r="D12" s="48" t="s">
        <v>226</v>
      </c>
      <c r="E12" s="39">
        <v>43433</v>
      </c>
      <c r="F12" s="46"/>
      <c r="G12" s="47">
        <v>1949220</v>
      </c>
      <c r="H12" s="16"/>
    </row>
    <row r="13" spans="1:9" s="15" customFormat="1" ht="67.5" customHeight="1" x14ac:dyDescent="0.25">
      <c r="A13" s="42">
        <v>6</v>
      </c>
      <c r="B13" s="43" t="s">
        <v>227</v>
      </c>
      <c r="C13" s="44" t="s">
        <v>228</v>
      </c>
      <c r="D13" s="48" t="s">
        <v>229</v>
      </c>
      <c r="E13" s="39">
        <v>43433</v>
      </c>
      <c r="F13" s="46"/>
      <c r="G13" s="47">
        <v>629370301</v>
      </c>
      <c r="H13" s="16"/>
    </row>
    <row r="14" spans="1:9" s="15" customFormat="1" ht="15.75" thickBot="1" x14ac:dyDescent="0.3">
      <c r="A14" s="30"/>
      <c r="B14" s="31"/>
      <c r="C14" s="32"/>
      <c r="D14" s="33"/>
      <c r="E14" s="34"/>
      <c r="F14" s="35"/>
      <c r="G14" s="41"/>
      <c r="H14" s="16"/>
    </row>
    <row r="15" spans="1:9" ht="15.75" thickTop="1" x14ac:dyDescent="0.25"/>
    <row r="17" spans="1:8" x14ac:dyDescent="0.25">
      <c r="C17" s="17" t="s">
        <v>10</v>
      </c>
      <c r="D17" s="18">
        <f>+COUNT(A8:A13)</f>
        <v>6</v>
      </c>
    </row>
    <row r="19" spans="1:8" s="22" customFormat="1" x14ac:dyDescent="0.25">
      <c r="A19" s="4"/>
      <c r="B19" s="5"/>
      <c r="C19" s="17" t="s">
        <v>11</v>
      </c>
      <c r="D19" s="20">
        <f>SUM(G8:H13)</f>
        <v>3599322014</v>
      </c>
      <c r="F19" s="8"/>
      <c r="G19" s="9"/>
      <c r="H19" s="2"/>
    </row>
    <row r="20" spans="1:8" x14ac:dyDescent="0.25">
      <c r="D20" s="54"/>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zoomScale="70" zoomScaleNormal="70" workbookViewId="0">
      <selection activeCell="A8" sqref="A8"/>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7109375" style="22" customWidth="1"/>
    <col min="6" max="6" width="29.140625" style="8" hidden="1" customWidth="1"/>
    <col min="7" max="7" width="22.85546875" style="9" customWidth="1"/>
    <col min="8" max="8" width="3.42578125" style="2" hidden="1" customWidth="1"/>
    <col min="9" max="9" width="20.140625" style="2" bestFit="1" customWidth="1"/>
    <col min="10" max="10" width="14.85546875" style="2" bestFit="1" customWidth="1"/>
    <col min="11"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230</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231</v>
      </c>
      <c r="C8" s="38" t="s">
        <v>232</v>
      </c>
      <c r="D8" s="48" t="s">
        <v>209</v>
      </c>
      <c r="E8" s="39">
        <v>43440</v>
      </c>
      <c r="F8" s="36"/>
      <c r="G8" s="52">
        <v>6044282149</v>
      </c>
      <c r="H8" s="14" t="s">
        <v>9</v>
      </c>
      <c r="I8" s="50"/>
    </row>
    <row r="9" spans="1:9" s="15" customFormat="1" ht="67.5" customHeight="1" x14ac:dyDescent="0.25">
      <c r="A9" s="42">
        <v>2</v>
      </c>
      <c r="B9" s="43" t="s">
        <v>233</v>
      </c>
      <c r="C9" s="44" t="s">
        <v>234</v>
      </c>
      <c r="D9" s="48" t="s">
        <v>235</v>
      </c>
      <c r="E9" s="39">
        <v>43445</v>
      </c>
      <c r="F9" s="46"/>
      <c r="G9" s="49">
        <v>1053904883</v>
      </c>
      <c r="H9" s="16"/>
      <c r="I9" s="50"/>
    </row>
    <row r="10" spans="1:9" s="15" customFormat="1" ht="67.5" customHeight="1" x14ac:dyDescent="0.25">
      <c r="A10" s="42">
        <v>3</v>
      </c>
      <c r="B10" s="43" t="s">
        <v>236</v>
      </c>
      <c r="C10" s="44" t="s">
        <v>237</v>
      </c>
      <c r="D10" s="48" t="s">
        <v>238</v>
      </c>
      <c r="E10" s="39">
        <v>43445</v>
      </c>
      <c r="F10" s="46"/>
      <c r="G10" s="47">
        <v>4118737363</v>
      </c>
      <c r="H10" s="16"/>
    </row>
    <row r="11" spans="1:9" s="15" customFormat="1" ht="67.5" customHeight="1" x14ac:dyDescent="0.25">
      <c r="A11" s="42">
        <v>4</v>
      </c>
      <c r="B11" s="43" t="s">
        <v>239</v>
      </c>
      <c r="C11" s="44" t="s">
        <v>240</v>
      </c>
      <c r="D11" s="48" t="s">
        <v>241</v>
      </c>
      <c r="E11" s="39">
        <v>43446</v>
      </c>
      <c r="F11" s="46"/>
      <c r="G11" s="47">
        <v>40341000</v>
      </c>
      <c r="H11" s="16"/>
    </row>
    <row r="12" spans="1:9" s="15" customFormat="1" ht="67.5" customHeight="1" x14ac:dyDescent="0.25">
      <c r="A12" s="42">
        <v>5</v>
      </c>
      <c r="B12" s="43" t="s">
        <v>242</v>
      </c>
      <c r="C12" s="44" t="s">
        <v>243</v>
      </c>
      <c r="D12" s="48" t="s">
        <v>244</v>
      </c>
      <c r="E12" s="39">
        <v>43447</v>
      </c>
      <c r="F12" s="46"/>
      <c r="G12" s="47">
        <v>4083463893</v>
      </c>
      <c r="H12" s="16"/>
    </row>
    <row r="13" spans="1:9" s="15" customFormat="1" ht="67.5" customHeight="1" x14ac:dyDescent="0.25">
      <c r="A13" s="42">
        <v>6</v>
      </c>
      <c r="B13" s="43" t="s">
        <v>245</v>
      </c>
      <c r="C13" s="44" t="s">
        <v>246</v>
      </c>
      <c r="D13" s="48" t="s">
        <v>247</v>
      </c>
      <c r="E13" s="39">
        <v>43448</v>
      </c>
      <c r="F13" s="46"/>
      <c r="G13" s="47">
        <v>16549973713</v>
      </c>
      <c r="H13" s="16"/>
    </row>
    <row r="14" spans="1:9" s="15" customFormat="1" ht="67.5" customHeight="1" x14ac:dyDescent="0.25">
      <c r="A14" s="42">
        <v>7</v>
      </c>
      <c r="B14" s="43" t="s">
        <v>248</v>
      </c>
      <c r="C14" s="44" t="s">
        <v>249</v>
      </c>
      <c r="D14" s="48" t="s">
        <v>250</v>
      </c>
      <c r="E14" s="39">
        <v>43451</v>
      </c>
      <c r="F14" s="46"/>
      <c r="G14" s="47">
        <v>656772038</v>
      </c>
      <c r="H14" s="16"/>
    </row>
    <row r="15" spans="1:9" s="15" customFormat="1" ht="67.5" customHeight="1" x14ac:dyDescent="0.25">
      <c r="A15" s="42">
        <v>8</v>
      </c>
      <c r="B15" s="43" t="s">
        <v>251</v>
      </c>
      <c r="C15" s="44" t="s">
        <v>252</v>
      </c>
      <c r="D15" s="48" t="s">
        <v>253</v>
      </c>
      <c r="E15" s="39">
        <v>43451</v>
      </c>
      <c r="F15" s="46"/>
      <c r="G15" s="47">
        <v>660261839</v>
      </c>
      <c r="H15" s="16"/>
    </row>
    <row r="16" spans="1:9" s="15" customFormat="1" ht="67.5" customHeight="1" x14ac:dyDescent="0.25">
      <c r="A16" s="42">
        <v>9</v>
      </c>
      <c r="B16" s="43" t="s">
        <v>254</v>
      </c>
      <c r="C16" s="44" t="s">
        <v>255</v>
      </c>
      <c r="D16" s="48" t="s">
        <v>256</v>
      </c>
      <c r="E16" s="39">
        <v>43451</v>
      </c>
      <c r="F16" s="46"/>
      <c r="G16" s="47">
        <v>21071391654</v>
      </c>
      <c r="H16" s="16"/>
    </row>
    <row r="17" spans="1:9" s="15" customFormat="1" ht="67.5" customHeight="1" x14ac:dyDescent="0.25">
      <c r="A17" s="42">
        <v>10</v>
      </c>
      <c r="B17" s="43" t="s">
        <v>257</v>
      </c>
      <c r="C17" s="44" t="s">
        <v>258</v>
      </c>
      <c r="D17" s="48" t="s">
        <v>259</v>
      </c>
      <c r="E17" s="39">
        <v>43451</v>
      </c>
      <c r="F17" s="46"/>
      <c r="G17" s="47">
        <v>77426330</v>
      </c>
      <c r="H17" s="16"/>
    </row>
    <row r="18" spans="1:9" s="15" customFormat="1" ht="67.5" customHeight="1" x14ac:dyDescent="0.25">
      <c r="A18" s="42">
        <v>11</v>
      </c>
      <c r="B18" s="43" t="s">
        <v>260</v>
      </c>
      <c r="C18" s="44" t="s">
        <v>261</v>
      </c>
      <c r="D18" s="48" t="s">
        <v>262</v>
      </c>
      <c r="E18" s="39">
        <v>43452</v>
      </c>
      <c r="F18" s="46"/>
      <c r="G18" s="47">
        <v>2539988152</v>
      </c>
      <c r="H18" s="16"/>
    </row>
    <row r="19" spans="1:9" s="15" customFormat="1" ht="67.5" customHeight="1" x14ac:dyDescent="0.25">
      <c r="A19" s="42">
        <v>12</v>
      </c>
      <c r="B19" s="43" t="s">
        <v>263</v>
      </c>
      <c r="C19" s="44" t="s">
        <v>264</v>
      </c>
      <c r="D19" s="48" t="s">
        <v>265</v>
      </c>
      <c r="E19" s="39">
        <v>43453</v>
      </c>
      <c r="F19" s="46"/>
      <c r="G19" s="47">
        <v>150843832994</v>
      </c>
      <c r="H19" s="16"/>
    </row>
    <row r="20" spans="1:9" s="15" customFormat="1" ht="67.5" customHeight="1" x14ac:dyDescent="0.25">
      <c r="A20" s="42">
        <v>13</v>
      </c>
      <c r="B20" s="43" t="s">
        <v>266</v>
      </c>
      <c r="C20" s="44" t="s">
        <v>267</v>
      </c>
      <c r="D20" s="48" t="s">
        <v>268</v>
      </c>
      <c r="E20" s="39">
        <v>43453</v>
      </c>
      <c r="F20" s="46"/>
      <c r="G20" s="47">
        <v>2539988152</v>
      </c>
      <c r="H20" s="16"/>
    </row>
    <row r="21" spans="1:9" s="15" customFormat="1" ht="67.5" customHeight="1" x14ac:dyDescent="0.25">
      <c r="A21" s="42">
        <v>14</v>
      </c>
      <c r="B21" s="43" t="s">
        <v>269</v>
      </c>
      <c r="C21" s="44" t="s">
        <v>270</v>
      </c>
      <c r="D21" s="48" t="s">
        <v>271</v>
      </c>
      <c r="E21" s="39">
        <v>43453</v>
      </c>
      <c r="F21" s="46"/>
      <c r="G21" s="47">
        <v>35942810</v>
      </c>
      <c r="H21" s="16"/>
    </row>
    <row r="22" spans="1:9" s="15" customFormat="1" ht="120" x14ac:dyDescent="0.25">
      <c r="A22" s="42">
        <v>15</v>
      </c>
      <c r="B22" s="43" t="s">
        <v>272</v>
      </c>
      <c r="C22" s="44" t="s">
        <v>273</v>
      </c>
      <c r="D22" s="48" t="s">
        <v>274</v>
      </c>
      <c r="E22" s="39">
        <v>43453</v>
      </c>
      <c r="F22" s="46"/>
      <c r="G22" s="49" t="s">
        <v>275</v>
      </c>
      <c r="H22" s="16"/>
      <c r="I22" s="55">
        <f>110436629098+124006063410+106162080321+34457486326+46837032746</f>
        <v>421899291901</v>
      </c>
    </row>
    <row r="23" spans="1:9" s="15" customFormat="1" ht="67.5" customHeight="1" x14ac:dyDescent="0.25">
      <c r="A23" s="42">
        <v>16</v>
      </c>
      <c r="B23" s="43" t="s">
        <v>276</v>
      </c>
      <c r="C23" s="44" t="s">
        <v>277</v>
      </c>
      <c r="D23" s="48" t="s">
        <v>278</v>
      </c>
      <c r="E23" s="39">
        <v>43453</v>
      </c>
      <c r="F23" s="46"/>
      <c r="G23" s="47">
        <v>6970867257</v>
      </c>
      <c r="H23" s="16"/>
    </row>
    <row r="24" spans="1:9" s="15" customFormat="1" ht="67.5" customHeight="1" x14ac:dyDescent="0.25">
      <c r="A24" s="42">
        <v>17</v>
      </c>
      <c r="B24" s="43" t="s">
        <v>279</v>
      </c>
      <c r="C24" s="44" t="s">
        <v>280</v>
      </c>
      <c r="D24" s="48" t="s">
        <v>281</v>
      </c>
      <c r="E24" s="39">
        <v>43453</v>
      </c>
      <c r="F24" s="46"/>
      <c r="G24" s="47">
        <v>100000000</v>
      </c>
      <c r="H24" s="16"/>
    </row>
    <row r="25" spans="1:9" s="15" customFormat="1" ht="67.5" customHeight="1" x14ac:dyDescent="0.25">
      <c r="A25" s="42">
        <v>18</v>
      </c>
      <c r="B25" s="43" t="s">
        <v>282</v>
      </c>
      <c r="C25" s="44" t="s">
        <v>283</v>
      </c>
      <c r="D25" s="48" t="s">
        <v>284</v>
      </c>
      <c r="E25" s="39">
        <v>43454</v>
      </c>
      <c r="F25" s="46"/>
      <c r="G25" s="47">
        <v>37391994639</v>
      </c>
      <c r="H25" s="16"/>
    </row>
    <row r="26" spans="1:9" s="15" customFormat="1" ht="67.5" customHeight="1" x14ac:dyDescent="0.25">
      <c r="A26" s="42">
        <v>19</v>
      </c>
      <c r="B26" s="43" t="s">
        <v>285</v>
      </c>
      <c r="C26" s="44" t="s">
        <v>286</v>
      </c>
      <c r="D26" s="48" t="s">
        <v>287</v>
      </c>
      <c r="E26" s="39">
        <v>43454</v>
      </c>
      <c r="F26" s="46"/>
      <c r="G26" s="47">
        <v>78350737181</v>
      </c>
      <c r="H26" s="16"/>
    </row>
    <row r="27" spans="1:9" s="15" customFormat="1" ht="75" x14ac:dyDescent="0.25">
      <c r="A27" s="42">
        <v>20</v>
      </c>
      <c r="B27" s="43" t="s">
        <v>288</v>
      </c>
      <c r="C27" s="44" t="s">
        <v>289</v>
      </c>
      <c r="D27" s="48" t="s">
        <v>290</v>
      </c>
      <c r="E27" s="39">
        <v>43454</v>
      </c>
      <c r="F27" s="46"/>
      <c r="G27" s="49" t="s">
        <v>291</v>
      </c>
      <c r="H27" s="16"/>
      <c r="I27" s="55">
        <f>8237446914+9369809913</f>
        <v>17607256827</v>
      </c>
    </row>
    <row r="28" spans="1:9" s="15" customFormat="1" ht="67.5" customHeight="1" x14ac:dyDescent="0.25">
      <c r="A28" s="42">
        <v>21</v>
      </c>
      <c r="B28" s="43" t="s">
        <v>292</v>
      </c>
      <c r="C28" s="44" t="s">
        <v>293</v>
      </c>
      <c r="D28" s="48" t="s">
        <v>294</v>
      </c>
      <c r="E28" s="39">
        <v>43455</v>
      </c>
      <c r="F28" s="46"/>
      <c r="G28" s="49" t="s">
        <v>295</v>
      </c>
      <c r="H28" s="16"/>
      <c r="I28" s="55">
        <f>10420691747+12882430612</f>
        <v>23303122359</v>
      </c>
    </row>
    <row r="29" spans="1:9" s="15" customFormat="1" ht="67.5" customHeight="1" x14ac:dyDescent="0.25">
      <c r="A29" s="42">
        <v>22</v>
      </c>
      <c r="B29" s="43" t="s">
        <v>296</v>
      </c>
      <c r="C29" s="44" t="s">
        <v>297</v>
      </c>
      <c r="D29" s="48" t="s">
        <v>298</v>
      </c>
      <c r="E29" s="39">
        <v>43455</v>
      </c>
      <c r="F29" s="46"/>
      <c r="G29" s="47">
        <v>2316010092</v>
      </c>
      <c r="H29" s="16"/>
    </row>
    <row r="30" spans="1:9" s="15" customFormat="1" ht="67.5" customHeight="1" x14ac:dyDescent="0.25">
      <c r="A30" s="42">
        <v>23</v>
      </c>
      <c r="B30" s="43" t="s">
        <v>299</v>
      </c>
      <c r="C30" s="44" t="s">
        <v>300</v>
      </c>
      <c r="D30" s="48" t="s">
        <v>301</v>
      </c>
      <c r="E30" s="39">
        <v>43455</v>
      </c>
      <c r="F30" s="46"/>
      <c r="G30" s="47">
        <v>4785312786</v>
      </c>
      <c r="H30" s="16"/>
    </row>
    <row r="31" spans="1:9" s="15" customFormat="1" ht="67.5" customHeight="1" x14ac:dyDescent="0.25">
      <c r="A31" s="42">
        <v>24</v>
      </c>
      <c r="B31" s="43" t="s">
        <v>302</v>
      </c>
      <c r="C31" s="44" t="s">
        <v>303</v>
      </c>
      <c r="D31" s="48" t="s">
        <v>304</v>
      </c>
      <c r="E31" s="39">
        <v>43455</v>
      </c>
      <c r="F31" s="46"/>
      <c r="G31" s="47">
        <v>11966113487</v>
      </c>
      <c r="H31" s="16"/>
    </row>
    <row r="32" spans="1:9" s="15" customFormat="1" ht="67.5" customHeight="1" x14ac:dyDescent="0.25">
      <c r="A32" s="42">
        <v>25</v>
      </c>
      <c r="B32" s="43" t="s">
        <v>305</v>
      </c>
      <c r="C32" s="44" t="s">
        <v>306</v>
      </c>
      <c r="D32" s="48" t="s">
        <v>307</v>
      </c>
      <c r="E32" s="39">
        <v>43455</v>
      </c>
      <c r="F32" s="46"/>
      <c r="G32" s="47">
        <v>688823307</v>
      </c>
      <c r="H32" s="16"/>
    </row>
    <row r="33" spans="1:9" s="15" customFormat="1" ht="67.5" customHeight="1" x14ac:dyDescent="0.25">
      <c r="A33" s="42">
        <v>26</v>
      </c>
      <c r="B33" s="43" t="s">
        <v>308</v>
      </c>
      <c r="C33" s="44" t="s">
        <v>309</v>
      </c>
      <c r="D33" s="48" t="s">
        <v>310</v>
      </c>
      <c r="E33" s="39">
        <v>43455</v>
      </c>
      <c r="F33" s="46"/>
      <c r="G33" s="49" t="s">
        <v>311</v>
      </c>
      <c r="H33" s="16"/>
      <c r="I33" s="55">
        <f>1059797616+1110897385</f>
        <v>2170695001</v>
      </c>
    </row>
    <row r="34" spans="1:9" s="15" customFormat="1" ht="67.5" customHeight="1" x14ac:dyDescent="0.25">
      <c r="A34" s="42">
        <v>27</v>
      </c>
      <c r="B34" s="43" t="s">
        <v>312</v>
      </c>
      <c r="C34" s="44" t="s">
        <v>313</v>
      </c>
      <c r="D34" s="48" t="s">
        <v>314</v>
      </c>
      <c r="E34" s="39">
        <v>43455</v>
      </c>
      <c r="F34" s="46"/>
      <c r="G34" s="47">
        <v>744262471</v>
      </c>
      <c r="H34" s="16"/>
    </row>
    <row r="35" spans="1:9" s="15" customFormat="1" ht="15.75" thickBot="1" x14ac:dyDescent="0.3">
      <c r="A35" s="30"/>
      <c r="B35" s="31"/>
      <c r="C35" s="32"/>
      <c r="D35" s="33"/>
      <c r="E35" s="34"/>
      <c r="F35" s="35"/>
      <c r="G35" s="41"/>
      <c r="H35" s="16"/>
    </row>
    <row r="36" spans="1:9" ht="15.75" thickTop="1" x14ac:dyDescent="0.25"/>
    <row r="38" spans="1:9" x14ac:dyDescent="0.25">
      <c r="C38" s="17" t="s">
        <v>10</v>
      </c>
      <c r="D38" s="18">
        <f>+COUNT(A8:A134)</f>
        <v>27</v>
      </c>
    </row>
    <row r="40" spans="1:9" s="22" customFormat="1" x14ac:dyDescent="0.25">
      <c r="A40" s="4"/>
      <c r="B40" s="5"/>
      <c r="C40" s="17" t="s">
        <v>11</v>
      </c>
      <c r="D40" s="20">
        <f>SUM(G8:H34)+I33+I28+I22+I27</f>
        <v>818610794278</v>
      </c>
      <c r="F40" s="8"/>
      <c r="G40" s="9"/>
      <c r="H40" s="2"/>
    </row>
    <row r="41" spans="1:9" x14ac:dyDescent="0.25">
      <c r="D41" s="54"/>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70" zoomScaleNormal="70" workbookViewId="0">
      <selection activeCell="I17" sqref="I17"/>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14</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c r="B8" s="37"/>
      <c r="C8" s="38"/>
      <c r="D8" s="51"/>
      <c r="E8" s="39"/>
      <c r="F8" s="36"/>
      <c r="G8" s="52"/>
      <c r="H8" s="14" t="s">
        <v>9</v>
      </c>
      <c r="I8" s="50"/>
    </row>
    <row r="9" spans="1:9" s="15" customFormat="1" ht="67.5" customHeight="1" x14ac:dyDescent="0.25">
      <c r="A9" s="42"/>
      <c r="B9" s="43"/>
      <c r="C9" s="44"/>
      <c r="D9" s="48"/>
      <c r="E9" s="39"/>
      <c r="F9" s="46"/>
      <c r="G9" s="49"/>
      <c r="H9" s="16"/>
      <c r="I9" s="50"/>
    </row>
    <row r="10" spans="1:9" s="15" customFormat="1" ht="67.5" customHeight="1" x14ac:dyDescent="0.25">
      <c r="A10" s="42"/>
      <c r="B10" s="43"/>
      <c r="C10" s="44"/>
      <c r="D10" s="45"/>
      <c r="E10" s="39"/>
      <c r="F10" s="46"/>
      <c r="G10" s="47"/>
      <c r="H10" s="16"/>
    </row>
    <row r="11" spans="1:9" s="15" customFormat="1" ht="67.5" customHeight="1" x14ac:dyDescent="0.25">
      <c r="A11" s="42"/>
      <c r="B11" s="43"/>
      <c r="C11" s="44"/>
      <c r="D11" s="45"/>
      <c r="E11" s="39"/>
      <c r="F11" s="46"/>
      <c r="G11" s="47"/>
      <c r="H11" s="16"/>
    </row>
    <row r="12" spans="1:9" s="15" customFormat="1" ht="15.75" thickBot="1" x14ac:dyDescent="0.3">
      <c r="A12" s="30"/>
      <c r="B12" s="31"/>
      <c r="C12" s="32"/>
      <c r="D12" s="33"/>
      <c r="E12" s="34"/>
      <c r="F12" s="35"/>
      <c r="G12" s="41"/>
      <c r="H12" s="16"/>
    </row>
    <row r="13" spans="1:9" ht="15.75" thickTop="1" x14ac:dyDescent="0.25"/>
    <row r="15" spans="1:9" x14ac:dyDescent="0.25">
      <c r="C15" s="17" t="s">
        <v>10</v>
      </c>
      <c r="D15" s="18">
        <v>0</v>
      </c>
    </row>
    <row r="17" spans="1:8" s="22" customFormat="1" x14ac:dyDescent="0.25">
      <c r="A17" s="4"/>
      <c r="B17" s="5"/>
      <c r="C17" s="17" t="s">
        <v>11</v>
      </c>
      <c r="D17" s="20">
        <f>SUM(G8:G11)</f>
        <v>0</v>
      </c>
      <c r="F17" s="8"/>
      <c r="G17" s="9"/>
      <c r="H17" s="2"/>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70" zoomScaleNormal="70" workbookViewId="0">
      <selection activeCell="D22" sqref="D22"/>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22</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16</v>
      </c>
      <c r="C8" s="38" t="s">
        <v>17</v>
      </c>
      <c r="D8" s="51" t="s">
        <v>18</v>
      </c>
      <c r="E8" s="39">
        <v>43147</v>
      </c>
      <c r="F8" s="36"/>
      <c r="G8" s="52">
        <v>10222626069</v>
      </c>
      <c r="H8" s="14" t="s">
        <v>9</v>
      </c>
      <c r="I8" s="50"/>
    </row>
    <row r="9" spans="1:9" s="15" customFormat="1" ht="67.5" customHeight="1" x14ac:dyDescent="0.25">
      <c r="A9" s="42">
        <v>2</v>
      </c>
      <c r="B9" s="43" t="s">
        <v>19</v>
      </c>
      <c r="C9" s="44" t="s">
        <v>20</v>
      </c>
      <c r="D9" s="48" t="s">
        <v>21</v>
      </c>
      <c r="E9" s="39">
        <v>43150</v>
      </c>
      <c r="F9" s="46"/>
      <c r="G9" s="49">
        <v>949820872</v>
      </c>
      <c r="H9" s="16"/>
      <c r="I9" s="50"/>
    </row>
    <row r="10" spans="1:9" s="15" customFormat="1" ht="67.5" customHeight="1" x14ac:dyDescent="0.25">
      <c r="A10" s="42"/>
      <c r="B10" s="43"/>
      <c r="C10" s="44"/>
      <c r="D10" s="45"/>
      <c r="E10" s="39"/>
      <c r="F10" s="46"/>
      <c r="G10" s="47"/>
      <c r="H10" s="16"/>
    </row>
    <row r="11" spans="1:9" s="15" customFormat="1" ht="67.5" customHeight="1" x14ac:dyDescent="0.25">
      <c r="A11" s="42"/>
      <c r="B11" s="43"/>
      <c r="C11" s="44"/>
      <c r="D11" s="45"/>
      <c r="E11" s="39"/>
      <c r="F11" s="46"/>
      <c r="G11" s="47"/>
      <c r="H11" s="16"/>
    </row>
    <row r="12" spans="1:9" s="15" customFormat="1" ht="15.75" thickBot="1" x14ac:dyDescent="0.3">
      <c r="A12" s="30"/>
      <c r="B12" s="31"/>
      <c r="C12" s="32"/>
      <c r="D12" s="33"/>
      <c r="E12" s="34"/>
      <c r="F12" s="35"/>
      <c r="G12" s="41"/>
      <c r="H12" s="16"/>
    </row>
    <row r="13" spans="1:9" ht="15.75" thickTop="1" x14ac:dyDescent="0.25"/>
    <row r="15" spans="1:9" x14ac:dyDescent="0.25">
      <c r="C15" s="17" t="s">
        <v>10</v>
      </c>
      <c r="D15" s="18">
        <f>+COUNT(A8:A9)</f>
        <v>2</v>
      </c>
    </row>
    <row r="17" spans="1:8" s="22" customFormat="1" x14ac:dyDescent="0.25">
      <c r="A17" s="4"/>
      <c r="B17" s="5"/>
      <c r="C17" s="17" t="s">
        <v>11</v>
      </c>
      <c r="D17" s="20">
        <f>SUM(G8:G11)</f>
        <v>11172446941</v>
      </c>
      <c r="F17" s="8"/>
      <c r="G17" s="9"/>
      <c r="H17" s="2"/>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70" zoomScaleNormal="70" workbookViewId="0">
      <selection activeCell="A3" sqref="A3"/>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32</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23</v>
      </c>
      <c r="C8" s="38" t="s">
        <v>24</v>
      </c>
      <c r="D8" s="51" t="s">
        <v>25</v>
      </c>
      <c r="E8" s="39">
        <v>43173</v>
      </c>
      <c r="F8" s="36"/>
      <c r="G8" s="52">
        <v>29852934</v>
      </c>
      <c r="H8" s="14" t="s">
        <v>9</v>
      </c>
      <c r="I8" s="50"/>
    </row>
    <row r="9" spans="1:9" s="15" customFormat="1" ht="67.5" customHeight="1" x14ac:dyDescent="0.25">
      <c r="A9" s="42">
        <v>2</v>
      </c>
      <c r="B9" s="43" t="s">
        <v>26</v>
      </c>
      <c r="C9" s="44" t="s">
        <v>27</v>
      </c>
      <c r="D9" s="48" t="s">
        <v>28</v>
      </c>
      <c r="E9" s="39">
        <v>43182</v>
      </c>
      <c r="F9" s="46"/>
      <c r="G9" s="49">
        <v>7750000</v>
      </c>
      <c r="H9" s="16"/>
      <c r="I9" s="50"/>
    </row>
    <row r="10" spans="1:9" s="15" customFormat="1" ht="67.5" customHeight="1" x14ac:dyDescent="0.25">
      <c r="A10" s="42">
        <v>3</v>
      </c>
      <c r="B10" s="43" t="s">
        <v>29</v>
      </c>
      <c r="C10" s="44" t="s">
        <v>30</v>
      </c>
      <c r="D10" s="48" t="s">
        <v>31</v>
      </c>
      <c r="E10" s="39">
        <v>43182</v>
      </c>
      <c r="F10" s="46"/>
      <c r="G10" s="47">
        <v>2999062</v>
      </c>
      <c r="H10" s="16"/>
    </row>
    <row r="11" spans="1:9" s="15" customFormat="1" ht="67.5" customHeight="1" x14ac:dyDescent="0.25">
      <c r="A11" s="42"/>
      <c r="B11" s="43"/>
      <c r="C11" s="44"/>
      <c r="D11" s="45"/>
      <c r="E11" s="39"/>
      <c r="F11" s="46"/>
      <c r="G11" s="47"/>
      <c r="H11" s="16"/>
    </row>
    <row r="12" spans="1:9" s="15" customFormat="1" ht="15.75" thickBot="1" x14ac:dyDescent="0.3">
      <c r="A12" s="30"/>
      <c r="B12" s="31"/>
      <c r="C12" s="32"/>
      <c r="D12" s="33"/>
      <c r="E12" s="34"/>
      <c r="F12" s="35"/>
      <c r="G12" s="41"/>
      <c r="H12" s="16"/>
    </row>
    <row r="13" spans="1:9" ht="15.75" thickTop="1" x14ac:dyDescent="0.25"/>
    <row r="15" spans="1:9" x14ac:dyDescent="0.25">
      <c r="C15" s="17" t="s">
        <v>10</v>
      </c>
      <c r="D15" s="18">
        <f>+COUNT(A8:A11)</f>
        <v>3</v>
      </c>
    </row>
    <row r="17" spans="1:8" s="22" customFormat="1" x14ac:dyDescent="0.25">
      <c r="A17" s="4"/>
      <c r="B17" s="5"/>
      <c r="C17" s="17" t="s">
        <v>11</v>
      </c>
      <c r="D17" s="20">
        <f>SUM(G8:G11)</f>
        <v>40601996</v>
      </c>
      <c r="F17" s="8"/>
      <c r="G17" s="9"/>
      <c r="H17" s="2"/>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70" zoomScaleNormal="70" workbookViewId="0">
      <selection activeCell="B8" sqref="B8:G12"/>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34</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33</v>
      </c>
      <c r="C8" s="38" t="s">
        <v>35</v>
      </c>
      <c r="D8" s="51" t="s">
        <v>36</v>
      </c>
      <c r="E8" s="39">
        <v>43196</v>
      </c>
      <c r="F8" s="36"/>
      <c r="G8" s="52">
        <v>19988716</v>
      </c>
      <c r="H8" s="14" t="s">
        <v>9</v>
      </c>
      <c r="I8" s="50"/>
    </row>
    <row r="9" spans="1:9" s="15" customFormat="1" ht="67.5" customHeight="1" x14ac:dyDescent="0.25">
      <c r="A9" s="42">
        <v>2</v>
      </c>
      <c r="B9" s="43" t="s">
        <v>37</v>
      </c>
      <c r="C9" s="44" t="s">
        <v>38</v>
      </c>
      <c r="D9" s="48" t="s">
        <v>39</v>
      </c>
      <c r="E9" s="39">
        <v>43201</v>
      </c>
      <c r="F9" s="46"/>
      <c r="G9" s="49">
        <v>73450000</v>
      </c>
      <c r="H9" s="16"/>
      <c r="I9" s="50"/>
    </row>
    <row r="10" spans="1:9" s="15" customFormat="1" ht="67.5" customHeight="1" x14ac:dyDescent="0.25">
      <c r="A10" s="42">
        <v>3</v>
      </c>
      <c r="B10" s="43" t="s">
        <v>40</v>
      </c>
      <c r="C10" s="44" t="s">
        <v>41</v>
      </c>
      <c r="D10" s="48" t="s">
        <v>42</v>
      </c>
      <c r="E10" s="39">
        <v>43201</v>
      </c>
      <c r="F10" s="46"/>
      <c r="G10" s="47">
        <v>14364000</v>
      </c>
      <c r="H10" s="16"/>
    </row>
    <row r="11" spans="1:9" s="15" customFormat="1" ht="67.5" customHeight="1" x14ac:dyDescent="0.25">
      <c r="A11" s="42">
        <v>4</v>
      </c>
      <c r="B11" s="43" t="s">
        <v>43</v>
      </c>
      <c r="C11" s="44" t="s">
        <v>44</v>
      </c>
      <c r="D11" s="45" t="s">
        <v>45</v>
      </c>
      <c r="E11" s="39">
        <v>43202</v>
      </c>
      <c r="F11" s="46"/>
      <c r="G11" s="47">
        <v>10000000</v>
      </c>
      <c r="H11" s="16"/>
    </row>
    <row r="12" spans="1:9" s="15" customFormat="1" ht="67.5" customHeight="1" x14ac:dyDescent="0.25">
      <c r="A12" s="42">
        <v>5</v>
      </c>
      <c r="B12" s="43" t="s">
        <v>46</v>
      </c>
      <c r="C12" s="44" t="s">
        <v>47</v>
      </c>
      <c r="D12" s="48" t="s">
        <v>48</v>
      </c>
      <c r="E12" s="53">
        <v>43208</v>
      </c>
      <c r="F12" s="46"/>
      <c r="G12" s="47">
        <v>18102901</v>
      </c>
      <c r="H12" s="16"/>
    </row>
    <row r="13" spans="1:9" s="15" customFormat="1" ht="67.5" customHeight="1" x14ac:dyDescent="0.25">
      <c r="A13" s="42"/>
      <c r="B13" s="43"/>
      <c r="C13" s="44"/>
      <c r="D13" s="45"/>
      <c r="E13" s="53"/>
      <c r="F13" s="46"/>
      <c r="G13" s="47"/>
      <c r="H13" s="16"/>
    </row>
    <row r="14" spans="1:9" s="15" customFormat="1" ht="15.75" thickBot="1" x14ac:dyDescent="0.3">
      <c r="A14" s="30"/>
      <c r="B14" s="31"/>
      <c r="C14" s="32"/>
      <c r="D14" s="33"/>
      <c r="E14" s="34"/>
      <c r="F14" s="35"/>
      <c r="G14" s="41"/>
      <c r="H14" s="16"/>
    </row>
    <row r="15" spans="1:9" ht="15.75" thickTop="1" x14ac:dyDescent="0.25"/>
    <row r="17" spans="1:8" x14ac:dyDescent="0.25">
      <c r="C17" s="17" t="s">
        <v>10</v>
      </c>
      <c r="D17" s="18">
        <f>+COUNT(A8:A13)</f>
        <v>5</v>
      </c>
    </row>
    <row r="19" spans="1:8" s="22" customFormat="1" x14ac:dyDescent="0.25">
      <c r="A19" s="4"/>
      <c r="B19" s="5"/>
      <c r="C19" s="17" t="s">
        <v>11</v>
      </c>
      <c r="D19" s="20">
        <f>SUM(G8:G11)</f>
        <v>117802716</v>
      </c>
      <c r="F19" s="8"/>
      <c r="G19" s="9"/>
      <c r="H19" s="2"/>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70" zoomScaleNormal="70" workbookViewId="0">
      <selection activeCell="B8" sqref="B8:G11"/>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49</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50</v>
      </c>
      <c r="C8" s="38" t="s">
        <v>51</v>
      </c>
      <c r="D8" s="51" t="s">
        <v>52</v>
      </c>
      <c r="E8" s="39">
        <v>43223</v>
      </c>
      <c r="F8" s="36"/>
      <c r="G8" s="52">
        <v>107753719</v>
      </c>
      <c r="H8" s="14" t="s">
        <v>9</v>
      </c>
      <c r="I8" s="50"/>
    </row>
    <row r="9" spans="1:9" s="15" customFormat="1" ht="67.5" customHeight="1" x14ac:dyDescent="0.25">
      <c r="A9" s="42">
        <v>2</v>
      </c>
      <c r="B9" s="43" t="s">
        <v>53</v>
      </c>
      <c r="C9" s="44" t="s">
        <v>54</v>
      </c>
      <c r="D9" s="48" t="s">
        <v>55</v>
      </c>
      <c r="E9" s="39">
        <v>43236</v>
      </c>
      <c r="F9" s="46"/>
      <c r="G9" s="49">
        <v>9067404</v>
      </c>
      <c r="H9" s="16"/>
      <c r="I9" s="50"/>
    </row>
    <row r="10" spans="1:9" s="15" customFormat="1" ht="67.5" customHeight="1" x14ac:dyDescent="0.25">
      <c r="A10" s="42">
        <v>3</v>
      </c>
      <c r="B10" s="43" t="s">
        <v>56</v>
      </c>
      <c r="C10" s="44" t="s">
        <v>57</v>
      </c>
      <c r="D10" s="48" t="s">
        <v>58</v>
      </c>
      <c r="E10" s="39">
        <v>43242</v>
      </c>
      <c r="F10" s="46"/>
      <c r="G10" s="47">
        <v>17612000</v>
      </c>
      <c r="H10" s="16"/>
    </row>
    <row r="11" spans="1:9" s="15" customFormat="1" ht="67.5" customHeight="1" x14ac:dyDescent="0.25">
      <c r="A11" s="42">
        <v>4</v>
      </c>
      <c r="B11" s="43" t="s">
        <v>59</v>
      </c>
      <c r="C11" s="44" t="s">
        <v>60</v>
      </c>
      <c r="D11" s="45" t="s">
        <v>61</v>
      </c>
      <c r="E11" s="39">
        <v>43244</v>
      </c>
      <c r="F11" s="46"/>
      <c r="G11" s="47">
        <v>753999865</v>
      </c>
      <c r="H11" s="16"/>
    </row>
    <row r="12" spans="1:9" s="15" customFormat="1" ht="67.5" customHeight="1" x14ac:dyDescent="0.25">
      <c r="A12" s="42"/>
      <c r="B12" s="43"/>
      <c r="C12" s="44"/>
      <c r="D12" s="45"/>
      <c r="E12" s="53"/>
      <c r="F12" s="46"/>
      <c r="G12" s="47"/>
      <c r="H12" s="16"/>
    </row>
    <row r="13" spans="1:9" s="15" customFormat="1" ht="15.75" thickBot="1" x14ac:dyDescent="0.3">
      <c r="A13" s="30"/>
      <c r="B13" s="31"/>
      <c r="C13" s="32"/>
      <c r="D13" s="33"/>
      <c r="E13" s="34"/>
      <c r="F13" s="35"/>
      <c r="G13" s="41"/>
      <c r="H13" s="16"/>
    </row>
    <row r="14" spans="1:9" ht="15.75" thickTop="1" x14ac:dyDescent="0.25"/>
    <row r="16" spans="1:9" x14ac:dyDescent="0.25">
      <c r="C16" s="17" t="s">
        <v>10</v>
      </c>
      <c r="D16" s="18">
        <f>+COUNT(A8:A12)</f>
        <v>4</v>
      </c>
    </row>
    <row r="18" spans="1:8" s="22" customFormat="1" x14ac:dyDescent="0.25">
      <c r="A18" s="4"/>
      <c r="B18" s="5"/>
      <c r="C18" s="17" t="s">
        <v>11</v>
      </c>
      <c r="D18" s="20">
        <f>SUM(G8:G11)</f>
        <v>888432988</v>
      </c>
      <c r="F18" s="8"/>
      <c r="G18" s="9"/>
      <c r="H18" s="2"/>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70" zoomScaleNormal="70" workbookViewId="0">
      <selection activeCell="B8" sqref="B8"/>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10" width="14.85546875" style="2" bestFit="1" customWidth="1"/>
    <col min="11"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62</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63</v>
      </c>
      <c r="C8" s="38" t="s">
        <v>64</v>
      </c>
      <c r="D8" s="51" t="s">
        <v>65</v>
      </c>
      <c r="E8" s="39">
        <v>43252</v>
      </c>
      <c r="F8" s="36"/>
      <c r="G8" s="52">
        <v>92969827</v>
      </c>
      <c r="H8" s="14" t="s">
        <v>9</v>
      </c>
      <c r="I8" s="50"/>
    </row>
    <row r="9" spans="1:9" s="15" customFormat="1" ht="67.5" customHeight="1" x14ac:dyDescent="0.25">
      <c r="A9" s="42">
        <v>2</v>
      </c>
      <c r="B9" s="43" t="s">
        <v>66</v>
      </c>
      <c r="C9" s="44" t="s">
        <v>67</v>
      </c>
      <c r="D9" s="48" t="s">
        <v>68</v>
      </c>
      <c r="E9" s="39">
        <v>43256</v>
      </c>
      <c r="F9" s="46"/>
      <c r="G9" s="49">
        <v>344976943</v>
      </c>
      <c r="H9" s="16"/>
      <c r="I9" s="50"/>
    </row>
    <row r="10" spans="1:9" s="15" customFormat="1" ht="67.5" customHeight="1" x14ac:dyDescent="0.25">
      <c r="A10" s="42">
        <v>3</v>
      </c>
      <c r="B10" s="43" t="s">
        <v>69</v>
      </c>
      <c r="C10" s="44" t="s">
        <v>70</v>
      </c>
      <c r="D10" s="48" t="s">
        <v>71</v>
      </c>
      <c r="E10" s="39">
        <v>43257</v>
      </c>
      <c r="F10" s="46"/>
      <c r="G10" s="47">
        <v>19608820</v>
      </c>
      <c r="H10" s="16"/>
    </row>
    <row r="11" spans="1:9" s="15" customFormat="1" ht="67.5" customHeight="1" x14ac:dyDescent="0.25">
      <c r="A11" s="42">
        <v>4</v>
      </c>
      <c r="B11" s="43" t="s">
        <v>72</v>
      </c>
      <c r="C11" s="44" t="s">
        <v>73</v>
      </c>
      <c r="D11" s="45" t="s">
        <v>74</v>
      </c>
      <c r="E11" s="39">
        <v>43257</v>
      </c>
      <c r="F11" s="46"/>
      <c r="G11" s="47">
        <v>77328933</v>
      </c>
      <c r="H11" s="16"/>
    </row>
    <row r="12" spans="1:9" s="15" customFormat="1" ht="67.5" customHeight="1" x14ac:dyDescent="0.25">
      <c r="A12" s="42">
        <v>5</v>
      </c>
      <c r="B12" s="43" t="s">
        <v>75</v>
      </c>
      <c r="C12" s="44" t="s">
        <v>76</v>
      </c>
      <c r="D12" s="45" t="s">
        <v>77</v>
      </c>
      <c r="E12" s="39">
        <v>43264</v>
      </c>
      <c r="F12" s="46"/>
      <c r="G12" s="47">
        <v>77827518</v>
      </c>
      <c r="H12" s="16"/>
    </row>
    <row r="13" spans="1:9" s="15" customFormat="1" ht="67.5" customHeight="1" x14ac:dyDescent="0.25">
      <c r="A13" s="42">
        <v>6</v>
      </c>
      <c r="B13" s="43" t="s">
        <v>78</v>
      </c>
      <c r="C13" s="44" t="s">
        <v>79</v>
      </c>
      <c r="D13" s="45" t="s">
        <v>80</v>
      </c>
      <c r="E13" s="39">
        <v>43264</v>
      </c>
      <c r="F13" s="46"/>
      <c r="G13" s="47">
        <v>6033300</v>
      </c>
      <c r="H13" s="16"/>
    </row>
    <row r="14" spans="1:9" s="15" customFormat="1" ht="67.5" customHeight="1" x14ac:dyDescent="0.25">
      <c r="A14" s="42">
        <v>7</v>
      </c>
      <c r="B14" s="43" t="s">
        <v>81</v>
      </c>
      <c r="C14" s="44" t="s">
        <v>82</v>
      </c>
      <c r="D14" s="45" t="s">
        <v>83</v>
      </c>
      <c r="E14" s="53">
        <v>43265</v>
      </c>
      <c r="F14" s="46"/>
      <c r="G14" s="47">
        <v>49385000</v>
      </c>
      <c r="H14" s="16"/>
    </row>
    <row r="15" spans="1:9" s="15" customFormat="1" ht="67.5" customHeight="1" x14ac:dyDescent="0.25">
      <c r="A15" s="42">
        <v>8</v>
      </c>
      <c r="B15" s="43" t="s">
        <v>84</v>
      </c>
      <c r="C15" s="44" t="s">
        <v>85</v>
      </c>
      <c r="D15" s="45" t="s">
        <v>86</v>
      </c>
      <c r="E15" s="53">
        <v>43263</v>
      </c>
      <c r="F15" s="46"/>
      <c r="G15" s="47">
        <v>525266000</v>
      </c>
      <c r="H15" s="16"/>
    </row>
    <row r="16" spans="1:9" s="15" customFormat="1" ht="67.5" customHeight="1" x14ac:dyDescent="0.25">
      <c r="A16" s="42">
        <v>9</v>
      </c>
      <c r="B16" s="43" t="s">
        <v>87</v>
      </c>
      <c r="C16" s="44" t="s">
        <v>88</v>
      </c>
      <c r="D16" s="45" t="s">
        <v>89</v>
      </c>
      <c r="E16" s="53">
        <v>43270</v>
      </c>
      <c r="F16" s="46"/>
      <c r="G16" s="47">
        <v>391291223</v>
      </c>
      <c r="H16" s="16"/>
    </row>
    <row r="17" spans="1:9" s="15" customFormat="1" ht="67.5" customHeight="1" x14ac:dyDescent="0.25">
      <c r="A17" s="42">
        <v>10</v>
      </c>
      <c r="B17" s="43" t="s">
        <v>90</v>
      </c>
      <c r="C17" s="44" t="s">
        <v>91</v>
      </c>
      <c r="D17" s="45" t="s">
        <v>92</v>
      </c>
      <c r="E17" s="53">
        <v>43276</v>
      </c>
      <c r="F17" s="46"/>
      <c r="G17" s="47">
        <v>78756818</v>
      </c>
      <c r="H17" s="16"/>
    </row>
    <row r="18" spans="1:9" s="15" customFormat="1" ht="67.5" customHeight="1" x14ac:dyDescent="0.25">
      <c r="A18" s="42">
        <v>11</v>
      </c>
      <c r="B18" s="43" t="s">
        <v>93</v>
      </c>
      <c r="C18" s="44" t="s">
        <v>94</v>
      </c>
      <c r="D18" s="45" t="s">
        <v>95</v>
      </c>
      <c r="E18" s="53">
        <v>43277</v>
      </c>
      <c r="F18" s="46"/>
      <c r="G18" s="47">
        <v>1234560204</v>
      </c>
      <c r="H18" s="16"/>
    </row>
    <row r="19" spans="1:9" s="15" customFormat="1" ht="67.5" customHeight="1" x14ac:dyDescent="0.25">
      <c r="A19" s="42">
        <v>12</v>
      </c>
      <c r="B19" s="43" t="s">
        <v>96</v>
      </c>
      <c r="C19" s="44" t="s">
        <v>97</v>
      </c>
      <c r="D19" s="48" t="s">
        <v>98</v>
      </c>
      <c r="E19" s="53">
        <v>43277</v>
      </c>
      <c r="F19" s="46"/>
      <c r="G19" s="49" t="s">
        <v>99</v>
      </c>
      <c r="H19" s="16"/>
      <c r="I19" s="50">
        <f>9143217543+11374123800</f>
        <v>20517341343</v>
      </c>
    </row>
    <row r="20" spans="1:9" s="15" customFormat="1" ht="67.5" customHeight="1" x14ac:dyDescent="0.25">
      <c r="A20" s="42">
        <v>13</v>
      </c>
      <c r="B20" s="43" t="s">
        <v>100</v>
      </c>
      <c r="C20" s="44" t="s">
        <v>101</v>
      </c>
      <c r="D20" s="45" t="s">
        <v>102</v>
      </c>
      <c r="E20" s="53">
        <v>43280</v>
      </c>
      <c r="F20" s="46"/>
      <c r="G20" s="47">
        <v>300000000</v>
      </c>
      <c r="H20" s="16"/>
    </row>
    <row r="21" spans="1:9" s="15" customFormat="1" ht="15.75" thickBot="1" x14ac:dyDescent="0.3">
      <c r="A21" s="30"/>
      <c r="B21" s="31"/>
      <c r="C21" s="32"/>
      <c r="D21" s="33"/>
      <c r="E21" s="34"/>
      <c r="F21" s="35"/>
      <c r="G21" s="41"/>
      <c r="H21" s="16"/>
    </row>
    <row r="22" spans="1:9" ht="15.75" thickTop="1" x14ac:dyDescent="0.25"/>
    <row r="24" spans="1:9" x14ac:dyDescent="0.25">
      <c r="C24" s="17" t="s">
        <v>10</v>
      </c>
      <c r="D24" s="18">
        <f>+COUNT(A8:A20)</f>
        <v>13</v>
      </c>
    </row>
    <row r="26" spans="1:9" s="22" customFormat="1" x14ac:dyDescent="0.25">
      <c r="A26" s="4"/>
      <c r="B26" s="5"/>
      <c r="C26" s="17" t="s">
        <v>11</v>
      </c>
      <c r="D26" s="20">
        <f>SUM(G8:H20)+I19</f>
        <v>23715345929</v>
      </c>
      <c r="F26" s="8"/>
      <c r="G26" s="9"/>
      <c r="H26" s="2"/>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70" zoomScaleNormal="70" workbookViewId="0">
      <selection activeCell="B8" sqref="B8:I10"/>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10" width="14.85546875" style="2" bestFit="1" customWidth="1"/>
    <col min="11"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103</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104</v>
      </c>
      <c r="C8" s="38" t="s">
        <v>105</v>
      </c>
      <c r="D8" s="51" t="s">
        <v>106</v>
      </c>
      <c r="E8" s="39">
        <v>43287</v>
      </c>
      <c r="F8" s="36"/>
      <c r="G8" s="52">
        <v>13076791</v>
      </c>
      <c r="H8" s="14" t="s">
        <v>9</v>
      </c>
      <c r="I8" s="50"/>
    </row>
    <row r="9" spans="1:9" s="15" customFormat="1" ht="67.5" customHeight="1" x14ac:dyDescent="0.25">
      <c r="A9" s="42">
        <v>2</v>
      </c>
      <c r="B9" s="43" t="s">
        <v>107</v>
      </c>
      <c r="C9" s="44" t="s">
        <v>108</v>
      </c>
      <c r="D9" s="48" t="s">
        <v>109</v>
      </c>
      <c r="E9" s="39">
        <v>43291</v>
      </c>
      <c r="F9" s="46"/>
      <c r="G9" s="49" t="s">
        <v>110</v>
      </c>
      <c r="H9" s="16"/>
      <c r="I9" s="50">
        <f>1079610118+1559456806</f>
        <v>2639066924</v>
      </c>
    </row>
    <row r="10" spans="1:9" s="15" customFormat="1" ht="67.5" customHeight="1" x14ac:dyDescent="0.25">
      <c r="A10" s="42">
        <v>3</v>
      </c>
      <c r="B10" s="43" t="s">
        <v>111</v>
      </c>
      <c r="C10" s="44" t="s">
        <v>112</v>
      </c>
      <c r="D10" s="48" t="s">
        <v>113</v>
      </c>
      <c r="E10" s="39">
        <v>43291</v>
      </c>
      <c r="F10" s="46"/>
      <c r="G10" s="47">
        <v>138861135</v>
      </c>
      <c r="H10" s="16"/>
    </row>
    <row r="11" spans="1:9" s="15" customFormat="1" ht="15.75" thickBot="1" x14ac:dyDescent="0.3">
      <c r="A11" s="30"/>
      <c r="B11" s="31"/>
      <c r="C11" s="32"/>
      <c r="D11" s="33"/>
      <c r="E11" s="34"/>
      <c r="F11" s="35"/>
      <c r="G11" s="41"/>
      <c r="H11" s="16"/>
    </row>
    <row r="12" spans="1:9" ht="15.75" thickTop="1" x14ac:dyDescent="0.25"/>
    <row r="14" spans="1:9" x14ac:dyDescent="0.25">
      <c r="C14" s="17" t="s">
        <v>10</v>
      </c>
      <c r="D14" s="18">
        <f>+COUNT(A8:A10)</f>
        <v>3</v>
      </c>
    </row>
    <row r="16" spans="1:9" s="22" customFormat="1" x14ac:dyDescent="0.25">
      <c r="A16" s="4"/>
      <c r="B16" s="5"/>
      <c r="C16" s="17" t="s">
        <v>11</v>
      </c>
      <c r="D16" s="20">
        <f>SUM(G8:H10)+I9</f>
        <v>2791004850</v>
      </c>
      <c r="F16" s="8"/>
      <c r="G16" s="9"/>
      <c r="H16" s="2"/>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2" zoomScale="70" zoomScaleNormal="70" workbookViewId="0">
      <selection activeCell="B8" sqref="B8:G16"/>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10" width="14.85546875" style="2" bestFit="1" customWidth="1"/>
    <col min="11"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114</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115</v>
      </c>
      <c r="C8" s="38" t="s">
        <v>116</v>
      </c>
      <c r="D8" s="51" t="s">
        <v>68</v>
      </c>
      <c r="E8" s="39">
        <v>43313</v>
      </c>
      <c r="F8" s="36"/>
      <c r="G8" s="52">
        <v>259420000</v>
      </c>
      <c r="H8" s="14" t="s">
        <v>9</v>
      </c>
      <c r="I8" s="50"/>
    </row>
    <row r="9" spans="1:9" s="15" customFormat="1" ht="67.5" customHeight="1" x14ac:dyDescent="0.25">
      <c r="A9" s="42">
        <v>2</v>
      </c>
      <c r="B9" s="43" t="s">
        <v>117</v>
      </c>
      <c r="C9" s="44" t="s">
        <v>118</v>
      </c>
      <c r="D9" s="48" t="s">
        <v>119</v>
      </c>
      <c r="E9" s="39">
        <v>43314</v>
      </c>
      <c r="F9" s="46"/>
      <c r="G9" s="49">
        <v>44216500</v>
      </c>
      <c r="H9" s="16"/>
      <c r="I9" s="50"/>
    </row>
    <row r="10" spans="1:9" s="15" customFormat="1" ht="67.5" customHeight="1" x14ac:dyDescent="0.25">
      <c r="A10" s="42">
        <v>3</v>
      </c>
      <c r="B10" s="43" t="s">
        <v>120</v>
      </c>
      <c r="C10" s="44" t="s">
        <v>121</v>
      </c>
      <c r="D10" s="48" t="s">
        <v>122</v>
      </c>
      <c r="E10" s="39">
        <v>43322</v>
      </c>
      <c r="F10" s="46"/>
      <c r="G10" s="47">
        <v>34344823</v>
      </c>
      <c r="H10" s="16"/>
    </row>
    <row r="11" spans="1:9" s="15" customFormat="1" ht="67.5" customHeight="1" x14ac:dyDescent="0.25">
      <c r="A11" s="42">
        <v>4</v>
      </c>
      <c r="B11" s="43" t="s">
        <v>123</v>
      </c>
      <c r="C11" s="44" t="s">
        <v>124</v>
      </c>
      <c r="D11" s="48" t="s">
        <v>125</v>
      </c>
      <c r="E11" s="53">
        <v>43325</v>
      </c>
      <c r="F11" s="46"/>
      <c r="G11" s="47">
        <v>18073125</v>
      </c>
      <c r="H11" s="16"/>
    </row>
    <row r="12" spans="1:9" s="15" customFormat="1" ht="67.5" customHeight="1" x14ac:dyDescent="0.25">
      <c r="A12" s="42">
        <v>5</v>
      </c>
      <c r="B12" s="43" t="s">
        <v>126</v>
      </c>
      <c r="C12" s="44" t="s">
        <v>127</v>
      </c>
      <c r="D12" s="48" t="s">
        <v>128</v>
      </c>
      <c r="E12" s="53">
        <v>43326</v>
      </c>
      <c r="F12" s="46"/>
      <c r="G12" s="47">
        <v>1414117</v>
      </c>
      <c r="H12" s="16"/>
    </row>
    <row r="13" spans="1:9" s="15" customFormat="1" ht="67.5" customHeight="1" x14ac:dyDescent="0.25">
      <c r="A13" s="42">
        <v>6</v>
      </c>
      <c r="B13" s="43" t="s">
        <v>129</v>
      </c>
      <c r="C13" s="44" t="s">
        <v>130</v>
      </c>
      <c r="D13" s="48" t="s">
        <v>131</v>
      </c>
      <c r="E13" s="53">
        <v>43329</v>
      </c>
      <c r="F13" s="46"/>
      <c r="G13" s="47">
        <v>81589268</v>
      </c>
      <c r="H13" s="16"/>
    </row>
    <row r="14" spans="1:9" s="15" customFormat="1" ht="67.5" customHeight="1" x14ac:dyDescent="0.25">
      <c r="A14" s="42">
        <v>7</v>
      </c>
      <c r="B14" s="43" t="s">
        <v>132</v>
      </c>
      <c r="C14" s="44" t="s">
        <v>133</v>
      </c>
      <c r="D14" s="48" t="s">
        <v>134</v>
      </c>
      <c r="E14" s="53">
        <v>43340</v>
      </c>
      <c r="F14" s="46"/>
      <c r="G14" s="47">
        <v>423530472</v>
      </c>
      <c r="H14" s="16"/>
    </row>
    <row r="15" spans="1:9" s="15" customFormat="1" ht="67.5" customHeight="1" x14ac:dyDescent="0.25">
      <c r="A15" s="42">
        <v>8</v>
      </c>
      <c r="B15" s="43" t="s">
        <v>135</v>
      </c>
      <c r="C15" s="44" t="s">
        <v>136</v>
      </c>
      <c r="D15" s="48" t="s">
        <v>137</v>
      </c>
      <c r="E15" s="53">
        <v>43343</v>
      </c>
      <c r="F15" s="46"/>
      <c r="G15" s="47">
        <v>762053180</v>
      </c>
      <c r="H15" s="16"/>
    </row>
    <row r="16" spans="1:9" s="15" customFormat="1" ht="67.5" customHeight="1" x14ac:dyDescent="0.25">
      <c r="A16" s="42">
        <v>9</v>
      </c>
      <c r="B16" s="43" t="s">
        <v>138</v>
      </c>
      <c r="C16" s="44" t="s">
        <v>139</v>
      </c>
      <c r="D16" s="48" t="s">
        <v>140</v>
      </c>
      <c r="E16" s="53">
        <v>43343</v>
      </c>
      <c r="F16" s="46"/>
      <c r="G16" s="47">
        <v>2753828499</v>
      </c>
      <c r="H16" s="16"/>
    </row>
    <row r="17" spans="1:8" s="15" customFormat="1" ht="15.75" thickBot="1" x14ac:dyDescent="0.3">
      <c r="A17" s="30"/>
      <c r="B17" s="31"/>
      <c r="C17" s="32"/>
      <c r="D17" s="33"/>
      <c r="E17" s="34"/>
      <c r="F17" s="35"/>
      <c r="G17" s="41"/>
      <c r="H17" s="16"/>
    </row>
    <row r="18" spans="1:8" ht="15.75" thickTop="1" x14ac:dyDescent="0.25"/>
    <row r="20" spans="1:8" x14ac:dyDescent="0.25">
      <c r="C20" s="17" t="s">
        <v>10</v>
      </c>
      <c r="D20" s="18">
        <f>+COUNT(A8:A16)</f>
        <v>9</v>
      </c>
    </row>
    <row r="22" spans="1:8" s="22" customFormat="1" x14ac:dyDescent="0.25">
      <c r="A22" s="4"/>
      <c r="B22" s="5"/>
      <c r="C22" s="17" t="s">
        <v>11</v>
      </c>
      <c r="D22" s="20">
        <f>SUM(G8:H16)</f>
        <v>4378469984</v>
      </c>
      <c r="F22" s="8"/>
      <c r="G22" s="9"/>
      <c r="H22" s="2"/>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ADJUDICADOS CONS</vt:lpstr>
      <vt:lpstr>ADJ ENERO</vt:lpstr>
      <vt:lpstr>ADJ FEBRERO</vt:lpstr>
      <vt:lpstr>ADJ MARZO</vt:lpstr>
      <vt:lpstr>ADJ ABRIL</vt:lpstr>
      <vt:lpstr>ADJ MAYO</vt:lpstr>
      <vt:lpstr>ADJ JUNIO</vt:lpstr>
      <vt:lpstr>ADJ JULIO</vt:lpstr>
      <vt:lpstr>ADJ AGOSTO</vt:lpstr>
      <vt:lpstr>ADJ SEPTIEMBRE</vt:lpstr>
      <vt:lpstr>ADJ OCTUBRE</vt:lpstr>
      <vt:lpstr>ADJ NOVIEMBRE</vt:lpstr>
      <vt:lpstr>ADJ DICIEMBRE </vt:lpstr>
    </vt:vector>
  </TitlesOfParts>
  <Company>domidu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c:creator>
  <cp:lastModifiedBy>Diego Alexander Galeano Perdomo</cp:lastModifiedBy>
  <cp:lastPrinted>2016-03-08T14:46:35Z</cp:lastPrinted>
  <dcterms:created xsi:type="dcterms:W3CDTF">2013-01-14T13:53:18Z</dcterms:created>
  <dcterms:modified xsi:type="dcterms:W3CDTF">2019-01-03T20:57:43Z</dcterms:modified>
</cp:coreProperties>
</file>